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ffrey\Desktop\Data Analytics Course\Module 1 Challenge\"/>
    </mc:Choice>
  </mc:AlternateContent>
  <xr:revisionPtr revIDLastSave="0" documentId="13_ncr:1_{ED5C3D49-F983-49DC-8D81-CC4D8759C40F}" xr6:coauthVersionLast="46" xr6:coauthVersionMax="46" xr10:uidLastSave="{00000000-0000-0000-0000-000000000000}"/>
  <bookViews>
    <workbookView xWindow="-110" yWindow="-110" windowWidth="38620" windowHeight="21820" activeTab="3" xr2:uid="{4327F946-C08B-4096-88AF-3EA011A42A07}"/>
  </bookViews>
  <sheets>
    <sheet name="Kickstarter" sheetId="1" r:id="rId1"/>
    <sheet name="Theater Outcomes by Launch Date" sheetId="2" r:id="rId2"/>
    <sheet name="Outcome Based on Goals" sheetId="3" r:id="rId3"/>
    <sheet name="Recommended Tables and Charts" sheetId="8" r:id="rId4"/>
    <sheet name="Category Statistics" sheetId="4" r:id="rId5"/>
    <sheet name="Subcategory Statistics" sheetId="6" r:id="rId6"/>
  </sheets>
  <definedNames>
    <definedName name="_xlnm._FilterDatabase" localSheetId="0" hidden="1">Kickstarter!$A$1:$U$4115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8" l="1"/>
  <c r="C44" i="8"/>
  <c r="B44" i="8"/>
  <c r="D43" i="8"/>
  <c r="C43" i="8"/>
  <c r="B43" i="8"/>
  <c r="E42" i="8"/>
  <c r="D42" i="8"/>
  <c r="H42" i="8" s="1"/>
  <c r="C42" i="8"/>
  <c r="G42" i="8" s="1"/>
  <c r="B42" i="8"/>
  <c r="F42" i="8" s="1"/>
  <c r="D41" i="8"/>
  <c r="E41" i="8" s="1"/>
  <c r="C41" i="8"/>
  <c r="G41" i="8" s="1"/>
  <c r="B41" i="8"/>
  <c r="F41" i="8" s="1"/>
  <c r="D40" i="8"/>
  <c r="C40" i="8"/>
  <c r="B40" i="8"/>
  <c r="D39" i="8"/>
  <c r="H39" i="8" s="1"/>
  <c r="C39" i="8"/>
  <c r="G39" i="8" s="1"/>
  <c r="B39" i="8"/>
  <c r="E39" i="8" s="1"/>
  <c r="E38" i="8"/>
  <c r="D38" i="8"/>
  <c r="H38" i="8" s="1"/>
  <c r="C38" i="8"/>
  <c r="G38" i="8" s="1"/>
  <c r="B38" i="8"/>
  <c r="F38" i="8" s="1"/>
  <c r="D37" i="8"/>
  <c r="C37" i="8"/>
  <c r="B37" i="8"/>
  <c r="E37" i="8" s="1"/>
  <c r="D36" i="8"/>
  <c r="C36" i="8"/>
  <c r="B36" i="8"/>
  <c r="D35" i="8"/>
  <c r="C35" i="8"/>
  <c r="B35" i="8"/>
  <c r="D34" i="8"/>
  <c r="C34" i="8"/>
  <c r="B34" i="8"/>
  <c r="D33" i="8"/>
  <c r="C33" i="8"/>
  <c r="B33" i="8"/>
  <c r="H37" i="8" l="1"/>
  <c r="H43" i="8"/>
  <c r="F33" i="8"/>
  <c r="F43" i="8"/>
  <c r="G33" i="8"/>
  <c r="G37" i="8"/>
  <c r="G43" i="8"/>
  <c r="E34" i="8"/>
  <c r="G34" i="8" s="1"/>
  <c r="F39" i="8"/>
  <c r="H41" i="8"/>
  <c r="E33" i="8"/>
  <c r="H33" i="8" s="1"/>
  <c r="E36" i="8"/>
  <c r="H36" i="8" s="1"/>
  <c r="F37" i="8"/>
  <c r="E40" i="8"/>
  <c r="F40" i="8" s="1"/>
  <c r="E44" i="8"/>
  <c r="G44" i="8" s="1"/>
  <c r="E35" i="8"/>
  <c r="F35" i="8" s="1"/>
  <c r="E43" i="8"/>
  <c r="H2" i="3"/>
  <c r="G2" i="3"/>
  <c r="F2" i="3"/>
  <c r="G3" i="3"/>
  <c r="G4" i="3"/>
  <c r="G5" i="3"/>
  <c r="G6" i="3"/>
  <c r="G7" i="3"/>
  <c r="G8" i="3"/>
  <c r="G9" i="3"/>
  <c r="G10" i="3"/>
  <c r="G11" i="3"/>
  <c r="G12" i="3"/>
  <c r="G13" i="3"/>
  <c r="F3" i="3"/>
  <c r="F4" i="3"/>
  <c r="F5" i="3"/>
  <c r="F6" i="3"/>
  <c r="F7" i="3"/>
  <c r="F8" i="3"/>
  <c r="F9" i="3"/>
  <c r="F10" i="3"/>
  <c r="F11" i="3"/>
  <c r="F12" i="3"/>
  <c r="F13" i="3"/>
  <c r="H3" i="3"/>
  <c r="H4" i="3"/>
  <c r="H5" i="3"/>
  <c r="H6" i="3"/>
  <c r="H7" i="3"/>
  <c r="H8" i="3"/>
  <c r="H9" i="3"/>
  <c r="H10" i="3"/>
  <c r="H11" i="3"/>
  <c r="H12" i="3"/>
  <c r="H13" i="3"/>
  <c r="E3" i="3"/>
  <c r="E4" i="3"/>
  <c r="E5" i="3"/>
  <c r="E6" i="3"/>
  <c r="E7" i="3"/>
  <c r="E8" i="3"/>
  <c r="E9" i="3"/>
  <c r="E10" i="3"/>
  <c r="E11" i="3"/>
  <c r="E12" i="3"/>
  <c r="E13" i="3"/>
  <c r="E2" i="3"/>
  <c r="D13" i="3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B12" i="3"/>
  <c r="B11" i="3"/>
  <c r="B10" i="3"/>
  <c r="B9" i="3"/>
  <c r="B8" i="3"/>
  <c r="B7" i="3"/>
  <c r="B6" i="3"/>
  <c r="B5" i="3"/>
  <c r="B4" i="3"/>
  <c r="B3" i="3"/>
  <c r="B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635" i="1"/>
  <c r="T2573" i="1"/>
  <c r="T122" i="1"/>
  <c r="T1002" i="1"/>
  <c r="T2564" i="1"/>
  <c r="T3878" i="1"/>
  <c r="T1233" i="1"/>
  <c r="T2353" i="1"/>
  <c r="T608" i="1"/>
  <c r="T1311" i="1"/>
  <c r="T3876" i="1"/>
  <c r="T2961" i="1"/>
  <c r="T628" i="1"/>
  <c r="T634" i="1"/>
  <c r="T2376" i="1"/>
  <c r="T2574" i="1"/>
  <c r="T2575" i="1"/>
  <c r="T1003" i="1"/>
  <c r="T156" i="1"/>
  <c r="T3879" i="1"/>
  <c r="T148" i="1"/>
  <c r="T1453" i="1"/>
  <c r="T2576" i="1"/>
  <c r="T2372" i="1"/>
  <c r="T2359" i="1"/>
  <c r="T2401" i="1"/>
  <c r="T1312" i="1"/>
  <c r="T2362" i="1"/>
  <c r="T1005" i="1"/>
  <c r="T1460" i="1"/>
  <c r="T161" i="1"/>
  <c r="T144" i="1"/>
  <c r="T141" i="1"/>
  <c r="T1006" i="1"/>
  <c r="T2955" i="1"/>
  <c r="T127" i="1"/>
  <c r="T1054" i="1"/>
  <c r="T2582" i="1"/>
  <c r="T2377" i="1"/>
  <c r="T134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2378" i="1"/>
  <c r="T1461" i="1"/>
  <c r="T636" i="1"/>
  <c r="T1328" i="1"/>
  <c r="T2956" i="1"/>
  <c r="T2379" i="1"/>
  <c r="T2380" i="1"/>
  <c r="T3884" i="1"/>
  <c r="T157" i="1"/>
  <c r="T3873" i="1"/>
  <c r="T1342" i="1"/>
  <c r="T629" i="1"/>
  <c r="T1462" i="1"/>
  <c r="T639" i="1"/>
  <c r="T1563" i="1"/>
  <c r="T3877" i="1"/>
  <c r="T2381" i="1"/>
  <c r="T2654" i="1"/>
  <c r="T3883" i="1"/>
  <c r="T125" i="1"/>
  <c r="T1060" i="1"/>
  <c r="T1234" i="1"/>
  <c r="T2366" i="1"/>
  <c r="T631" i="1"/>
  <c r="T2382" i="1"/>
  <c r="T1235" i="1"/>
  <c r="T1236" i="1"/>
  <c r="T139" i="1"/>
  <c r="T2383" i="1"/>
  <c r="T149" i="1"/>
  <c r="T1457" i="1"/>
  <c r="T1007" i="1"/>
  <c r="T1313" i="1"/>
  <c r="T1564" i="1"/>
  <c r="T2384" i="1"/>
  <c r="T1237" i="1"/>
  <c r="T2655" i="1"/>
  <c r="T609" i="1"/>
  <c r="T150" i="1"/>
  <c r="T128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30" i="1"/>
  <c r="T2385" i="1"/>
  <c r="T2348" i="1"/>
  <c r="T1314" i="1"/>
  <c r="T1238" i="1"/>
  <c r="T151" i="1"/>
  <c r="T2565" i="1"/>
  <c r="T1061" i="1"/>
  <c r="T624" i="1"/>
  <c r="T1008" i="1"/>
  <c r="T605" i="1"/>
  <c r="T1315" i="1"/>
  <c r="T2386" i="1"/>
  <c r="T1239" i="1"/>
  <c r="T1565" i="1"/>
  <c r="T2349" i="1"/>
  <c r="T610" i="1"/>
  <c r="T145" i="1"/>
  <c r="T1316" i="1"/>
  <c r="T1044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626" i="1"/>
  <c r="T3889" i="1"/>
  <c r="T3874" i="1"/>
  <c r="T611" i="1"/>
  <c r="T2363" i="1"/>
  <c r="T1566" i="1"/>
  <c r="T2577" i="1"/>
  <c r="T2656" i="1"/>
  <c r="T1329" i="1"/>
  <c r="T1454" i="1"/>
  <c r="T2646" i="1"/>
  <c r="T3880" i="1"/>
  <c r="T2402" i="1"/>
  <c r="T2957" i="1"/>
  <c r="T2647" i="1"/>
  <c r="T2571" i="1"/>
  <c r="T1567" i="1"/>
  <c r="T1568" i="1"/>
  <c r="T1046" i="1"/>
  <c r="T3123" i="1"/>
  <c r="T2387" i="1"/>
  <c r="T2566" i="1"/>
  <c r="T3886" i="1"/>
  <c r="T3124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330" i="1"/>
  <c r="T2578" i="1"/>
  <c r="T1009" i="1"/>
  <c r="T2657" i="1"/>
  <c r="T2388" i="1"/>
  <c r="T2645" i="1"/>
  <c r="T135" i="1"/>
  <c r="T2389" i="1"/>
  <c r="T2390" i="1"/>
  <c r="T3125" i="1"/>
  <c r="T1010" i="1"/>
  <c r="T2358" i="1"/>
  <c r="T2648" i="1"/>
  <c r="T1240" i="1"/>
  <c r="T3126" i="1"/>
  <c r="T2649" i="1"/>
  <c r="T2354" i="1"/>
  <c r="T2391" i="1"/>
  <c r="T3872" i="1"/>
  <c r="T145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047" i="1"/>
  <c r="T1062" i="1"/>
  <c r="T606" i="1"/>
  <c r="T1011" i="1"/>
  <c r="T1569" i="1"/>
  <c r="T1458" i="1"/>
  <c r="T1317" i="1"/>
  <c r="T146" i="1"/>
  <c r="T2400" i="1"/>
  <c r="T1048" i="1"/>
  <c r="T154" i="1"/>
  <c r="T612" i="1"/>
  <c r="T632" i="1"/>
  <c r="T152" i="1"/>
  <c r="T1049" i="1"/>
  <c r="T2371" i="1"/>
  <c r="T613" i="1"/>
  <c r="T138" i="1"/>
  <c r="T1055" i="1"/>
  <c r="T1331" i="1"/>
  <c r="T1012" i="1"/>
  <c r="T1318" i="1"/>
  <c r="T614" i="1"/>
  <c r="T1043" i="1"/>
  <c r="T633" i="1"/>
  <c r="T1013" i="1"/>
  <c r="T1056" i="1"/>
  <c r="T147" i="1"/>
  <c r="T1459" i="1"/>
  <c r="T2650" i="1"/>
  <c r="T160" i="1"/>
  <c r="T1241" i="1"/>
  <c r="T615" i="1"/>
  <c r="T1014" i="1"/>
  <c r="T1063" i="1"/>
  <c r="T1015" i="1"/>
  <c r="T2954" i="1"/>
  <c r="T1242" i="1"/>
  <c r="T1016" i="1"/>
  <c r="T1017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324" i="1"/>
  <c r="T1341" i="1"/>
  <c r="T1243" i="1"/>
  <c r="T2662" i="1"/>
  <c r="T1332" i="1"/>
  <c r="T2392" i="1"/>
  <c r="T2367" i="1"/>
  <c r="T2393" i="1"/>
  <c r="T1052" i="1"/>
  <c r="T124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70" i="1"/>
  <c r="T2567" i="1"/>
  <c r="T2368" i="1"/>
  <c r="T1571" i="1"/>
  <c r="T2568" i="1"/>
  <c r="T1064" i="1"/>
  <c r="T2351" i="1"/>
  <c r="T1244" i="1"/>
  <c r="T1065" i="1"/>
  <c r="T2369" i="1"/>
  <c r="T1345" i="1"/>
  <c r="T2651" i="1"/>
  <c r="T2350" i="1"/>
  <c r="T1572" i="1"/>
  <c r="T1573" i="1"/>
  <c r="T2394" i="1"/>
  <c r="T1574" i="1"/>
  <c r="T2661" i="1"/>
  <c r="T2572" i="1"/>
  <c r="T2953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95" i="1"/>
  <c r="T2373" i="1"/>
  <c r="T1575" i="1"/>
  <c r="T3127" i="1"/>
  <c r="T2579" i="1"/>
  <c r="T640" i="1"/>
  <c r="T3128" i="1"/>
  <c r="T637" i="1"/>
  <c r="T137" i="1"/>
  <c r="T1018" i="1"/>
  <c r="T1325" i="1"/>
  <c r="T2658" i="1"/>
  <c r="T3129" i="1"/>
  <c r="T1057" i="1"/>
  <c r="T2355" i="1"/>
  <c r="T1576" i="1"/>
  <c r="T1232" i="1"/>
  <c r="T2958" i="1"/>
  <c r="T2360" i="1"/>
  <c r="T2396" i="1"/>
  <c r="T3885" i="1"/>
  <c r="T3882" i="1"/>
  <c r="T155" i="1"/>
  <c r="T3888" i="1"/>
  <c r="T3870" i="1"/>
  <c r="T1245" i="1"/>
  <c r="T1019" i="1"/>
  <c r="T1050" i="1"/>
  <c r="T1306" i="1"/>
  <c r="T1307" i="1"/>
  <c r="T2659" i="1"/>
  <c r="T2374" i="1"/>
  <c r="T131" i="1"/>
  <c r="T1310" i="1"/>
  <c r="T1577" i="1"/>
  <c r="T2580" i="1"/>
  <c r="T2652" i="1"/>
  <c r="T607" i="1"/>
  <c r="T1226" i="1"/>
  <c r="T1333" i="1"/>
  <c r="T625" i="1"/>
  <c r="T2581" i="1"/>
  <c r="T1578" i="1"/>
  <c r="T3871" i="1"/>
  <c r="T638" i="1"/>
  <c r="T1227" i="1"/>
  <c r="T158" i="1"/>
  <c r="T1053" i="1"/>
  <c r="T1327" i="1"/>
  <c r="T133" i="1"/>
  <c r="T1319" i="1"/>
  <c r="T2563" i="1"/>
  <c r="T616" i="1"/>
  <c r="T2397" i="1"/>
  <c r="T1059" i="1"/>
  <c r="T2398" i="1"/>
  <c r="T604" i="1"/>
  <c r="T2569" i="1"/>
  <c r="T1344" i="1"/>
  <c r="T1020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617" i="1"/>
  <c r="T1579" i="1"/>
  <c r="T1320" i="1"/>
  <c r="T1051" i="1"/>
  <c r="T1580" i="1"/>
  <c r="T1058" i="1"/>
  <c r="T1045" i="1"/>
  <c r="T1581" i="1"/>
  <c r="T2365" i="1"/>
  <c r="T2364" i="1"/>
  <c r="T618" i="1"/>
  <c r="T1228" i="1"/>
  <c r="T2356" i="1"/>
  <c r="T1582" i="1"/>
  <c r="T627" i="1"/>
  <c r="T2343" i="1"/>
  <c r="T1334" i="1"/>
  <c r="T2370" i="1"/>
  <c r="T153" i="1"/>
  <c r="T235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129" i="1"/>
  <c r="T619" i="1"/>
  <c r="T1321" i="1"/>
  <c r="T136" i="1"/>
  <c r="T2653" i="1"/>
  <c r="T1456" i="1"/>
  <c r="T602" i="1"/>
  <c r="T641" i="1"/>
  <c r="T143" i="1"/>
  <c r="T620" i="1"/>
  <c r="T1004" i="1"/>
  <c r="T621" i="1"/>
  <c r="T1335" i="1"/>
  <c r="T159" i="1"/>
  <c r="T1229" i="1"/>
  <c r="T623" i="1"/>
  <c r="T1042" i="1"/>
  <c r="T132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1021" i="1"/>
  <c r="T1323" i="1"/>
  <c r="T140" i="1"/>
  <c r="T1336" i="1"/>
  <c r="T2962" i="1"/>
  <c r="T2357" i="1"/>
  <c r="T1337" i="1"/>
  <c r="T630" i="1"/>
  <c r="T2344" i="1"/>
  <c r="T123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2959" i="1"/>
  <c r="T3887" i="1"/>
  <c r="T603" i="1"/>
  <c r="T132" i="1"/>
  <c r="T126" i="1"/>
  <c r="T1308" i="1"/>
  <c r="T622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2399" i="1"/>
  <c r="T1343" i="1"/>
  <c r="T2345" i="1"/>
  <c r="T2960" i="1"/>
  <c r="T1338" i="1"/>
  <c r="T2375" i="1"/>
  <c r="T3875" i="1"/>
  <c r="T1230" i="1"/>
  <c r="T2570" i="1"/>
  <c r="T1309" i="1"/>
  <c r="T1326" i="1"/>
  <c r="T1339" i="1"/>
  <c r="T2361" i="1"/>
  <c r="T3881" i="1"/>
  <c r="T1231" i="1"/>
  <c r="T1340" i="1"/>
  <c r="T2346" i="1"/>
  <c r="T142" i="1"/>
  <c r="T2347" i="1"/>
  <c r="T2660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635" i="1"/>
  <c r="U635" i="1" s="1"/>
  <c r="S2573" i="1"/>
  <c r="U2573" i="1" s="1"/>
  <c r="S122" i="1"/>
  <c r="U122" i="1" s="1"/>
  <c r="S1002" i="1"/>
  <c r="U1002" i="1" s="1"/>
  <c r="S2564" i="1"/>
  <c r="U2564" i="1" s="1"/>
  <c r="S3878" i="1"/>
  <c r="U3878" i="1" s="1"/>
  <c r="S1233" i="1"/>
  <c r="U1233" i="1" s="1"/>
  <c r="S2353" i="1"/>
  <c r="U2353" i="1" s="1"/>
  <c r="S608" i="1"/>
  <c r="U608" i="1" s="1"/>
  <c r="S1311" i="1"/>
  <c r="U1311" i="1" s="1"/>
  <c r="S3876" i="1"/>
  <c r="U3876" i="1" s="1"/>
  <c r="S2961" i="1"/>
  <c r="U2961" i="1" s="1"/>
  <c r="S628" i="1"/>
  <c r="U628" i="1" s="1"/>
  <c r="S634" i="1"/>
  <c r="U634" i="1" s="1"/>
  <c r="S2376" i="1"/>
  <c r="U2376" i="1" s="1"/>
  <c r="S2574" i="1"/>
  <c r="U2574" i="1" s="1"/>
  <c r="S2575" i="1"/>
  <c r="U2575" i="1" s="1"/>
  <c r="S1003" i="1"/>
  <c r="U1003" i="1" s="1"/>
  <c r="S156" i="1"/>
  <c r="U156" i="1" s="1"/>
  <c r="S3879" i="1"/>
  <c r="U3879" i="1" s="1"/>
  <c r="S148" i="1"/>
  <c r="U148" i="1" s="1"/>
  <c r="S1453" i="1"/>
  <c r="U1453" i="1" s="1"/>
  <c r="S2576" i="1"/>
  <c r="U2576" i="1" s="1"/>
  <c r="S2372" i="1"/>
  <c r="U2372" i="1" s="1"/>
  <c r="S2359" i="1"/>
  <c r="U2359" i="1" s="1"/>
  <c r="S2401" i="1"/>
  <c r="U2401" i="1" s="1"/>
  <c r="S1312" i="1"/>
  <c r="U1312" i="1" s="1"/>
  <c r="S2362" i="1"/>
  <c r="U2362" i="1" s="1"/>
  <c r="S1005" i="1"/>
  <c r="U1005" i="1" s="1"/>
  <c r="S1460" i="1"/>
  <c r="U1460" i="1" s="1"/>
  <c r="S161" i="1"/>
  <c r="U161" i="1" s="1"/>
  <c r="S144" i="1"/>
  <c r="U144" i="1" s="1"/>
  <c r="S141" i="1"/>
  <c r="U141" i="1" s="1"/>
  <c r="S1006" i="1"/>
  <c r="U1006" i="1" s="1"/>
  <c r="S2955" i="1"/>
  <c r="U2955" i="1" s="1"/>
  <c r="S127" i="1"/>
  <c r="U127" i="1" s="1"/>
  <c r="S1054" i="1"/>
  <c r="U1054" i="1" s="1"/>
  <c r="S2582" i="1"/>
  <c r="U2582" i="1" s="1"/>
  <c r="S2377" i="1"/>
  <c r="U2377" i="1" s="1"/>
  <c r="S134" i="1"/>
  <c r="U134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2378" i="1"/>
  <c r="U2378" i="1" s="1"/>
  <c r="S1461" i="1"/>
  <c r="U1461" i="1" s="1"/>
  <c r="S636" i="1"/>
  <c r="U636" i="1" s="1"/>
  <c r="S1328" i="1"/>
  <c r="U1328" i="1" s="1"/>
  <c r="S2956" i="1"/>
  <c r="U2956" i="1" s="1"/>
  <c r="S2379" i="1"/>
  <c r="U2379" i="1" s="1"/>
  <c r="S2380" i="1"/>
  <c r="U2380" i="1" s="1"/>
  <c r="S3884" i="1"/>
  <c r="U3884" i="1" s="1"/>
  <c r="S157" i="1"/>
  <c r="U157" i="1" s="1"/>
  <c r="S3873" i="1"/>
  <c r="U3873" i="1" s="1"/>
  <c r="S1342" i="1"/>
  <c r="U1342" i="1" s="1"/>
  <c r="S629" i="1"/>
  <c r="U629" i="1" s="1"/>
  <c r="S1462" i="1"/>
  <c r="U1462" i="1" s="1"/>
  <c r="S639" i="1"/>
  <c r="U639" i="1" s="1"/>
  <c r="S1563" i="1"/>
  <c r="U1563" i="1" s="1"/>
  <c r="S3877" i="1"/>
  <c r="U3877" i="1" s="1"/>
  <c r="S2381" i="1"/>
  <c r="U2381" i="1" s="1"/>
  <c r="S2654" i="1"/>
  <c r="U2654" i="1" s="1"/>
  <c r="S3883" i="1"/>
  <c r="U3883" i="1" s="1"/>
  <c r="S125" i="1"/>
  <c r="U125" i="1" s="1"/>
  <c r="S1060" i="1"/>
  <c r="U1060" i="1" s="1"/>
  <c r="S1234" i="1"/>
  <c r="U1234" i="1" s="1"/>
  <c r="S2366" i="1"/>
  <c r="U2366" i="1" s="1"/>
  <c r="S631" i="1"/>
  <c r="U631" i="1" s="1"/>
  <c r="S2382" i="1"/>
  <c r="U2382" i="1" s="1"/>
  <c r="S1235" i="1"/>
  <c r="U1235" i="1" s="1"/>
  <c r="S1236" i="1"/>
  <c r="U1236" i="1" s="1"/>
  <c r="S139" i="1"/>
  <c r="U139" i="1" s="1"/>
  <c r="S2383" i="1"/>
  <c r="U2383" i="1" s="1"/>
  <c r="S149" i="1"/>
  <c r="U149" i="1" s="1"/>
  <c r="S1457" i="1"/>
  <c r="U1457" i="1" s="1"/>
  <c r="S1007" i="1"/>
  <c r="U1007" i="1" s="1"/>
  <c r="S1313" i="1"/>
  <c r="U1313" i="1" s="1"/>
  <c r="S1564" i="1"/>
  <c r="U1564" i="1" s="1"/>
  <c r="S2384" i="1"/>
  <c r="U2384" i="1" s="1"/>
  <c r="S1237" i="1"/>
  <c r="U1237" i="1" s="1"/>
  <c r="S2655" i="1"/>
  <c r="U2655" i="1" s="1"/>
  <c r="S609" i="1"/>
  <c r="U609" i="1" s="1"/>
  <c r="S150" i="1"/>
  <c r="U150" i="1" s="1"/>
  <c r="S128" i="1"/>
  <c r="U128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30" i="1"/>
  <c r="U130" i="1" s="1"/>
  <c r="S2385" i="1"/>
  <c r="U2385" i="1" s="1"/>
  <c r="S2348" i="1"/>
  <c r="U2348" i="1" s="1"/>
  <c r="S1314" i="1"/>
  <c r="U1314" i="1" s="1"/>
  <c r="S1238" i="1"/>
  <c r="U1238" i="1" s="1"/>
  <c r="S151" i="1"/>
  <c r="U151" i="1" s="1"/>
  <c r="S2565" i="1"/>
  <c r="U2565" i="1" s="1"/>
  <c r="S1061" i="1"/>
  <c r="U1061" i="1" s="1"/>
  <c r="S624" i="1"/>
  <c r="U624" i="1" s="1"/>
  <c r="S1008" i="1"/>
  <c r="U1008" i="1" s="1"/>
  <c r="S605" i="1"/>
  <c r="U605" i="1" s="1"/>
  <c r="S1315" i="1"/>
  <c r="U1315" i="1" s="1"/>
  <c r="S2386" i="1"/>
  <c r="U2386" i="1" s="1"/>
  <c r="S1239" i="1"/>
  <c r="U1239" i="1" s="1"/>
  <c r="S1565" i="1"/>
  <c r="U1565" i="1" s="1"/>
  <c r="S2349" i="1"/>
  <c r="U2349" i="1" s="1"/>
  <c r="S610" i="1"/>
  <c r="U610" i="1" s="1"/>
  <c r="S145" i="1"/>
  <c r="U145" i="1" s="1"/>
  <c r="S1316" i="1"/>
  <c r="U1316" i="1" s="1"/>
  <c r="S1044" i="1"/>
  <c r="U1044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626" i="1"/>
  <c r="U626" i="1" s="1"/>
  <c r="S3889" i="1"/>
  <c r="U3889" i="1" s="1"/>
  <c r="S3874" i="1"/>
  <c r="U3874" i="1" s="1"/>
  <c r="S611" i="1"/>
  <c r="U611" i="1" s="1"/>
  <c r="S2363" i="1"/>
  <c r="U2363" i="1" s="1"/>
  <c r="S1566" i="1"/>
  <c r="U1566" i="1" s="1"/>
  <c r="S2577" i="1"/>
  <c r="U2577" i="1" s="1"/>
  <c r="S2656" i="1"/>
  <c r="U2656" i="1" s="1"/>
  <c r="S1329" i="1"/>
  <c r="U1329" i="1" s="1"/>
  <c r="S1454" i="1"/>
  <c r="U1454" i="1" s="1"/>
  <c r="S2646" i="1"/>
  <c r="U2646" i="1" s="1"/>
  <c r="S3880" i="1"/>
  <c r="U3880" i="1" s="1"/>
  <c r="S2402" i="1"/>
  <c r="U2402" i="1" s="1"/>
  <c r="S2957" i="1"/>
  <c r="U2957" i="1" s="1"/>
  <c r="S2647" i="1"/>
  <c r="U2647" i="1" s="1"/>
  <c r="S2571" i="1"/>
  <c r="U2571" i="1" s="1"/>
  <c r="S1567" i="1"/>
  <c r="U1567" i="1" s="1"/>
  <c r="S1568" i="1"/>
  <c r="U1568" i="1" s="1"/>
  <c r="S1046" i="1"/>
  <c r="U1046" i="1" s="1"/>
  <c r="S3123" i="1"/>
  <c r="U3123" i="1" s="1"/>
  <c r="S2387" i="1"/>
  <c r="U2387" i="1" s="1"/>
  <c r="S2566" i="1"/>
  <c r="U2566" i="1" s="1"/>
  <c r="S3886" i="1"/>
  <c r="U3886" i="1" s="1"/>
  <c r="S3124" i="1"/>
  <c r="U3124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330" i="1"/>
  <c r="U1330" i="1" s="1"/>
  <c r="S2578" i="1"/>
  <c r="U2578" i="1" s="1"/>
  <c r="S1009" i="1"/>
  <c r="U1009" i="1" s="1"/>
  <c r="S2657" i="1"/>
  <c r="U2657" i="1" s="1"/>
  <c r="S2388" i="1"/>
  <c r="U2388" i="1" s="1"/>
  <c r="S2645" i="1"/>
  <c r="U2645" i="1" s="1"/>
  <c r="S135" i="1"/>
  <c r="U135" i="1" s="1"/>
  <c r="S2389" i="1"/>
  <c r="U2389" i="1" s="1"/>
  <c r="S2390" i="1"/>
  <c r="U2390" i="1" s="1"/>
  <c r="S3125" i="1"/>
  <c r="U3125" i="1" s="1"/>
  <c r="S1010" i="1"/>
  <c r="U1010" i="1" s="1"/>
  <c r="S2358" i="1"/>
  <c r="U2358" i="1" s="1"/>
  <c r="S2648" i="1"/>
  <c r="U2648" i="1" s="1"/>
  <c r="S1240" i="1"/>
  <c r="U1240" i="1" s="1"/>
  <c r="S3126" i="1"/>
  <c r="U3126" i="1" s="1"/>
  <c r="S2649" i="1"/>
  <c r="U2649" i="1" s="1"/>
  <c r="S2354" i="1"/>
  <c r="U2354" i="1" s="1"/>
  <c r="S2391" i="1"/>
  <c r="U2391" i="1" s="1"/>
  <c r="S3872" i="1"/>
  <c r="U3872" i="1" s="1"/>
  <c r="S1455" i="1"/>
  <c r="U145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047" i="1"/>
  <c r="U1047" i="1" s="1"/>
  <c r="S1062" i="1"/>
  <c r="U1062" i="1" s="1"/>
  <c r="S606" i="1"/>
  <c r="U606" i="1" s="1"/>
  <c r="S1011" i="1"/>
  <c r="U1011" i="1" s="1"/>
  <c r="S1569" i="1"/>
  <c r="U1569" i="1" s="1"/>
  <c r="S1458" i="1"/>
  <c r="U1458" i="1" s="1"/>
  <c r="S1317" i="1"/>
  <c r="U1317" i="1" s="1"/>
  <c r="S146" i="1"/>
  <c r="U146" i="1" s="1"/>
  <c r="S2400" i="1"/>
  <c r="U2400" i="1" s="1"/>
  <c r="S1048" i="1"/>
  <c r="U1048" i="1" s="1"/>
  <c r="S154" i="1"/>
  <c r="U154" i="1" s="1"/>
  <c r="S612" i="1"/>
  <c r="U612" i="1" s="1"/>
  <c r="S632" i="1"/>
  <c r="U632" i="1" s="1"/>
  <c r="S152" i="1"/>
  <c r="U152" i="1" s="1"/>
  <c r="S1049" i="1"/>
  <c r="U1049" i="1" s="1"/>
  <c r="S2371" i="1"/>
  <c r="U2371" i="1" s="1"/>
  <c r="S613" i="1"/>
  <c r="U613" i="1" s="1"/>
  <c r="S138" i="1"/>
  <c r="U138" i="1" s="1"/>
  <c r="S1055" i="1"/>
  <c r="U1055" i="1" s="1"/>
  <c r="S1331" i="1"/>
  <c r="U1331" i="1" s="1"/>
  <c r="S1012" i="1"/>
  <c r="U1012" i="1" s="1"/>
  <c r="S1318" i="1"/>
  <c r="U1318" i="1" s="1"/>
  <c r="S614" i="1"/>
  <c r="U614" i="1" s="1"/>
  <c r="S1043" i="1"/>
  <c r="U1043" i="1" s="1"/>
  <c r="S633" i="1"/>
  <c r="U633" i="1" s="1"/>
  <c r="S1013" i="1"/>
  <c r="U1013" i="1" s="1"/>
  <c r="S1056" i="1"/>
  <c r="U1056" i="1" s="1"/>
  <c r="S147" i="1"/>
  <c r="U147" i="1" s="1"/>
  <c r="S1459" i="1"/>
  <c r="U1459" i="1" s="1"/>
  <c r="S2650" i="1"/>
  <c r="U2650" i="1" s="1"/>
  <c r="S160" i="1"/>
  <c r="U160" i="1" s="1"/>
  <c r="S1241" i="1"/>
  <c r="U1241" i="1" s="1"/>
  <c r="S615" i="1"/>
  <c r="U615" i="1" s="1"/>
  <c r="S1014" i="1"/>
  <c r="U1014" i="1" s="1"/>
  <c r="S1063" i="1"/>
  <c r="U1063" i="1" s="1"/>
  <c r="S1015" i="1"/>
  <c r="U1015" i="1" s="1"/>
  <c r="S2954" i="1"/>
  <c r="U2954" i="1" s="1"/>
  <c r="S1242" i="1"/>
  <c r="U1242" i="1" s="1"/>
  <c r="S1016" i="1"/>
  <c r="U1016" i="1" s="1"/>
  <c r="S1017" i="1"/>
  <c r="U1017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324" i="1"/>
  <c r="U1324" i="1" s="1"/>
  <c r="S1341" i="1"/>
  <c r="U1341" i="1" s="1"/>
  <c r="S1243" i="1"/>
  <c r="U1243" i="1" s="1"/>
  <c r="S2662" i="1"/>
  <c r="U2662" i="1" s="1"/>
  <c r="S1332" i="1"/>
  <c r="U1332" i="1" s="1"/>
  <c r="S2392" i="1"/>
  <c r="U2392" i="1" s="1"/>
  <c r="S2367" i="1"/>
  <c r="U2367" i="1" s="1"/>
  <c r="S2393" i="1"/>
  <c r="U2393" i="1" s="1"/>
  <c r="S1052" i="1"/>
  <c r="U1052" i="1" s="1"/>
  <c r="S124" i="1"/>
  <c r="U124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70" i="1"/>
  <c r="U1570" i="1" s="1"/>
  <c r="S2567" i="1"/>
  <c r="U2567" i="1" s="1"/>
  <c r="S2368" i="1"/>
  <c r="U2368" i="1" s="1"/>
  <c r="S1571" i="1"/>
  <c r="U1571" i="1" s="1"/>
  <c r="S2568" i="1"/>
  <c r="U2568" i="1" s="1"/>
  <c r="S1064" i="1"/>
  <c r="U1064" i="1" s="1"/>
  <c r="S2351" i="1"/>
  <c r="U2351" i="1" s="1"/>
  <c r="S1244" i="1"/>
  <c r="U1244" i="1" s="1"/>
  <c r="S1065" i="1"/>
  <c r="U1065" i="1" s="1"/>
  <c r="S2369" i="1"/>
  <c r="U2369" i="1" s="1"/>
  <c r="S1345" i="1"/>
  <c r="U1345" i="1" s="1"/>
  <c r="S2651" i="1"/>
  <c r="U2651" i="1" s="1"/>
  <c r="S2350" i="1"/>
  <c r="U2350" i="1" s="1"/>
  <c r="S1572" i="1"/>
  <c r="U1572" i="1" s="1"/>
  <c r="S1573" i="1"/>
  <c r="U1573" i="1" s="1"/>
  <c r="S2394" i="1"/>
  <c r="U2394" i="1" s="1"/>
  <c r="S1574" i="1"/>
  <c r="U1574" i="1" s="1"/>
  <c r="S2661" i="1"/>
  <c r="U2661" i="1" s="1"/>
  <c r="S2572" i="1"/>
  <c r="U2572" i="1" s="1"/>
  <c r="S2953" i="1"/>
  <c r="U2953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95" i="1"/>
  <c r="U2395" i="1" s="1"/>
  <c r="S2373" i="1"/>
  <c r="U2373" i="1" s="1"/>
  <c r="S1575" i="1"/>
  <c r="U1575" i="1" s="1"/>
  <c r="S3127" i="1"/>
  <c r="U3127" i="1" s="1"/>
  <c r="S2579" i="1"/>
  <c r="U2579" i="1" s="1"/>
  <c r="S640" i="1"/>
  <c r="U640" i="1" s="1"/>
  <c r="S3128" i="1"/>
  <c r="U3128" i="1" s="1"/>
  <c r="S637" i="1"/>
  <c r="U637" i="1" s="1"/>
  <c r="S137" i="1"/>
  <c r="U137" i="1" s="1"/>
  <c r="S1018" i="1"/>
  <c r="U1018" i="1" s="1"/>
  <c r="S1325" i="1"/>
  <c r="U1325" i="1" s="1"/>
  <c r="S2658" i="1"/>
  <c r="U2658" i="1" s="1"/>
  <c r="S3129" i="1"/>
  <c r="U3129" i="1" s="1"/>
  <c r="S1057" i="1"/>
  <c r="U1057" i="1" s="1"/>
  <c r="S2355" i="1"/>
  <c r="U2355" i="1" s="1"/>
  <c r="S1576" i="1"/>
  <c r="U1576" i="1" s="1"/>
  <c r="S1232" i="1"/>
  <c r="U1232" i="1" s="1"/>
  <c r="S2958" i="1"/>
  <c r="U2958" i="1" s="1"/>
  <c r="S2360" i="1"/>
  <c r="U2360" i="1" s="1"/>
  <c r="S2396" i="1"/>
  <c r="U2396" i="1" s="1"/>
  <c r="S3885" i="1"/>
  <c r="U3885" i="1" s="1"/>
  <c r="S3882" i="1"/>
  <c r="U3882" i="1" s="1"/>
  <c r="S155" i="1"/>
  <c r="U155" i="1" s="1"/>
  <c r="S3888" i="1"/>
  <c r="U3888" i="1" s="1"/>
  <c r="S3870" i="1"/>
  <c r="U3870" i="1" s="1"/>
  <c r="S1245" i="1"/>
  <c r="U1245" i="1" s="1"/>
  <c r="S1019" i="1"/>
  <c r="U1019" i="1" s="1"/>
  <c r="S1050" i="1"/>
  <c r="U1050" i="1" s="1"/>
  <c r="S1306" i="1"/>
  <c r="U1306" i="1" s="1"/>
  <c r="S1307" i="1"/>
  <c r="U1307" i="1" s="1"/>
  <c r="S2659" i="1"/>
  <c r="U2659" i="1" s="1"/>
  <c r="S2374" i="1"/>
  <c r="U2374" i="1" s="1"/>
  <c r="S131" i="1"/>
  <c r="U131" i="1" s="1"/>
  <c r="S1310" i="1"/>
  <c r="U1310" i="1" s="1"/>
  <c r="S1577" i="1"/>
  <c r="U1577" i="1" s="1"/>
  <c r="S2580" i="1"/>
  <c r="U2580" i="1" s="1"/>
  <c r="S2652" i="1"/>
  <c r="U2652" i="1" s="1"/>
  <c r="S607" i="1"/>
  <c r="U607" i="1" s="1"/>
  <c r="S1226" i="1"/>
  <c r="U1226" i="1" s="1"/>
  <c r="S1333" i="1"/>
  <c r="U1333" i="1" s="1"/>
  <c r="S625" i="1"/>
  <c r="U625" i="1" s="1"/>
  <c r="S2581" i="1"/>
  <c r="U2581" i="1" s="1"/>
  <c r="S1578" i="1"/>
  <c r="U1578" i="1" s="1"/>
  <c r="S3871" i="1"/>
  <c r="U3871" i="1" s="1"/>
  <c r="S638" i="1"/>
  <c r="U638" i="1" s="1"/>
  <c r="S1227" i="1"/>
  <c r="U1227" i="1" s="1"/>
  <c r="S158" i="1"/>
  <c r="U158" i="1" s="1"/>
  <c r="S1053" i="1"/>
  <c r="U1053" i="1" s="1"/>
  <c r="S1327" i="1"/>
  <c r="U1327" i="1" s="1"/>
  <c r="S133" i="1"/>
  <c r="U133" i="1" s="1"/>
  <c r="S1319" i="1"/>
  <c r="U1319" i="1" s="1"/>
  <c r="S2563" i="1"/>
  <c r="U2563" i="1" s="1"/>
  <c r="S616" i="1"/>
  <c r="U616" i="1" s="1"/>
  <c r="S2397" i="1"/>
  <c r="U2397" i="1" s="1"/>
  <c r="S1059" i="1"/>
  <c r="U1059" i="1" s="1"/>
  <c r="S2398" i="1"/>
  <c r="U2398" i="1" s="1"/>
  <c r="S604" i="1"/>
  <c r="U604" i="1" s="1"/>
  <c r="S2569" i="1"/>
  <c r="U2569" i="1" s="1"/>
  <c r="S1344" i="1"/>
  <c r="U1344" i="1" s="1"/>
  <c r="S1020" i="1"/>
  <c r="U1020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617" i="1"/>
  <c r="U617" i="1" s="1"/>
  <c r="S1579" i="1"/>
  <c r="U1579" i="1" s="1"/>
  <c r="S1320" i="1"/>
  <c r="U1320" i="1" s="1"/>
  <c r="S1051" i="1"/>
  <c r="U1051" i="1" s="1"/>
  <c r="S1580" i="1"/>
  <c r="U1580" i="1" s="1"/>
  <c r="S1058" i="1"/>
  <c r="U1058" i="1" s="1"/>
  <c r="S1045" i="1"/>
  <c r="U1045" i="1" s="1"/>
  <c r="S1581" i="1"/>
  <c r="U1581" i="1" s="1"/>
  <c r="S2365" i="1"/>
  <c r="U2365" i="1" s="1"/>
  <c r="S2364" i="1"/>
  <c r="U2364" i="1" s="1"/>
  <c r="S618" i="1"/>
  <c r="U618" i="1" s="1"/>
  <c r="S1228" i="1"/>
  <c r="U1228" i="1" s="1"/>
  <c r="S2356" i="1"/>
  <c r="U2356" i="1" s="1"/>
  <c r="S1582" i="1"/>
  <c r="U1582" i="1" s="1"/>
  <c r="S627" i="1"/>
  <c r="U627" i="1" s="1"/>
  <c r="S2343" i="1"/>
  <c r="U2343" i="1" s="1"/>
  <c r="S1334" i="1"/>
  <c r="U1334" i="1" s="1"/>
  <c r="S2370" i="1"/>
  <c r="U2370" i="1" s="1"/>
  <c r="S153" i="1"/>
  <c r="U153" i="1" s="1"/>
  <c r="S2352" i="1"/>
  <c r="U235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129" i="1"/>
  <c r="U129" i="1" s="1"/>
  <c r="S619" i="1"/>
  <c r="U619" i="1" s="1"/>
  <c r="S1321" i="1"/>
  <c r="U1321" i="1" s="1"/>
  <c r="S136" i="1"/>
  <c r="U136" i="1" s="1"/>
  <c r="S2653" i="1"/>
  <c r="U2653" i="1" s="1"/>
  <c r="S1456" i="1"/>
  <c r="U1456" i="1" s="1"/>
  <c r="S602" i="1"/>
  <c r="U602" i="1" s="1"/>
  <c r="S641" i="1"/>
  <c r="U641" i="1" s="1"/>
  <c r="S143" i="1"/>
  <c r="U143" i="1" s="1"/>
  <c r="S620" i="1"/>
  <c r="U620" i="1" s="1"/>
  <c r="S1004" i="1"/>
  <c r="U1004" i="1" s="1"/>
  <c r="S621" i="1"/>
  <c r="U621" i="1" s="1"/>
  <c r="S1335" i="1"/>
  <c r="U1335" i="1" s="1"/>
  <c r="S159" i="1"/>
  <c r="U159" i="1" s="1"/>
  <c r="S1229" i="1"/>
  <c r="U1229" i="1" s="1"/>
  <c r="S623" i="1"/>
  <c r="U623" i="1" s="1"/>
  <c r="S1042" i="1"/>
  <c r="U1042" i="1" s="1"/>
  <c r="S1322" i="1"/>
  <c r="U132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1021" i="1"/>
  <c r="U1021" i="1" s="1"/>
  <c r="S1323" i="1"/>
  <c r="U1323" i="1" s="1"/>
  <c r="S140" i="1"/>
  <c r="U140" i="1" s="1"/>
  <c r="S1336" i="1"/>
  <c r="U1336" i="1" s="1"/>
  <c r="S2962" i="1"/>
  <c r="U2962" i="1" s="1"/>
  <c r="S2357" i="1"/>
  <c r="U2357" i="1" s="1"/>
  <c r="S1337" i="1"/>
  <c r="U1337" i="1" s="1"/>
  <c r="S630" i="1"/>
  <c r="U630" i="1" s="1"/>
  <c r="S2344" i="1"/>
  <c r="U2344" i="1" s="1"/>
  <c r="S123" i="1"/>
  <c r="U123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2959" i="1"/>
  <c r="U2959" i="1" s="1"/>
  <c r="S3887" i="1"/>
  <c r="U3887" i="1" s="1"/>
  <c r="S603" i="1"/>
  <c r="U603" i="1" s="1"/>
  <c r="S132" i="1"/>
  <c r="U132" i="1" s="1"/>
  <c r="S126" i="1"/>
  <c r="U126" i="1" s="1"/>
  <c r="S1308" i="1"/>
  <c r="U1308" i="1" s="1"/>
  <c r="S622" i="1"/>
  <c r="U622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2399" i="1"/>
  <c r="U2399" i="1" s="1"/>
  <c r="S1343" i="1"/>
  <c r="U1343" i="1" s="1"/>
  <c r="S2345" i="1"/>
  <c r="U2345" i="1" s="1"/>
  <c r="S2960" i="1"/>
  <c r="U2960" i="1" s="1"/>
  <c r="S1338" i="1"/>
  <c r="U1338" i="1" s="1"/>
  <c r="S2375" i="1"/>
  <c r="U2375" i="1" s="1"/>
  <c r="S3875" i="1"/>
  <c r="U3875" i="1" s="1"/>
  <c r="S1230" i="1"/>
  <c r="U1230" i="1" s="1"/>
  <c r="S2570" i="1"/>
  <c r="U2570" i="1" s="1"/>
  <c r="S1309" i="1"/>
  <c r="U1309" i="1" s="1"/>
  <c r="S1326" i="1"/>
  <c r="U1326" i="1" s="1"/>
  <c r="S1339" i="1"/>
  <c r="U1339" i="1" s="1"/>
  <c r="S2361" i="1"/>
  <c r="U2361" i="1" s="1"/>
  <c r="S3881" i="1"/>
  <c r="U3881" i="1" s="1"/>
  <c r="S1231" i="1"/>
  <c r="U1231" i="1" s="1"/>
  <c r="S1340" i="1"/>
  <c r="U1340" i="1" s="1"/>
  <c r="S2346" i="1"/>
  <c r="U2346" i="1" s="1"/>
  <c r="S142" i="1"/>
  <c r="U142" i="1" s="1"/>
  <c r="S2347" i="1"/>
  <c r="U2347" i="1" s="1"/>
  <c r="S2660" i="1"/>
  <c r="U2660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635" i="1"/>
  <c r="P2573" i="1"/>
  <c r="P122" i="1"/>
  <c r="P1002" i="1"/>
  <c r="P2564" i="1"/>
  <c r="P3878" i="1"/>
  <c r="P1233" i="1"/>
  <c r="P2353" i="1"/>
  <c r="P608" i="1"/>
  <c r="P1311" i="1"/>
  <c r="P3876" i="1"/>
  <c r="P2961" i="1"/>
  <c r="P628" i="1"/>
  <c r="P634" i="1"/>
  <c r="P2376" i="1"/>
  <c r="P2574" i="1"/>
  <c r="P2575" i="1"/>
  <c r="P1003" i="1"/>
  <c r="P156" i="1"/>
  <c r="P3879" i="1"/>
  <c r="P148" i="1"/>
  <c r="P1453" i="1"/>
  <c r="P2576" i="1"/>
  <c r="P2372" i="1"/>
  <c r="P2359" i="1"/>
  <c r="P2401" i="1"/>
  <c r="P1312" i="1"/>
  <c r="P2362" i="1"/>
  <c r="P1005" i="1"/>
  <c r="P1460" i="1"/>
  <c r="P161" i="1"/>
  <c r="P144" i="1"/>
  <c r="P141" i="1"/>
  <c r="P1006" i="1"/>
  <c r="P2955" i="1"/>
  <c r="P127" i="1"/>
  <c r="P1054" i="1"/>
  <c r="P2582" i="1"/>
  <c r="P2377" i="1"/>
  <c r="P134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2378" i="1"/>
  <c r="P1461" i="1"/>
  <c r="P636" i="1"/>
  <c r="P1328" i="1"/>
  <c r="P2956" i="1"/>
  <c r="P2379" i="1"/>
  <c r="P2380" i="1"/>
  <c r="P3884" i="1"/>
  <c r="P157" i="1"/>
  <c r="P3873" i="1"/>
  <c r="P1342" i="1"/>
  <c r="P629" i="1"/>
  <c r="P1462" i="1"/>
  <c r="P639" i="1"/>
  <c r="P1563" i="1"/>
  <c r="P3877" i="1"/>
  <c r="P2381" i="1"/>
  <c r="P2654" i="1"/>
  <c r="P3883" i="1"/>
  <c r="P125" i="1"/>
  <c r="P1060" i="1"/>
  <c r="P1234" i="1"/>
  <c r="P2366" i="1"/>
  <c r="P631" i="1"/>
  <c r="P2382" i="1"/>
  <c r="P1235" i="1"/>
  <c r="P1236" i="1"/>
  <c r="P139" i="1"/>
  <c r="P2383" i="1"/>
  <c r="P149" i="1"/>
  <c r="P1457" i="1"/>
  <c r="P1007" i="1"/>
  <c r="P1313" i="1"/>
  <c r="P1564" i="1"/>
  <c r="P2384" i="1"/>
  <c r="P1237" i="1"/>
  <c r="P2655" i="1"/>
  <c r="P609" i="1"/>
  <c r="P150" i="1"/>
  <c r="P128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30" i="1"/>
  <c r="P2385" i="1"/>
  <c r="P2348" i="1"/>
  <c r="P1314" i="1"/>
  <c r="P1238" i="1"/>
  <c r="P151" i="1"/>
  <c r="P2565" i="1"/>
  <c r="P1061" i="1"/>
  <c r="P624" i="1"/>
  <c r="P1008" i="1"/>
  <c r="P605" i="1"/>
  <c r="P1315" i="1"/>
  <c r="P2386" i="1"/>
  <c r="P1239" i="1"/>
  <c r="P1565" i="1"/>
  <c r="P2349" i="1"/>
  <c r="P610" i="1"/>
  <c r="P145" i="1"/>
  <c r="P1316" i="1"/>
  <c r="P1044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626" i="1"/>
  <c r="P3889" i="1"/>
  <c r="P3874" i="1"/>
  <c r="P611" i="1"/>
  <c r="P2363" i="1"/>
  <c r="P1566" i="1"/>
  <c r="P2577" i="1"/>
  <c r="P2656" i="1"/>
  <c r="P1329" i="1"/>
  <c r="P1454" i="1"/>
  <c r="P2646" i="1"/>
  <c r="P3880" i="1"/>
  <c r="P2402" i="1"/>
  <c r="P2957" i="1"/>
  <c r="P2647" i="1"/>
  <c r="P2571" i="1"/>
  <c r="P1567" i="1"/>
  <c r="P1568" i="1"/>
  <c r="P1046" i="1"/>
  <c r="P3123" i="1"/>
  <c r="P2387" i="1"/>
  <c r="P2566" i="1"/>
  <c r="P3886" i="1"/>
  <c r="P3124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330" i="1"/>
  <c r="P2578" i="1"/>
  <c r="P1009" i="1"/>
  <c r="P2657" i="1"/>
  <c r="P2388" i="1"/>
  <c r="P2645" i="1"/>
  <c r="P135" i="1"/>
  <c r="P2389" i="1"/>
  <c r="P2390" i="1"/>
  <c r="P3125" i="1"/>
  <c r="P1010" i="1"/>
  <c r="P2358" i="1"/>
  <c r="P2648" i="1"/>
  <c r="P1240" i="1"/>
  <c r="P3126" i="1"/>
  <c r="P2649" i="1"/>
  <c r="P2354" i="1"/>
  <c r="P2391" i="1"/>
  <c r="P3872" i="1"/>
  <c r="P145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047" i="1"/>
  <c r="P1062" i="1"/>
  <c r="P606" i="1"/>
  <c r="P1011" i="1"/>
  <c r="P1569" i="1"/>
  <c r="P1458" i="1"/>
  <c r="P1317" i="1"/>
  <c r="P146" i="1"/>
  <c r="P2400" i="1"/>
  <c r="P1048" i="1"/>
  <c r="P154" i="1"/>
  <c r="P612" i="1"/>
  <c r="P632" i="1"/>
  <c r="P152" i="1"/>
  <c r="P1049" i="1"/>
  <c r="P2371" i="1"/>
  <c r="P613" i="1"/>
  <c r="P138" i="1"/>
  <c r="P1055" i="1"/>
  <c r="P1331" i="1"/>
  <c r="P1012" i="1"/>
  <c r="P1318" i="1"/>
  <c r="P614" i="1"/>
  <c r="P1043" i="1"/>
  <c r="P633" i="1"/>
  <c r="P1013" i="1"/>
  <c r="P1056" i="1"/>
  <c r="P147" i="1"/>
  <c r="P1459" i="1"/>
  <c r="P2650" i="1"/>
  <c r="P160" i="1"/>
  <c r="P1241" i="1"/>
  <c r="P615" i="1"/>
  <c r="P1014" i="1"/>
  <c r="P1063" i="1"/>
  <c r="P1015" i="1"/>
  <c r="P2954" i="1"/>
  <c r="P1242" i="1"/>
  <c r="P1016" i="1"/>
  <c r="P1017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324" i="1"/>
  <c r="P1341" i="1"/>
  <c r="P1243" i="1"/>
  <c r="P2662" i="1"/>
  <c r="P1332" i="1"/>
  <c r="P2392" i="1"/>
  <c r="P2367" i="1"/>
  <c r="P2393" i="1"/>
  <c r="P1052" i="1"/>
  <c r="P124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70" i="1"/>
  <c r="P2567" i="1"/>
  <c r="P2368" i="1"/>
  <c r="P1571" i="1"/>
  <c r="P2568" i="1"/>
  <c r="P1064" i="1"/>
  <c r="P2351" i="1"/>
  <c r="P1244" i="1"/>
  <c r="P1065" i="1"/>
  <c r="P2369" i="1"/>
  <c r="P1345" i="1"/>
  <c r="P2651" i="1"/>
  <c r="P2350" i="1"/>
  <c r="P1572" i="1"/>
  <c r="P1573" i="1"/>
  <c r="P2394" i="1"/>
  <c r="P1574" i="1"/>
  <c r="P2661" i="1"/>
  <c r="P2572" i="1"/>
  <c r="P2953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95" i="1"/>
  <c r="P2373" i="1"/>
  <c r="P1575" i="1"/>
  <c r="P3127" i="1"/>
  <c r="P2579" i="1"/>
  <c r="P640" i="1"/>
  <c r="P3128" i="1"/>
  <c r="P637" i="1"/>
  <c r="P137" i="1"/>
  <c r="P1018" i="1"/>
  <c r="P1325" i="1"/>
  <c r="P2658" i="1"/>
  <c r="P3129" i="1"/>
  <c r="P1057" i="1"/>
  <c r="P2355" i="1"/>
  <c r="P1576" i="1"/>
  <c r="P1232" i="1"/>
  <c r="P2958" i="1"/>
  <c r="P2360" i="1"/>
  <c r="P2396" i="1"/>
  <c r="P3885" i="1"/>
  <c r="P3882" i="1"/>
  <c r="P155" i="1"/>
  <c r="P3888" i="1"/>
  <c r="P3870" i="1"/>
  <c r="P1245" i="1"/>
  <c r="P1019" i="1"/>
  <c r="P1050" i="1"/>
  <c r="P1306" i="1"/>
  <c r="P1307" i="1"/>
  <c r="P2659" i="1"/>
  <c r="P2374" i="1"/>
  <c r="P131" i="1"/>
  <c r="P1310" i="1"/>
  <c r="P1577" i="1"/>
  <c r="P2580" i="1"/>
  <c r="P2652" i="1"/>
  <c r="P607" i="1"/>
  <c r="P1226" i="1"/>
  <c r="P1333" i="1"/>
  <c r="P625" i="1"/>
  <c r="P2581" i="1"/>
  <c r="P1578" i="1"/>
  <c r="P3871" i="1"/>
  <c r="P638" i="1"/>
  <c r="P1227" i="1"/>
  <c r="P158" i="1"/>
  <c r="P1053" i="1"/>
  <c r="P1327" i="1"/>
  <c r="P133" i="1"/>
  <c r="P1319" i="1"/>
  <c r="P2563" i="1"/>
  <c r="P616" i="1"/>
  <c r="P2397" i="1"/>
  <c r="P1059" i="1"/>
  <c r="P2398" i="1"/>
  <c r="P604" i="1"/>
  <c r="P2569" i="1"/>
  <c r="P1344" i="1"/>
  <c r="P1020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617" i="1"/>
  <c r="P1579" i="1"/>
  <c r="P1320" i="1"/>
  <c r="P1051" i="1"/>
  <c r="P1580" i="1"/>
  <c r="P1058" i="1"/>
  <c r="P1045" i="1"/>
  <c r="P1581" i="1"/>
  <c r="P2365" i="1"/>
  <c r="P2364" i="1"/>
  <c r="P618" i="1"/>
  <c r="P1228" i="1"/>
  <c r="P2356" i="1"/>
  <c r="P1582" i="1"/>
  <c r="P627" i="1"/>
  <c r="P2343" i="1"/>
  <c r="P1334" i="1"/>
  <c r="P2370" i="1"/>
  <c r="P153" i="1"/>
  <c r="P235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129" i="1"/>
  <c r="P619" i="1"/>
  <c r="P1321" i="1"/>
  <c r="P136" i="1"/>
  <c r="P2653" i="1"/>
  <c r="P1456" i="1"/>
  <c r="P602" i="1"/>
  <c r="P641" i="1"/>
  <c r="P143" i="1"/>
  <c r="P620" i="1"/>
  <c r="P1004" i="1"/>
  <c r="P621" i="1"/>
  <c r="P1335" i="1"/>
  <c r="P159" i="1"/>
  <c r="P1229" i="1"/>
  <c r="P623" i="1"/>
  <c r="P1042" i="1"/>
  <c r="P132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1021" i="1"/>
  <c r="P1323" i="1"/>
  <c r="P140" i="1"/>
  <c r="P1336" i="1"/>
  <c r="P2962" i="1"/>
  <c r="P2357" i="1"/>
  <c r="P1337" i="1"/>
  <c r="P630" i="1"/>
  <c r="P2344" i="1"/>
  <c r="P123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2959" i="1"/>
  <c r="P3887" i="1"/>
  <c r="P603" i="1"/>
  <c r="P132" i="1"/>
  <c r="P126" i="1"/>
  <c r="P1308" i="1"/>
  <c r="P622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2399" i="1"/>
  <c r="P1343" i="1"/>
  <c r="P2345" i="1"/>
  <c r="P2960" i="1"/>
  <c r="P1338" i="1"/>
  <c r="P2375" i="1"/>
  <c r="P3875" i="1"/>
  <c r="P1230" i="1"/>
  <c r="P2570" i="1"/>
  <c r="P1309" i="1"/>
  <c r="P1326" i="1"/>
  <c r="P1339" i="1"/>
  <c r="P2361" i="1"/>
  <c r="P3881" i="1"/>
  <c r="P1231" i="1"/>
  <c r="P1340" i="1"/>
  <c r="P2346" i="1"/>
  <c r="P142" i="1"/>
  <c r="P2347" i="1"/>
  <c r="P2660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635" i="1"/>
  <c r="O2573" i="1"/>
  <c r="O122" i="1"/>
  <c r="O1002" i="1"/>
  <c r="O2564" i="1"/>
  <c r="O3878" i="1"/>
  <c r="O1233" i="1"/>
  <c r="O2353" i="1"/>
  <c r="O608" i="1"/>
  <c r="O1311" i="1"/>
  <c r="O3876" i="1"/>
  <c r="O2961" i="1"/>
  <c r="O628" i="1"/>
  <c r="O634" i="1"/>
  <c r="O2376" i="1"/>
  <c r="O2574" i="1"/>
  <c r="O2575" i="1"/>
  <c r="O1003" i="1"/>
  <c r="O156" i="1"/>
  <c r="O3879" i="1"/>
  <c r="O148" i="1"/>
  <c r="O1453" i="1"/>
  <c r="O2576" i="1"/>
  <c r="O2372" i="1"/>
  <c r="O2359" i="1"/>
  <c r="O2401" i="1"/>
  <c r="O1312" i="1"/>
  <c r="O2362" i="1"/>
  <c r="O1005" i="1"/>
  <c r="O1460" i="1"/>
  <c r="O161" i="1"/>
  <c r="O144" i="1"/>
  <c r="O141" i="1"/>
  <c r="O1006" i="1"/>
  <c r="O2955" i="1"/>
  <c r="O127" i="1"/>
  <c r="O1054" i="1"/>
  <c r="O2582" i="1"/>
  <c r="O2377" i="1"/>
  <c r="O134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2378" i="1"/>
  <c r="O1461" i="1"/>
  <c r="O636" i="1"/>
  <c r="O1328" i="1"/>
  <c r="O2956" i="1"/>
  <c r="O2379" i="1"/>
  <c r="O2380" i="1"/>
  <c r="O3884" i="1"/>
  <c r="O157" i="1"/>
  <c r="O3873" i="1"/>
  <c r="O1342" i="1"/>
  <c r="O629" i="1"/>
  <c r="O1462" i="1"/>
  <c r="O639" i="1"/>
  <c r="O1563" i="1"/>
  <c r="O3877" i="1"/>
  <c r="O2381" i="1"/>
  <c r="O2654" i="1"/>
  <c r="O3883" i="1"/>
  <c r="O125" i="1"/>
  <c r="O1060" i="1"/>
  <c r="O1234" i="1"/>
  <c r="O2366" i="1"/>
  <c r="O631" i="1"/>
  <c r="O2382" i="1"/>
  <c r="O1235" i="1"/>
  <c r="O1236" i="1"/>
  <c r="O139" i="1"/>
  <c r="O2383" i="1"/>
  <c r="O149" i="1"/>
  <c r="O1457" i="1"/>
  <c r="O1007" i="1"/>
  <c r="O1313" i="1"/>
  <c r="O1564" i="1"/>
  <c r="O2384" i="1"/>
  <c r="O1237" i="1"/>
  <c r="O2655" i="1"/>
  <c r="O609" i="1"/>
  <c r="O150" i="1"/>
  <c r="O128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30" i="1"/>
  <c r="O2385" i="1"/>
  <c r="O2348" i="1"/>
  <c r="O1314" i="1"/>
  <c r="O1238" i="1"/>
  <c r="O151" i="1"/>
  <c r="O2565" i="1"/>
  <c r="O1061" i="1"/>
  <c r="O624" i="1"/>
  <c r="O1008" i="1"/>
  <c r="O605" i="1"/>
  <c r="O1315" i="1"/>
  <c r="O2386" i="1"/>
  <c r="O1239" i="1"/>
  <c r="O1565" i="1"/>
  <c r="O2349" i="1"/>
  <c r="O610" i="1"/>
  <c r="O145" i="1"/>
  <c r="O1316" i="1"/>
  <c r="O1044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626" i="1"/>
  <c r="O3889" i="1"/>
  <c r="O3874" i="1"/>
  <c r="O611" i="1"/>
  <c r="O2363" i="1"/>
  <c r="O1566" i="1"/>
  <c r="O2577" i="1"/>
  <c r="O2656" i="1"/>
  <c r="O1329" i="1"/>
  <c r="O1454" i="1"/>
  <c r="O2646" i="1"/>
  <c r="O3880" i="1"/>
  <c r="O2402" i="1"/>
  <c r="O2957" i="1"/>
  <c r="O2647" i="1"/>
  <c r="O2571" i="1"/>
  <c r="O1567" i="1"/>
  <c r="O1568" i="1"/>
  <c r="O1046" i="1"/>
  <c r="O3123" i="1"/>
  <c r="O2387" i="1"/>
  <c r="O2566" i="1"/>
  <c r="O3886" i="1"/>
  <c r="O3124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330" i="1"/>
  <c r="O2578" i="1"/>
  <c r="O1009" i="1"/>
  <c r="O2657" i="1"/>
  <c r="O2388" i="1"/>
  <c r="O2645" i="1"/>
  <c r="O135" i="1"/>
  <c r="O2389" i="1"/>
  <c r="O2390" i="1"/>
  <c r="O3125" i="1"/>
  <c r="O1010" i="1"/>
  <c r="O2358" i="1"/>
  <c r="O2648" i="1"/>
  <c r="O1240" i="1"/>
  <c r="O3126" i="1"/>
  <c r="O2649" i="1"/>
  <c r="O2354" i="1"/>
  <c r="O2391" i="1"/>
  <c r="O3872" i="1"/>
  <c r="O145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047" i="1"/>
  <c r="O1062" i="1"/>
  <c r="O606" i="1"/>
  <c r="O1011" i="1"/>
  <c r="O1569" i="1"/>
  <c r="O1458" i="1"/>
  <c r="O1317" i="1"/>
  <c r="O146" i="1"/>
  <c r="O2400" i="1"/>
  <c r="O1048" i="1"/>
  <c r="O154" i="1"/>
  <c r="O612" i="1"/>
  <c r="O632" i="1"/>
  <c r="O152" i="1"/>
  <c r="O1049" i="1"/>
  <c r="O2371" i="1"/>
  <c r="O613" i="1"/>
  <c r="O138" i="1"/>
  <c r="O1055" i="1"/>
  <c r="O1331" i="1"/>
  <c r="O1012" i="1"/>
  <c r="O1318" i="1"/>
  <c r="O614" i="1"/>
  <c r="O1043" i="1"/>
  <c r="O633" i="1"/>
  <c r="O1013" i="1"/>
  <c r="O1056" i="1"/>
  <c r="O147" i="1"/>
  <c r="O1459" i="1"/>
  <c r="O2650" i="1"/>
  <c r="O160" i="1"/>
  <c r="O1241" i="1"/>
  <c r="O615" i="1"/>
  <c r="O1014" i="1"/>
  <c r="O1063" i="1"/>
  <c r="O1015" i="1"/>
  <c r="O2954" i="1"/>
  <c r="O1242" i="1"/>
  <c r="O1016" i="1"/>
  <c r="O1017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324" i="1"/>
  <c r="O1341" i="1"/>
  <c r="O1243" i="1"/>
  <c r="O2662" i="1"/>
  <c r="O1332" i="1"/>
  <c r="O2392" i="1"/>
  <c r="O2367" i="1"/>
  <c r="O2393" i="1"/>
  <c r="O1052" i="1"/>
  <c r="O124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70" i="1"/>
  <c r="O2567" i="1"/>
  <c r="O2368" i="1"/>
  <c r="O1571" i="1"/>
  <c r="O2568" i="1"/>
  <c r="O1064" i="1"/>
  <c r="O2351" i="1"/>
  <c r="O1244" i="1"/>
  <c r="O1065" i="1"/>
  <c r="O2369" i="1"/>
  <c r="O1345" i="1"/>
  <c r="O2651" i="1"/>
  <c r="O2350" i="1"/>
  <c r="O1572" i="1"/>
  <c r="O1573" i="1"/>
  <c r="O2394" i="1"/>
  <c r="O1574" i="1"/>
  <c r="O2661" i="1"/>
  <c r="O2572" i="1"/>
  <c r="O2953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95" i="1"/>
  <c r="O2373" i="1"/>
  <c r="O1575" i="1"/>
  <c r="O3127" i="1"/>
  <c r="O2579" i="1"/>
  <c r="O640" i="1"/>
  <c r="O3128" i="1"/>
  <c r="O637" i="1"/>
  <c r="O137" i="1"/>
  <c r="O1018" i="1"/>
  <c r="O1325" i="1"/>
  <c r="O2658" i="1"/>
  <c r="O3129" i="1"/>
  <c r="O1057" i="1"/>
  <c r="O2355" i="1"/>
  <c r="O1576" i="1"/>
  <c r="O1232" i="1"/>
  <c r="O2958" i="1"/>
  <c r="O2360" i="1"/>
  <c r="O2396" i="1"/>
  <c r="O3885" i="1"/>
  <c r="O3882" i="1"/>
  <c r="O155" i="1"/>
  <c r="O3888" i="1"/>
  <c r="O3870" i="1"/>
  <c r="O1245" i="1"/>
  <c r="O1019" i="1"/>
  <c r="O1050" i="1"/>
  <c r="O1306" i="1"/>
  <c r="O1307" i="1"/>
  <c r="O2659" i="1"/>
  <c r="O2374" i="1"/>
  <c r="O131" i="1"/>
  <c r="O1310" i="1"/>
  <c r="O1577" i="1"/>
  <c r="O2580" i="1"/>
  <c r="O2652" i="1"/>
  <c r="O607" i="1"/>
  <c r="O1226" i="1"/>
  <c r="O1333" i="1"/>
  <c r="O625" i="1"/>
  <c r="O2581" i="1"/>
  <c r="O1578" i="1"/>
  <c r="O3871" i="1"/>
  <c r="O638" i="1"/>
  <c r="O1227" i="1"/>
  <c r="O158" i="1"/>
  <c r="O1053" i="1"/>
  <c r="O1327" i="1"/>
  <c r="O133" i="1"/>
  <c r="O1319" i="1"/>
  <c r="O2563" i="1"/>
  <c r="O616" i="1"/>
  <c r="O2397" i="1"/>
  <c r="O1059" i="1"/>
  <c r="O2398" i="1"/>
  <c r="O604" i="1"/>
  <c r="O2569" i="1"/>
  <c r="O1344" i="1"/>
  <c r="O1020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617" i="1"/>
  <c r="O1579" i="1"/>
  <c r="O1320" i="1"/>
  <c r="O1051" i="1"/>
  <c r="O1580" i="1"/>
  <c r="O1058" i="1"/>
  <c r="O1045" i="1"/>
  <c r="O1581" i="1"/>
  <c r="O2365" i="1"/>
  <c r="O2364" i="1"/>
  <c r="O618" i="1"/>
  <c r="O1228" i="1"/>
  <c r="O2356" i="1"/>
  <c r="O1582" i="1"/>
  <c r="O627" i="1"/>
  <c r="O2343" i="1"/>
  <c r="O1334" i="1"/>
  <c r="O2370" i="1"/>
  <c r="O153" i="1"/>
  <c r="O235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129" i="1"/>
  <c r="O619" i="1"/>
  <c r="O1321" i="1"/>
  <c r="O136" i="1"/>
  <c r="O2653" i="1"/>
  <c r="O1456" i="1"/>
  <c r="O602" i="1"/>
  <c r="O641" i="1"/>
  <c r="O143" i="1"/>
  <c r="O620" i="1"/>
  <c r="O1004" i="1"/>
  <c r="O621" i="1"/>
  <c r="O1335" i="1"/>
  <c r="O159" i="1"/>
  <c r="O1229" i="1"/>
  <c r="O623" i="1"/>
  <c r="O1042" i="1"/>
  <c r="O132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1021" i="1"/>
  <c r="O1323" i="1"/>
  <c r="O140" i="1"/>
  <c r="O1336" i="1"/>
  <c r="O2962" i="1"/>
  <c r="O2357" i="1"/>
  <c r="O1337" i="1"/>
  <c r="O630" i="1"/>
  <c r="O2344" i="1"/>
  <c r="O123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2959" i="1"/>
  <c r="O3887" i="1"/>
  <c r="O603" i="1"/>
  <c r="O132" i="1"/>
  <c r="O126" i="1"/>
  <c r="O1308" i="1"/>
  <c r="O622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2399" i="1"/>
  <c r="O1343" i="1"/>
  <c r="O2345" i="1"/>
  <c r="O2960" i="1"/>
  <c r="O1338" i="1"/>
  <c r="O2375" i="1"/>
  <c r="O3875" i="1"/>
  <c r="O1230" i="1"/>
  <c r="O2570" i="1"/>
  <c r="O1309" i="1"/>
  <c r="O1326" i="1"/>
  <c r="O1339" i="1"/>
  <c r="O2361" i="1"/>
  <c r="O3881" i="1"/>
  <c r="O1231" i="1"/>
  <c r="O1340" i="1"/>
  <c r="O2346" i="1"/>
  <c r="O142" i="1"/>
  <c r="O2347" i="1"/>
  <c r="O2660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F36" i="8" l="1"/>
  <c r="G35" i="8"/>
  <c r="H44" i="8"/>
  <c r="H34" i="8"/>
  <c r="H40" i="8"/>
  <c r="F44" i="8"/>
  <c r="F34" i="8"/>
  <c r="G36" i="8"/>
  <c r="H35" i="8"/>
  <c r="G40" i="8"/>
</calcChain>
</file>

<file path=xl/sharedStrings.xml><?xml version="1.0" encoding="utf-8"?>
<sst xmlns="http://schemas.openxmlformats.org/spreadsheetml/2006/main" count="33083" uniqueCount="8402">
  <si>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</si>
  <si>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</si>
  <si>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</si>
  <si>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</si>
  <si>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</si>
  <si>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</si>
  <si>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</si>
  <si>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</si>
  <si>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</si>
  <si>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</si>
  <si>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</si>
  <si>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</si>
  <si>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</si>
  <si>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</si>
  <si>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</si>
  <si>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</si>
  <si>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</si>
  <si>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</si>
  <si>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</si>
  <si>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</si>
  <si>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</si>
  <si>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</si>
  <si>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</si>
  <si>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</si>
  <si>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</si>
  <si>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</si>
  <si>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</si>
  <si>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</si>
  <si>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</si>
  <si>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</si>
  <si>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</si>
  <si>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</si>
  <si>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</si>
  <si>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</si>
  <si>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</si>
  <si>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</si>
  <si>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</si>
  <si>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</si>
  <si>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</si>
  <si>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</si>
  <si>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</si>
  <si>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</si>
  <si>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</si>
  <si>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</si>
  <si>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</si>
  <si>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</si>
  <si>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</si>
  <si>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</si>
  <si>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</si>
  <si>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</si>
  <si>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</si>
  <si>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</si>
  <si>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</si>
  <si>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</si>
  <si>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</si>
  <si>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</si>
  <si>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</si>
  <si>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</si>
  <si>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</si>
  <si>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</si>
  <si>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</si>
  <si>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</si>
  <si>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</si>
  <si>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</si>
  <si>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</si>
  <si>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</si>
  <si>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</si>
  <si>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</si>
  <si>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</si>
  <si>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</si>
  <si>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</si>
  <si>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</si>
  <si>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</si>
  <si>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</si>
  <si>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</si>
  <si>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</si>
  <si>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</si>
  <si>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</si>
  <si>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</si>
  <si>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</si>
  <si>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</si>
  <si>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</si>
  <si>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</si>
  <si>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</si>
  <si>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</si>
  <si>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</si>
  <si>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</si>
  <si>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</si>
  <si>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</si>
  <si>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</si>
  <si>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</si>
  <si>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</si>
  <si>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</si>
  <si>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</si>
  <si>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</si>
  <si>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</si>
  <si>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</si>
  <si>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</si>
  <si>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</si>
  <si>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</si>
  <si>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</si>
  <si>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</si>
  <si>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</si>
  <si>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</si>
  <si>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</si>
  <si>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</si>
  <si>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</si>
  <si>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</si>
  <si>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</si>
  <si>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</si>
  <si>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</si>
  <si>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</si>
  <si>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</si>
  <si>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</si>
  <si>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</si>
  <si>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</si>
  <si>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</si>
  <si>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</si>
  <si>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</si>
  <si>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</si>
  <si>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</si>
  <si>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</si>
  <si>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</si>
  <si>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</si>
  <si>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</si>
  <si>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</si>
  <si>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</si>
  <si>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</si>
  <si>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</si>
  <si>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</si>
  <si>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</si>
  <si>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</si>
  <si>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</si>
  <si>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</si>
  <si>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</si>
  <si>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</si>
  <si>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</si>
  <si>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</si>
  <si>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</si>
  <si>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</si>
  <si>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</si>
  <si>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</si>
  <si>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</si>
  <si>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</si>
  <si>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</si>
  <si>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</si>
  <si>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</si>
  <si>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</si>
  <si>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</si>
  <si>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</si>
  <si>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</si>
  <si>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</si>
  <si>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</si>
  <si>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</si>
  <si>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</si>
  <si>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</si>
  <si>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</si>
  <si>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</si>
  <si>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</si>
  <si>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</si>
  <si>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</si>
  <si>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</si>
  <si>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</si>
  <si>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</si>
  <si>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</si>
  <si>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</si>
  <si>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</si>
  <si>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</si>
  <si>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</si>
  <si>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</si>
  <si>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</si>
  <si>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</si>
  <si>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</si>
  <si>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</si>
  <si>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</si>
  <si>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</si>
  <si>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</si>
  <si>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</si>
  <si>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</si>
  <si>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</si>
  <si>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</si>
  <si>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</si>
  <si>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</si>
  <si>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</si>
  <si>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</si>
  <si>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</si>
  <si>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</si>
  <si>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</si>
  <si>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</si>
  <si>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</si>
  <si>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</si>
  <si>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</si>
  <si>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</si>
  <si>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</si>
  <si>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</si>
  <si>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</si>
  <si>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</si>
  <si>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</si>
  <si>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</si>
  <si>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</si>
  <si>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</si>
  <si>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</si>
  <si>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</si>
  <si>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</si>
  <si>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</si>
  <si>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</si>
  <si>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</si>
  <si>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</si>
  <si>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</si>
  <si>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</si>
  <si>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</si>
  <si>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</si>
  <si>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</si>
  <si>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</si>
  <si>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</si>
  <si>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</si>
  <si>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</si>
  <si>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</si>
  <si>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</si>
  <si>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</si>
  <si>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</si>
  <si>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</si>
  <si>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</si>
  <si>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</si>
  <si>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</si>
  <si>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</si>
  <si>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</si>
  <si>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</si>
  <si>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</si>
  <si>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</si>
  <si>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</si>
  <si>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</si>
  <si>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</si>
  <si>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</si>
  <si>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</si>
  <si>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</si>
  <si>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</si>
  <si>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</si>
  <si>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</si>
  <si>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</si>
  <si>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</si>
  <si>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</si>
  <si>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</si>
  <si>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</si>
  <si>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</si>
  <si>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</si>
  <si>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</si>
  <si>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</si>
  <si>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</si>
  <si>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</si>
  <si>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</si>
  <si>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</si>
  <si>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</si>
  <si>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</si>
  <si>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</si>
  <si>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</si>
  <si>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</si>
  <si>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</si>
  <si>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</si>
  <si>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</si>
  <si>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</si>
  <si>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</si>
  <si>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</si>
  <si>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</si>
  <si>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</si>
  <si>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</si>
  <si>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</si>
  <si>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</si>
  <si>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</si>
  <si>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</si>
  <si>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</si>
  <si>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</si>
  <si>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</si>
  <si>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</si>
  <si>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</si>
  <si>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</si>
  <si>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</si>
  <si>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</si>
  <si>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</si>
  <si>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</si>
  <si>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</si>
  <si>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</si>
  <si>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</si>
  <si>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</si>
  <si>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</si>
  <si>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</si>
  <si>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</si>
  <si>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</si>
  <si>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</si>
  <si>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</si>
  <si>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</si>
  <si>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</si>
  <si>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</si>
  <si>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</si>
  <si>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</si>
  <si>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</si>
  <si>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</si>
  <si>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</si>
  <si>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</si>
  <si>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</si>
  <si>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</si>
  <si>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</si>
  <si>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</si>
  <si>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</si>
  <si>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</si>
  <si>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</si>
  <si>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</si>
  <si>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</si>
  <si>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</si>
  <si>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</si>
  <si>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</si>
  <si>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</si>
  <si>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</si>
  <si>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</si>
  <si>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</si>
  <si>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</si>
  <si>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</si>
  <si>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</si>
  <si>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</si>
  <si>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</si>
  <si>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</si>
  <si>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</si>
  <si>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</si>
  <si>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</si>
  <si>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</si>
  <si>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</si>
  <si>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</si>
  <si>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</si>
  <si>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</si>
  <si>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</si>
  <si>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</si>
  <si>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</si>
  <si>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</si>
  <si>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</si>
  <si>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</si>
  <si>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</si>
  <si>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</si>
  <si>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</si>
  <si>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</si>
  <si>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</si>
  <si>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</si>
  <si>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</si>
  <si>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</si>
  <si>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</si>
  <si>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</si>
  <si>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</si>
  <si>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</si>
  <si>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</si>
  <si>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</si>
  <si>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</si>
  <si>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</si>
  <si>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</si>
  <si>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</si>
  <si>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</si>
  <si>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</si>
  <si>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</si>
  <si>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</si>
  <si>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</si>
  <si>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</si>
  <si>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</si>
  <si>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</si>
  <si>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</si>
  <si>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</si>
  <si>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</si>
  <si>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</si>
  <si>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</si>
  <si>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</si>
  <si>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</si>
  <si>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</si>
  <si>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</si>
  <si>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</si>
  <si>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</si>
  <si>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</si>
  <si>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</si>
  <si>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</si>
  <si>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</si>
  <si>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</si>
  <si>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</si>
  <si>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</si>
  <si>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</si>
  <si>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</si>
  <si>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</si>
  <si>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</si>
  <si>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</si>
  <si>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</si>
  <si>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</si>
  <si>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</si>
  <si>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</si>
  <si>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</si>
  <si>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</si>
  <si>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</si>
  <si>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</si>
  <si>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</si>
  <si>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</si>
  <si>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</si>
  <si>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</si>
  <si>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</si>
  <si>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</si>
  <si>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</si>
  <si>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</si>
  <si>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</si>
  <si>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</si>
  <si>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</si>
  <si>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</si>
  <si>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</si>
  <si>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</si>
  <si>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</si>
  <si>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</si>
  <si>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</si>
  <si>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</si>
  <si>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</si>
  <si>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</si>
  <si>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</si>
  <si>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</si>
  <si>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</si>
  <si>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</si>
  <si>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</si>
  <si>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</si>
  <si>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</si>
  <si>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</si>
  <si>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</si>
  <si>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</si>
  <si>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</si>
  <si>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</si>
  <si>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</si>
  <si>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</si>
  <si>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</si>
  <si>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</si>
  <si>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</si>
  <si>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</si>
  <si>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</si>
  <si>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</si>
  <si>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</si>
  <si>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</si>
  <si>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</si>
  <si>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</si>
  <si>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</si>
  <si>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</si>
  <si>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</si>
  <si>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</si>
  <si>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</si>
  <si>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</si>
  <si>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</si>
  <si>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</si>
  <si>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</si>
  <si>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</si>
  <si>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</si>
  <si>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</si>
  <si>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</si>
  <si>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</si>
  <si>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</si>
  <si>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</si>
  <si>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</si>
  <si>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</si>
  <si>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</si>
  <si>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</si>
  <si>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</si>
  <si>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</si>
  <si>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</si>
  <si>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</si>
  <si>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</si>
  <si>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</si>
  <si>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</si>
  <si>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</si>
  <si>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</si>
  <si>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</si>
  <si>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</si>
  <si>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</si>
  <si>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</si>
  <si>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</si>
  <si>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</si>
  <si>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</si>
  <si>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</si>
  <si>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</si>
  <si>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</si>
  <si>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</si>
  <si>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</si>
  <si>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</si>
  <si>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</si>
  <si>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</si>
  <si>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</si>
  <si>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</si>
  <si>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</si>
  <si>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</si>
  <si>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</si>
  <si>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</si>
  <si>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</si>
  <si>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</si>
  <si>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</si>
  <si>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</si>
  <si>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</si>
  <si>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</si>
  <si>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</si>
  <si>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</si>
  <si>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</si>
  <si>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</si>
  <si>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</si>
  <si>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</si>
  <si>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</si>
  <si>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</si>
  <si>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</si>
  <si>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</si>
  <si>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</si>
  <si>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</si>
  <si>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</si>
  <si>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</si>
  <si>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</si>
  <si>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</si>
  <si>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</si>
  <si>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</si>
  <si>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</si>
  <si>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</si>
  <si>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</si>
  <si>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</si>
  <si>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</si>
  <si>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</si>
  <si>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</si>
  <si>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</si>
  <si>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</si>
  <si>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</si>
  <si>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</si>
  <si>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</si>
  <si>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</si>
  <si>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</si>
  <si>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</si>
  <si>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</si>
  <si>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</si>
  <si>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</si>
  <si>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</si>
  <si>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</si>
  <si>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</si>
  <si>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</si>
  <si>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</si>
  <si>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</si>
  <si>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</si>
  <si>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</si>
  <si>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</si>
  <si>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</si>
  <si>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</si>
  <si>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</si>
  <si>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</si>
  <si>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</si>
  <si>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</si>
  <si>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</si>
  <si>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</si>
  <si>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</si>
  <si>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</si>
  <si>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</si>
  <si>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</si>
  <si>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</si>
  <si>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</si>
  <si>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</si>
  <si>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</si>
  <si>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</si>
  <si>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</si>
  <si>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</si>
  <si>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</si>
  <si>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</si>
  <si>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</si>
  <si>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</si>
  <si>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</si>
  <si>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</si>
  <si>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</si>
  <si>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</si>
  <si>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</si>
  <si>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</si>
  <si>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</si>
  <si>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</si>
  <si>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</si>
  <si>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</si>
  <si>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</si>
  <si>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</si>
  <si>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</si>
  <si>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</si>
  <si>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</si>
  <si>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</si>
  <si>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</si>
  <si>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</si>
  <si>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</si>
  <si>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</si>
  <si>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</si>
  <si>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</si>
  <si>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</si>
  <si>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</si>
  <si>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</si>
  <si>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</si>
  <si>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</si>
  <si>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</si>
  <si>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</si>
  <si>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</si>
  <si>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</si>
  <si>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</si>
  <si>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</si>
  <si>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</si>
  <si>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</si>
  <si>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</si>
  <si>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</si>
  <si>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</si>
  <si>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</si>
  <si>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</si>
  <si>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</si>
  <si>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</si>
  <si>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</si>
  <si>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</si>
  <si>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</si>
  <si>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</si>
  <si>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</si>
  <si>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</si>
  <si>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</si>
  <si>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</si>
  <si>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</si>
  <si>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</si>
  <si>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</si>
  <si>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</si>
  <si>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</si>
  <si>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</si>
  <si>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</si>
  <si>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</si>
  <si>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</si>
  <si>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</si>
  <si>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</si>
  <si>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</si>
  <si>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</si>
  <si>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</si>
  <si>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</si>
  <si>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</si>
  <si>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</si>
  <si>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</si>
  <si>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</si>
  <si>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</si>
  <si>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</si>
  <si>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</si>
  <si>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</si>
  <si>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</si>
  <si>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</si>
  <si>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</si>
  <si>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</si>
  <si>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</si>
  <si>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</si>
  <si>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</si>
  <si>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</si>
  <si>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</si>
  <si>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</si>
  <si>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</si>
  <si>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</si>
  <si>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</si>
  <si>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</si>
  <si>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</si>
  <si>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</si>
  <si>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</si>
  <si>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</si>
  <si>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</si>
  <si>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</si>
  <si>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</si>
  <si>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</si>
  <si>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</si>
  <si>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</si>
  <si>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</si>
  <si>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</si>
  <si>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</si>
  <si>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</si>
  <si>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</si>
  <si>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</si>
  <si>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</si>
  <si>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</si>
  <si>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</si>
  <si>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</si>
  <si>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</si>
  <si>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</si>
  <si>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</si>
  <si>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</si>
  <si>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</si>
  <si>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</si>
  <si>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</si>
  <si>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</si>
  <si>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</si>
  <si>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</si>
  <si>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</si>
  <si>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</si>
  <si>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</si>
  <si>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</si>
  <si>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</si>
  <si>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</si>
  <si>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</si>
  <si>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</si>
  <si>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</si>
  <si>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</si>
  <si>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</si>
  <si>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</si>
  <si>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</si>
  <si>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</si>
  <si>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</si>
  <si>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</si>
  <si>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</si>
  <si>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</si>
  <si>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</si>
  <si>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</si>
  <si>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</si>
  <si>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</si>
  <si>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</si>
  <si>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</si>
  <si>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</si>
  <si>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</si>
  <si>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</si>
  <si>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</si>
  <si>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</si>
  <si>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</si>
  <si>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</si>
  <si>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</si>
  <si>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</si>
  <si>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</si>
  <si>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</si>
  <si>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</si>
  <si>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</si>
  <si>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</si>
  <si>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</si>
  <si>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</si>
  <si>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</si>
  <si>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</si>
  <si>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</si>
  <si>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</si>
  <si>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</si>
  <si>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</si>
  <si>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</si>
  <si>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</si>
  <si>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</si>
  <si>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</si>
  <si>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</si>
  <si>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</si>
  <si>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</si>
  <si>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</si>
  <si>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</si>
  <si>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</si>
  <si>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</si>
  <si>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</si>
  <si>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</si>
  <si>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</si>
  <si>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</si>
  <si>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</si>
  <si>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</si>
  <si>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</si>
  <si>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</si>
  <si>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</si>
  <si>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</si>
  <si>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</si>
  <si>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</si>
  <si>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</si>
  <si>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</si>
  <si>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</si>
  <si>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</si>
  <si>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</si>
  <si>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</si>
  <si>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</si>
  <si>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</si>
  <si>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</si>
  <si>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</si>
  <si>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</si>
  <si>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</si>
  <si>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</si>
  <si>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</si>
  <si>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</si>
  <si>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</si>
  <si>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</si>
  <si>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</si>
  <si>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</si>
  <si>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</si>
  <si>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</si>
  <si>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</si>
  <si>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</si>
  <si>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</si>
  <si>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</si>
  <si>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</si>
  <si>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</si>
  <si>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</si>
  <si>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</si>
  <si>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</si>
  <si>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</si>
  <si>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</si>
  <si>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</si>
  <si>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</si>
  <si>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</si>
  <si>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</si>
  <si>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</si>
  <si>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</si>
  <si>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</si>
  <si>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</si>
  <si>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</si>
  <si>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</si>
  <si>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</si>
  <si>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</si>
  <si>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</si>
  <si>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</si>
  <si>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</si>
  <si>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</si>
  <si>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</si>
  <si>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</si>
  <si>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</si>
  <si>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</si>
  <si>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</si>
  <si>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</si>
  <si>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</si>
  <si>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</si>
  <si>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</si>
  <si>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</si>
  <si>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</si>
  <si>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</si>
  <si>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</si>
  <si>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</si>
  <si>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</si>
  <si>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</si>
  <si>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</si>
  <si>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</si>
  <si>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</si>
  <si>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</si>
  <si>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</si>
  <si>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</si>
  <si>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</si>
  <si>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</si>
  <si>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</si>
  <si>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</si>
  <si>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</si>
  <si>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</si>
  <si>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</si>
  <si>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</si>
  <si>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</si>
  <si>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</si>
  <si>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</si>
  <si>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</si>
  <si>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</si>
  <si>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</si>
  <si>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</si>
  <si>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</si>
  <si>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</si>
  <si>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</si>
  <si>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</si>
  <si>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</si>
  <si>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</si>
  <si>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</si>
  <si>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</si>
  <si>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</si>
  <si>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</si>
  <si>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</si>
  <si>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</si>
  <si>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</si>
  <si>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</si>
  <si>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</si>
  <si>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</si>
  <si>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</si>
  <si>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</si>
  <si>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</si>
  <si>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</si>
  <si>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</si>
  <si>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</si>
  <si>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</si>
  <si>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</si>
  <si>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</si>
  <si>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</si>
  <si>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</si>
  <si>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</si>
  <si>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</si>
  <si>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</si>
  <si>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</si>
  <si>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</si>
  <si>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</si>
  <si>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</si>
  <si>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</si>
  <si>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</si>
  <si>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</si>
  <si>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</si>
  <si>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</si>
  <si>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</si>
  <si>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</si>
  <si>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</si>
  <si>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</si>
  <si>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</si>
  <si>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</si>
  <si>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</si>
  <si>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</si>
  <si>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</si>
  <si>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</si>
  <si>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</si>
  <si>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</si>
  <si>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</si>
  <si>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</si>
  <si>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</si>
  <si>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</si>
  <si>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</si>
  <si>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</si>
  <si>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</si>
  <si>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</si>
  <si>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</si>
  <si>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</si>
  <si>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</si>
  <si>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</si>
  <si>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</si>
  <si>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</si>
  <si>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</si>
  <si>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</si>
  <si>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</si>
  <si>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</si>
  <si>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</si>
  <si>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</si>
  <si>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</si>
  <si>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</si>
  <si>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</si>
  <si>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</si>
  <si>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</si>
  <si>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</si>
  <si>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</si>
  <si>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</si>
  <si>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</si>
  <si>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</si>
  <si>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</si>
  <si>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</si>
  <si>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</si>
  <si>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</si>
  <si>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</si>
  <si>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</si>
  <si>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</si>
  <si>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</si>
  <si>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</si>
  <si>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</si>
  <si>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</si>
  <si>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</si>
  <si>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</si>
  <si>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</si>
  <si>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</si>
  <si>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</si>
  <si>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</si>
  <si>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</si>
  <si>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</si>
  <si>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</si>
  <si>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</si>
  <si>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</si>
  <si>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</si>
  <si>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</si>
  <si>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</si>
  <si>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</si>
  <si>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</si>
  <si>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</si>
  <si>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</si>
  <si>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</si>
  <si>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</si>
  <si>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</si>
  <si>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</si>
  <si>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</si>
  <si>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</si>
  <si>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</si>
  <si>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</si>
  <si>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</si>
  <si>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</si>
  <si>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</si>
  <si>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</si>
  <si>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</si>
  <si>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</si>
  <si>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</si>
  <si>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</si>
  <si>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</si>
  <si>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</si>
  <si>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</si>
  <si>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</si>
  <si>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</si>
  <si>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</si>
  <si>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</si>
  <si>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</si>
  <si>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</si>
  <si>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</si>
  <si>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</si>
  <si>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</si>
  <si>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</si>
  <si>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</si>
  <si>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</si>
  <si>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</si>
  <si>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</si>
  <si>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</si>
  <si>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</si>
  <si>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</si>
  <si>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</si>
  <si>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</si>
  <si>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</si>
  <si>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</si>
  <si>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</si>
  <si>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</si>
  <si>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</si>
  <si>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</si>
  <si>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</si>
  <si>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</si>
  <si>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</si>
  <si>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</si>
  <si>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</si>
  <si>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</si>
  <si>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</si>
  <si>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</si>
  <si>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</si>
  <si>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</si>
  <si>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</si>
  <si>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</si>
  <si>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</si>
  <si>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</si>
  <si>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</si>
  <si>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</si>
  <si>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</si>
  <si>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</si>
  <si>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</si>
  <si>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</si>
  <si>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</si>
  <si>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</si>
  <si>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</si>
  <si>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</si>
  <si>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</si>
  <si>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</si>
  <si>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</si>
  <si>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</si>
  <si>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</si>
  <si>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</si>
  <si>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</si>
  <si>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</si>
  <si>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</si>
  <si>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</si>
  <si>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</si>
  <si>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</si>
  <si>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</si>
  <si>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</si>
  <si>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</si>
  <si>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</si>
  <si>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</si>
  <si>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</si>
  <si>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</si>
  <si>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</si>
  <si>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</si>
  <si>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</si>
  <si>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</si>
  <si>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</si>
  <si>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</si>
  <si>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</si>
  <si>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</si>
  <si>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</si>
  <si>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</si>
  <si>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</si>
  <si>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</si>
  <si>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</si>
  <si>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</si>
  <si>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</si>
  <si>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</si>
  <si>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</si>
  <si>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</si>
  <si>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</si>
  <si>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</si>
  <si>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</si>
  <si>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</si>
  <si>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</si>
  <si>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</si>
  <si>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</si>
  <si>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</si>
  <si>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</si>
  <si>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</si>
  <si>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</si>
  <si>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</si>
  <si>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</si>
  <si>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</si>
  <si>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</si>
  <si>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</si>
  <si>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</si>
  <si>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</si>
  <si>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</si>
  <si>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</si>
  <si>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</si>
  <si>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</si>
  <si>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</si>
  <si>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</si>
  <si>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</si>
  <si>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</si>
  <si>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</si>
  <si>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</si>
  <si>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</si>
  <si>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</si>
  <si>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</si>
  <si>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</si>
  <si>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</si>
  <si>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</si>
  <si>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</si>
  <si>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</si>
  <si>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</si>
  <si>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</si>
  <si>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</si>
  <si>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</si>
  <si>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</si>
  <si>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</si>
  <si>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</si>
  <si>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</si>
  <si>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</si>
  <si>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</si>
  <si>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</si>
  <si>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</si>
  <si>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</si>
  <si>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</si>
  <si>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</si>
  <si>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</si>
  <si>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</si>
  <si>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</si>
  <si>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</si>
  <si>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</si>
  <si>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</si>
  <si>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</si>
  <si>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</si>
  <si>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</si>
  <si>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</si>
  <si>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</si>
  <si>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</si>
  <si>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</si>
  <si>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</si>
  <si>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</si>
  <si>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</si>
  <si>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</si>
  <si>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</si>
  <si>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</si>
  <si>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</si>
  <si>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</si>
  <si>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</si>
  <si>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</si>
  <si>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</si>
  <si>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</si>
  <si>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</si>
  <si>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</si>
  <si>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</si>
  <si>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</si>
  <si>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</si>
  <si>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</si>
  <si>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</si>
  <si>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</si>
  <si>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</si>
  <si>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</si>
  <si>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</si>
  <si>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</si>
  <si>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</si>
  <si>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</si>
  <si>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</si>
  <si>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</si>
  <si>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</si>
  <si>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</si>
  <si>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</si>
  <si>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</si>
  <si>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</si>
  <si>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</si>
  <si>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</si>
  <si>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</si>
  <si>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</si>
  <si>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</si>
  <si>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</si>
  <si>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</si>
  <si>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</si>
  <si>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</si>
  <si>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</si>
  <si>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</si>
  <si>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</si>
  <si>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</si>
  <si>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</si>
  <si>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</si>
  <si>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</si>
  <si>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</si>
  <si>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</si>
  <si>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</si>
  <si>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</si>
  <si>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</si>
  <si>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</si>
  <si>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</si>
  <si>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</si>
  <si>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</si>
  <si>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</si>
  <si>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</si>
  <si>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</si>
  <si>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</si>
  <si>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</si>
  <si>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</si>
  <si>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</si>
  <si>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</si>
  <si>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</si>
  <si>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</si>
  <si>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</si>
  <si>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</si>
  <si>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</si>
  <si>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</si>
  <si>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</si>
  <si>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</si>
  <si>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</si>
  <si>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</si>
  <si>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</si>
  <si>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</si>
  <si>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</si>
  <si>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</si>
  <si>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</si>
  <si>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</si>
  <si>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</si>
  <si>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</si>
  <si>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</si>
  <si>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</si>
  <si>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</si>
  <si>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</si>
  <si>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</si>
  <si>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</si>
  <si>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</si>
  <si>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</si>
  <si>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</si>
  <si>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</si>
  <si>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</si>
  <si>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</si>
  <si>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</si>
  <si>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</si>
  <si>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</si>
  <si>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</si>
  <si>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</si>
  <si>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</si>
  <si>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</si>
  <si>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</si>
  <si>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</si>
  <si>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</si>
  <si>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</si>
  <si>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</si>
  <si>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</si>
  <si>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</si>
  <si>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</si>
  <si>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</si>
  <si>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</si>
  <si>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</si>
  <si>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</si>
  <si>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</si>
  <si>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</si>
  <si>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</si>
  <si>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</si>
  <si>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</si>
  <si>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</si>
  <si>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</si>
  <si>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</si>
  <si>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</si>
  <si>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</si>
  <si>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</si>
  <si>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</si>
  <si>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</si>
  <si>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</si>
  <si>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</si>
  <si>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</si>
  <si>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</si>
  <si>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</si>
  <si>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</si>
  <si>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</si>
  <si>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</si>
  <si>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</si>
  <si>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</si>
  <si>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</si>
  <si>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</si>
  <si>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</si>
  <si>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</si>
  <si>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</si>
  <si>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</si>
  <si>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</si>
  <si>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</si>
  <si>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</si>
  <si>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</si>
  <si>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</si>
  <si>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</si>
  <si>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</si>
  <si>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</si>
  <si>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</si>
  <si>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</si>
  <si>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</si>
  <si>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</si>
  <si>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</si>
  <si>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</si>
  <si>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</si>
  <si>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</si>
  <si>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</si>
  <si>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</si>
  <si>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</si>
  <si>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</si>
  <si>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</si>
  <si>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</si>
  <si>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</si>
  <si>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</si>
  <si>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</si>
  <si>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</si>
  <si>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</si>
  <si>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</si>
  <si>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</si>
  <si>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</si>
  <si>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</si>
  <si>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</si>
  <si>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</si>
  <si>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</si>
  <si>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</si>
  <si>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</si>
  <si>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</si>
  <si>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</si>
  <si>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</si>
  <si>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</si>
  <si>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</si>
  <si>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</si>
  <si>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</si>
  <si>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</si>
  <si>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</si>
  <si>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</si>
  <si>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</si>
  <si>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</si>
  <si>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</si>
  <si>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</si>
  <si>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</si>
  <si>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</si>
  <si>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</si>
  <si>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</si>
  <si>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</si>
  <si>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</si>
  <si>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</si>
  <si>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</si>
  <si>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</si>
  <si>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</si>
  <si>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</si>
  <si>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</si>
  <si>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</si>
  <si>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</si>
  <si>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</si>
  <si>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</si>
  <si>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</si>
  <si>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</si>
  <si>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</si>
  <si>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</si>
  <si>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</si>
  <si>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</si>
  <si>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</si>
  <si>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</si>
  <si>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</si>
  <si>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</si>
  <si>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</si>
  <si>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</si>
  <si>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</si>
  <si>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</si>
  <si>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</si>
  <si>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</si>
  <si>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</si>
  <si>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</si>
  <si>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</si>
  <si>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</si>
  <si>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</si>
  <si>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</si>
  <si>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</si>
  <si>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</si>
  <si>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</si>
  <si>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</si>
  <si>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</si>
  <si>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</si>
  <si>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</si>
  <si>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</si>
  <si>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</si>
  <si>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</si>
  <si>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</si>
  <si>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</si>
  <si>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</si>
  <si>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</si>
  <si>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</si>
  <si>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</si>
  <si>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</si>
  <si>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</si>
  <si>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</si>
  <si>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</si>
  <si>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</si>
  <si>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</si>
  <si>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</si>
  <si>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</si>
  <si>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</si>
  <si>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</si>
  <si>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</si>
  <si>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</si>
  <si>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</si>
  <si>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</si>
  <si>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</si>
  <si>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</si>
  <si>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</si>
  <si>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</si>
  <si>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</si>
  <si>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</si>
  <si>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</si>
  <si>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</si>
  <si>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</si>
  <si>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</si>
  <si>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</si>
  <si>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</si>
  <si>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</si>
  <si>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</si>
  <si>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</si>
  <si>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</si>
  <si>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</si>
  <si>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</si>
  <si>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</si>
  <si>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</si>
  <si>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</si>
  <si>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</si>
  <si>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</si>
  <si>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</si>
  <si>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</si>
  <si>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</si>
  <si>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</si>
  <si>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</si>
  <si>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</si>
  <si>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</si>
  <si>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</si>
  <si>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</si>
  <si>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</si>
  <si>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</si>
  <si>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</si>
  <si>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</si>
  <si>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</si>
  <si>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</si>
  <si>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</si>
  <si>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</si>
  <si>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</si>
  <si>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</si>
  <si>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</si>
  <si>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</si>
  <si>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</si>
  <si>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</si>
  <si>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</si>
  <si>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</si>
  <si>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</si>
  <si>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</si>
  <si>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</si>
  <si>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</si>
  <si>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</si>
  <si>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</si>
  <si>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</si>
  <si>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</si>
  <si>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</si>
  <si>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</si>
  <si>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</si>
  <si>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</si>
  <si>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</si>
  <si>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</si>
  <si>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</si>
  <si>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</si>
  <si>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</si>
  <si>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</si>
  <si>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</si>
  <si>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</si>
  <si>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</si>
  <si>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</si>
  <si>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</si>
  <si>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</si>
  <si>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</si>
  <si>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</si>
  <si>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</si>
  <si>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</si>
  <si>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</si>
  <si>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</si>
  <si>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</si>
  <si>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</si>
  <si>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</si>
  <si>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</si>
  <si>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</si>
  <si>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</si>
  <si>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</si>
  <si>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</si>
  <si>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</si>
  <si>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</si>
  <si>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</si>
  <si>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</si>
  <si>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</si>
  <si>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</si>
  <si>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</si>
  <si>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</si>
  <si>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</si>
  <si>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</si>
  <si>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</si>
  <si>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</si>
  <si>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</si>
  <si>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</si>
  <si>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</si>
  <si>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</si>
  <si>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</si>
  <si>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</si>
  <si>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</si>
  <si>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</si>
  <si>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</si>
  <si>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</si>
  <si>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</si>
  <si>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</si>
  <si>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</si>
  <si>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</si>
  <si>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</si>
  <si>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</si>
  <si>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</si>
  <si>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</si>
  <si>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</si>
  <si>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</si>
  <si>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</si>
  <si>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</si>
  <si>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</si>
  <si>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</si>
  <si>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</si>
  <si>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</si>
  <si>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</si>
  <si>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</si>
  <si>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</si>
  <si>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</si>
  <si>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</si>
  <si>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</si>
  <si>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</si>
  <si>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</si>
  <si>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</si>
  <si>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</si>
  <si>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</si>
  <si>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</si>
  <si>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</si>
  <si>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</si>
  <si>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</si>
  <si>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</si>
  <si>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</si>
  <si>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</si>
  <si>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</si>
  <si>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</si>
  <si>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</si>
  <si>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</si>
  <si>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</si>
  <si>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</si>
  <si>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</si>
  <si>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</si>
  <si>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</si>
  <si>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</si>
  <si>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</si>
  <si>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</si>
  <si>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</si>
  <si>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</si>
  <si>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</si>
  <si>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</si>
  <si>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</si>
  <si>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</si>
  <si>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</si>
  <si>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</si>
  <si>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</si>
  <si>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</si>
  <si>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</si>
  <si>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</si>
  <si>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</si>
  <si>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</si>
  <si>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</si>
  <si>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</si>
  <si>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</si>
  <si>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</si>
  <si>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</si>
  <si>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</si>
  <si>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</si>
  <si>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</si>
  <si>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</si>
  <si>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</si>
  <si>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</si>
  <si>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</si>
  <si>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</si>
  <si>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</si>
  <si>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</si>
  <si>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</si>
  <si>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</si>
  <si>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</si>
  <si>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</si>
  <si>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</si>
  <si>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</si>
  <si>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</si>
  <si>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</si>
  <si>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</si>
  <si>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</si>
  <si>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</si>
  <si>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</si>
  <si>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</si>
  <si>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</si>
  <si>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</si>
  <si>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</si>
  <si>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</si>
  <si>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</si>
  <si>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</si>
  <si>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</si>
  <si>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</si>
  <si>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</si>
  <si>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</si>
  <si>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</si>
  <si>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</si>
  <si>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</si>
  <si>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</si>
  <si>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</si>
  <si>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</si>
  <si>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</si>
  <si>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</si>
  <si>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</si>
  <si>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</si>
  <si>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</si>
  <si>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</si>
  <si>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</si>
  <si>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</si>
  <si>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</si>
  <si>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</si>
  <si>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</si>
  <si>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</si>
  <si>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</si>
  <si>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</si>
  <si>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</si>
  <si>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</si>
  <si>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</si>
  <si>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</si>
  <si>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</si>
  <si>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</si>
  <si>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</si>
  <si>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</si>
  <si>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</si>
  <si>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</si>
  <si>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</si>
  <si>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</si>
  <si>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</si>
  <si>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</si>
  <si>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</si>
  <si>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</si>
  <si>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</si>
  <si>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</si>
  <si>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</si>
  <si>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</si>
  <si>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</si>
  <si>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</si>
  <si>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</si>
  <si>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</si>
  <si>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</si>
  <si>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</si>
  <si>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</si>
  <si>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</si>
  <si>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</si>
  <si>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</si>
  <si>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</si>
  <si>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</si>
  <si>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</si>
  <si>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</si>
  <si>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</si>
  <si>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</si>
  <si>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</si>
  <si>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</si>
  <si>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</si>
  <si>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</si>
  <si>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</si>
  <si>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</si>
  <si>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</si>
  <si>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</si>
  <si>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</si>
  <si>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</si>
  <si>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</si>
  <si>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</si>
  <si>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</si>
  <si>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</si>
  <si>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</si>
  <si>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</si>
  <si>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</si>
  <si>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</si>
  <si>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</si>
  <si>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</si>
  <si>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</si>
  <si>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</si>
  <si>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</si>
  <si>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</si>
  <si>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</si>
  <si>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</si>
  <si>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</si>
  <si>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</si>
  <si>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</si>
  <si>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</si>
  <si>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</si>
  <si>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</si>
  <si>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</si>
  <si>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</si>
  <si>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</si>
  <si>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</si>
  <si>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</si>
  <si>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</si>
  <si>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</si>
  <si>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</si>
  <si>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</si>
  <si>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</si>
  <si>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</si>
  <si>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</si>
  <si>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</si>
  <si>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</si>
  <si>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</si>
  <si>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</si>
  <si>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</si>
  <si>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</si>
  <si>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</si>
  <si>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</si>
  <si>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</si>
  <si>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</si>
  <si>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</si>
  <si>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</si>
  <si>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</si>
  <si>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</si>
  <si>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</si>
  <si>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</si>
  <si>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</si>
  <si>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</si>
  <si>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</si>
  <si>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</si>
  <si>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</si>
  <si>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</si>
  <si>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</si>
  <si>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</si>
  <si>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</si>
  <si>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</si>
  <si>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</si>
  <si>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</si>
  <si>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</si>
  <si>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</si>
  <si>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</si>
  <si>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</si>
  <si>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</si>
  <si>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</si>
  <si>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</si>
  <si>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</si>
  <si>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</si>
  <si>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</si>
  <si>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</si>
  <si>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</si>
  <si>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</si>
  <si>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</si>
  <si>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</si>
  <si>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</si>
  <si>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</si>
  <si>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</si>
  <si>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</si>
  <si>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</si>
  <si>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</si>
  <si>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</si>
  <si>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</si>
  <si>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</si>
  <si>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</si>
  <si>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</si>
  <si>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</si>
  <si>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</si>
  <si>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</si>
  <si>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</si>
  <si>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</si>
  <si>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</si>
  <si>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</si>
  <si>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</si>
  <si>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</si>
  <si>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</si>
  <si>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</si>
  <si>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</si>
  <si>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</si>
  <si>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</si>
  <si>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</si>
  <si>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</si>
  <si>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</si>
  <si>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</si>
  <si>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</si>
  <si>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</si>
  <si>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</si>
  <si>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</si>
  <si>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</si>
  <si>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</si>
  <si>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</si>
  <si>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</si>
  <si>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</si>
  <si>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</si>
  <si>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</si>
  <si>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</si>
  <si>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</si>
  <si>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</si>
  <si>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</si>
  <si>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</si>
  <si>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</si>
  <si>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</si>
  <si>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</si>
  <si>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</si>
  <si>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</si>
  <si>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</si>
  <si>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</si>
  <si>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</si>
  <si>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</si>
  <si>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</si>
  <si>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</si>
  <si>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</si>
  <si>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</si>
  <si>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</si>
  <si>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</si>
  <si>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</si>
  <si>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</si>
  <si>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</si>
  <si>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</si>
  <si>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</si>
  <si>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</si>
  <si>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</si>
  <si>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</si>
  <si>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</si>
  <si>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</si>
  <si>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</si>
  <si>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</si>
  <si>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</si>
  <si>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</si>
  <si>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</si>
  <si>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</si>
  <si>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</si>
  <si>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</si>
  <si>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</si>
  <si>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</si>
  <si>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</si>
  <si>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</si>
  <si>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</si>
  <si>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</si>
  <si>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</si>
  <si>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</si>
  <si>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</si>
  <si>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</si>
  <si>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</si>
  <si>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</si>
  <si>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</si>
  <si>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</si>
  <si>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</si>
  <si>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</si>
  <si>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</si>
  <si>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</si>
  <si>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</si>
  <si>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</si>
  <si>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</si>
  <si>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</si>
  <si>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</si>
  <si>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</si>
  <si>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</si>
  <si>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</si>
  <si>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</si>
  <si>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</si>
  <si>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</si>
  <si>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</si>
  <si>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</si>
  <si>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</si>
  <si>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</si>
  <si>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</si>
  <si>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</si>
  <si>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</si>
  <si>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</si>
  <si>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</si>
  <si>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</si>
  <si>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</si>
  <si>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</si>
  <si>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</si>
  <si>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</si>
  <si>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</si>
  <si>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</si>
  <si>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</si>
  <si>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</si>
  <si>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</si>
  <si>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</si>
  <si>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</si>
  <si>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</si>
  <si>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</si>
  <si>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</si>
  <si>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</si>
  <si>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</si>
  <si>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</si>
  <si>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</si>
  <si>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</si>
  <si>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</si>
  <si>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</si>
  <si>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</si>
  <si>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</si>
  <si>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</si>
  <si>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</si>
  <si>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</si>
  <si>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</si>
  <si>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</si>
  <si>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</si>
  <si>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</si>
  <si>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</si>
  <si>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</si>
  <si>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</si>
  <si>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</si>
  <si>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</si>
  <si>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</si>
  <si>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</si>
  <si>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</si>
  <si>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</si>
  <si>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</si>
  <si>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</si>
  <si>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</si>
  <si>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</si>
  <si>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</si>
  <si>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</si>
  <si>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</si>
  <si>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</si>
  <si>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</si>
  <si>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</si>
  <si>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</si>
  <si>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</si>
  <si>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</si>
  <si>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</si>
  <si>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</si>
  <si>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</si>
  <si>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</si>
  <si>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</si>
  <si>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</si>
  <si>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</si>
  <si>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</si>
  <si>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</si>
  <si>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</si>
  <si>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</si>
  <si>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</si>
  <si>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</si>
  <si>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</si>
  <si>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</si>
  <si>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</si>
  <si>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</si>
  <si>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</si>
  <si>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</si>
  <si>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</si>
  <si>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</si>
  <si>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</si>
  <si>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</si>
  <si>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</si>
  <si>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</si>
  <si>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</si>
  <si>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</si>
  <si>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</si>
  <si>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</si>
  <si>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</si>
  <si>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</si>
  <si>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</si>
  <si>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</si>
  <si>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</si>
  <si>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</si>
  <si>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</si>
  <si>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</si>
  <si>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</si>
  <si>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</si>
  <si>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</si>
  <si>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</si>
  <si>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</si>
  <si>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</si>
  <si>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</si>
  <si>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</si>
  <si>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</si>
  <si>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</si>
  <si>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</si>
  <si>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</si>
  <si>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</si>
  <si>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</si>
  <si>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</si>
  <si>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</si>
  <si>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</si>
  <si>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</si>
  <si>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</si>
  <si>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</si>
  <si>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</si>
  <si>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</si>
  <si>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</si>
  <si>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</si>
  <si>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</si>
  <si>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</si>
  <si>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</si>
  <si>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</si>
  <si>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</si>
  <si>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</si>
  <si>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</si>
  <si>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</si>
  <si>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</si>
  <si>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</si>
  <si>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</si>
  <si>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</si>
  <si>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</si>
  <si>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</si>
  <si>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</si>
  <si>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</si>
  <si>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</si>
  <si>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</si>
  <si>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</si>
  <si>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</si>
  <si>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</si>
  <si>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</si>
  <si>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</si>
  <si>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</si>
  <si>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</si>
  <si>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</si>
  <si>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</si>
  <si>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</si>
  <si>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</si>
  <si>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</si>
  <si>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</si>
  <si>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</si>
  <si>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</si>
  <si>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</si>
  <si>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</si>
  <si>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</si>
  <si>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</si>
  <si>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</si>
  <si>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</si>
  <si>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</si>
  <si>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</si>
  <si>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</si>
  <si>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</si>
  <si>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</si>
  <si>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</si>
  <si>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</si>
  <si>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</si>
  <si>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</si>
  <si>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</si>
  <si>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</si>
  <si>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</si>
  <si>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</si>
  <si>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</si>
  <si>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</si>
  <si>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</si>
  <si>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</si>
  <si>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</si>
  <si>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</si>
  <si>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</si>
  <si>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</si>
  <si>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</si>
  <si>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</si>
  <si>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</si>
  <si>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</si>
  <si>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</si>
  <si>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</si>
  <si>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</si>
  <si>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</si>
  <si>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</si>
  <si>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</si>
  <si>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</si>
  <si>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</si>
  <si>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</si>
  <si>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</si>
  <si>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</si>
  <si>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</si>
  <si>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</si>
  <si>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</si>
  <si>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</si>
  <si>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</si>
  <si>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</si>
  <si>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</si>
  <si>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</si>
  <si>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</si>
  <si>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</si>
  <si>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</si>
  <si>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</si>
  <si>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</si>
  <si>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</si>
  <si>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</si>
  <si>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</si>
  <si>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</si>
  <si>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</si>
  <si>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</si>
  <si>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</si>
  <si>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</si>
  <si>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</si>
  <si>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</si>
  <si>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</si>
  <si>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</si>
  <si>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</si>
  <si>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</si>
  <si>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</si>
  <si>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</si>
  <si>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</si>
  <si>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</si>
  <si>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</si>
  <si>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</si>
  <si>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</si>
  <si>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</si>
  <si>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</si>
  <si>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</si>
  <si>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</si>
  <si>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</si>
  <si>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</si>
  <si>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</si>
  <si>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</si>
  <si>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</si>
  <si>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</si>
  <si>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</si>
  <si>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</si>
  <si>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</si>
  <si>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</si>
  <si>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</si>
  <si>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</si>
  <si>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</si>
  <si>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</si>
  <si>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</si>
  <si>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</si>
  <si>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</si>
  <si>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</si>
  <si>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</si>
  <si>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</si>
  <si>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</si>
  <si>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</si>
  <si>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</si>
  <si>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</si>
  <si>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</si>
  <si>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</si>
  <si>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</si>
  <si>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</si>
  <si>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</si>
  <si>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</si>
  <si>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</si>
  <si>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</si>
  <si>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</si>
  <si>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</si>
  <si>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</si>
  <si>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</si>
  <si>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</si>
  <si>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</si>
  <si>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</si>
  <si>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</si>
  <si>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</si>
  <si>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</si>
  <si>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</si>
  <si>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</si>
  <si>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</si>
  <si>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</si>
  <si>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</si>
  <si>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</si>
  <si>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</si>
  <si>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</si>
  <si>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</si>
  <si>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</si>
  <si>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</si>
  <si>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</si>
  <si>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</si>
  <si>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</si>
  <si>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</si>
  <si>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</si>
  <si>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</si>
  <si>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</si>
  <si>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</si>
  <si>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</si>
  <si>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</si>
  <si>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</si>
  <si>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</si>
  <si>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</si>
  <si>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</si>
  <si>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</si>
  <si>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</si>
  <si>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</si>
  <si>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</si>
  <si>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</si>
  <si>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</si>
  <si>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</si>
  <si>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</si>
  <si>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</si>
  <si>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</si>
  <si>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</si>
  <si>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</si>
  <si>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</si>
  <si>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</si>
  <si>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</si>
  <si>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</si>
  <si>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</si>
  <si>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</si>
  <si>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</si>
  <si>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</si>
  <si>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</si>
  <si>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</si>
  <si>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</si>
  <si>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</si>
  <si>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</si>
  <si>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</si>
  <si>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</si>
  <si>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</si>
  <si>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</si>
  <si>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</si>
  <si>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</si>
  <si>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</si>
  <si>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</si>
  <si>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</si>
  <si>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</si>
  <si>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</si>
  <si>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</si>
  <si>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</si>
  <si>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</si>
  <si>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</si>
  <si>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</si>
  <si>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</si>
  <si>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</si>
  <si>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</si>
  <si>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</si>
  <si>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</si>
  <si>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</si>
  <si>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</si>
  <si>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</si>
  <si>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</si>
  <si>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</si>
  <si>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</si>
  <si>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</si>
  <si>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</si>
  <si>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</si>
  <si>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</si>
  <si>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</si>
  <si>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</si>
  <si>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</si>
  <si>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</si>
  <si>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</si>
  <si>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</si>
  <si>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</si>
  <si>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</si>
  <si>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</si>
  <si>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</si>
  <si>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</si>
  <si>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</si>
  <si>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</si>
  <si>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</si>
  <si>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</si>
  <si>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</si>
  <si>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</si>
  <si>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</si>
  <si>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</si>
  <si>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</si>
  <si>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</si>
  <si>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</si>
  <si>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</si>
  <si>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</si>
  <si>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</si>
  <si>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</si>
  <si>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</si>
  <si>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</si>
  <si>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</si>
  <si>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</si>
  <si>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</si>
  <si>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</si>
  <si>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</si>
  <si>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</si>
  <si>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</si>
  <si>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</si>
  <si>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</si>
  <si>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</si>
  <si>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</si>
  <si>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</si>
  <si>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</si>
  <si>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</si>
  <si>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</si>
  <si>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</si>
  <si>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</si>
  <si>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</si>
  <si>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</si>
  <si>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</si>
  <si>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</si>
  <si>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</si>
  <si>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</si>
  <si>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</si>
  <si>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</si>
  <si>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</si>
  <si>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</si>
  <si>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</si>
  <si>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</si>
  <si>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</si>
  <si>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</si>
  <si>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</si>
  <si>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</si>
  <si>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</si>
  <si>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</si>
  <si>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</si>
  <si>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</si>
  <si>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</si>
  <si>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</si>
  <si>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</si>
  <si>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</si>
  <si>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</si>
  <si>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</si>
  <si>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</si>
  <si>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</si>
  <si>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</si>
  <si>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</si>
  <si>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</si>
  <si>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</si>
  <si>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</si>
  <si>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</si>
  <si>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</si>
  <si>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</si>
  <si>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</si>
  <si>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</si>
  <si>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</si>
  <si>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</si>
  <si>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</si>
  <si>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</si>
  <si>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</si>
  <si>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</si>
  <si>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</si>
  <si>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</si>
  <si>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</si>
  <si>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</si>
  <si>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</si>
  <si>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</si>
  <si>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</si>
  <si>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</si>
  <si>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</si>
  <si>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</si>
  <si>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</si>
  <si>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</si>
  <si>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</si>
  <si>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</si>
  <si>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</si>
  <si>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</si>
  <si>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</si>
  <si>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</si>
  <si>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</si>
  <si>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</si>
  <si>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</si>
  <si>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</si>
  <si>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</si>
  <si>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</si>
  <si>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</si>
  <si>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</si>
  <si>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</si>
  <si>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</si>
  <si>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</si>
  <si>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</si>
  <si>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</si>
  <si>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</si>
  <si>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</si>
  <si>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</si>
  <si>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</si>
  <si>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</si>
  <si>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</si>
  <si>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</si>
  <si>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</si>
  <si>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</si>
  <si>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</si>
  <si>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</si>
  <si>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</si>
  <si>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</si>
  <si>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</si>
  <si>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</si>
  <si>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</si>
  <si>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</si>
  <si>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</si>
  <si>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</si>
  <si>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</si>
  <si>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</si>
  <si>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</si>
  <si>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</si>
  <si>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</si>
  <si>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</si>
  <si>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</si>
  <si>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</si>
  <si>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</si>
  <si>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</si>
  <si>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</si>
  <si>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</si>
  <si>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</si>
  <si>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</si>
  <si>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</si>
  <si>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</si>
  <si>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</si>
  <si>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</si>
  <si>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</si>
  <si>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</si>
  <si>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</si>
  <si>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</si>
  <si>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</si>
  <si>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</si>
  <si>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</si>
  <si>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</si>
  <si>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</si>
  <si>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</si>
  <si>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</si>
  <si>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</si>
  <si>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</si>
  <si>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</si>
  <si>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</si>
  <si>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</si>
  <si>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</si>
  <si>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</si>
  <si>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</si>
  <si>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</si>
  <si>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</si>
  <si>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</si>
  <si>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</si>
  <si>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</si>
  <si>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</si>
  <si>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</si>
  <si>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</si>
  <si>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</si>
  <si>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</si>
  <si>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</si>
  <si>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</si>
  <si>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</si>
  <si>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</si>
  <si>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</si>
  <si>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</si>
  <si>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</si>
  <si>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</si>
  <si>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</si>
  <si>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</si>
  <si>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</si>
  <si>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</si>
  <si>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</si>
  <si>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</si>
  <si>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</si>
  <si>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</si>
  <si>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</si>
  <si>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</si>
  <si>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</si>
  <si>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</si>
  <si>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</si>
  <si>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</si>
  <si>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</si>
  <si>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</si>
  <si>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</si>
  <si>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</si>
  <si>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</si>
  <si>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</si>
  <si>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</si>
  <si>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</si>
  <si>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</si>
  <si>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</si>
  <si>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</si>
  <si>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</si>
  <si>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</si>
  <si>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</si>
  <si>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</si>
  <si>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</si>
  <si>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</si>
  <si>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</si>
  <si>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</si>
  <si>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</si>
  <si>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</si>
  <si>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</si>
  <si>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</si>
  <si>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</si>
  <si>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</si>
  <si>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</si>
  <si>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</si>
  <si>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</si>
  <si>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</si>
  <si>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</si>
  <si>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</si>
  <si>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</si>
  <si>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</si>
  <si>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</si>
  <si>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</si>
  <si>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</si>
  <si>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</si>
  <si>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</si>
  <si>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</si>
  <si>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</si>
  <si>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</si>
  <si>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</si>
  <si>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</si>
  <si>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</si>
  <si>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</si>
  <si>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</si>
  <si>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</si>
  <si>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</si>
  <si>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</si>
  <si>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</si>
  <si>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</si>
  <si>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</si>
  <si>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</si>
  <si>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</si>
  <si>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</si>
  <si>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</si>
  <si>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</si>
  <si>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</si>
  <si>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</si>
  <si>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</si>
  <si>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</si>
  <si>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</si>
  <si>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</si>
  <si>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</si>
  <si>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</si>
  <si>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</si>
  <si>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</si>
  <si>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</si>
  <si>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</si>
  <si>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</si>
  <si>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</si>
  <si>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</si>
  <si>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</si>
  <si>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</si>
  <si>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</si>
  <si>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</si>
  <si>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</si>
  <si>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</si>
  <si>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</si>
  <si>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</si>
  <si>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</si>
  <si>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</si>
  <si>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</si>
  <si>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</si>
  <si>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</si>
  <si>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</si>
  <si>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</si>
  <si>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</si>
  <si>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</si>
  <si>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</si>
  <si>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</si>
  <si>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</si>
  <si>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</si>
  <si>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</si>
  <si>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</si>
  <si>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</si>
  <si>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</si>
  <si>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</si>
  <si>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</si>
  <si>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</si>
  <si>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</si>
  <si>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</si>
  <si>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</si>
  <si>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</si>
  <si>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</si>
  <si>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</si>
  <si>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</si>
  <si>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</si>
  <si>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</si>
  <si>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</si>
  <si>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</si>
  <si>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</si>
  <si>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</si>
  <si>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</si>
  <si>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</si>
  <si>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</si>
  <si>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</si>
  <si>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</si>
  <si>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</si>
  <si>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</si>
  <si>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</si>
  <si>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</si>
  <si>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</si>
  <si>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</si>
  <si>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</si>
  <si>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</si>
  <si>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</si>
  <si>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</si>
  <si>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</si>
  <si>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</si>
  <si>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</si>
  <si>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</si>
  <si>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</si>
  <si>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</si>
  <si>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</si>
  <si>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</si>
  <si>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</si>
  <si>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</si>
  <si>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</si>
  <si>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</si>
  <si>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</si>
  <si>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</si>
  <si>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</si>
  <si>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</si>
  <si>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</si>
  <si>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</si>
  <si>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</si>
  <si>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</si>
  <si>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</si>
  <si>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</si>
  <si>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</si>
  <si>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</si>
  <si>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</si>
  <si>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</si>
  <si>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</si>
  <si>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</si>
  <si>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</si>
  <si>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</si>
  <si>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</si>
  <si>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</si>
  <si>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</si>
  <si>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</si>
  <si>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</si>
  <si>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</si>
  <si>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</si>
  <si>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</si>
  <si>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</si>
  <si>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</si>
  <si>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</si>
  <si>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</si>
  <si>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</si>
  <si>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</si>
  <si>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</si>
  <si>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</si>
  <si>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</si>
  <si>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</si>
  <si>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</si>
  <si>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</si>
  <si>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</si>
  <si>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</si>
  <si>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</si>
  <si>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</si>
  <si>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</si>
  <si>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</si>
  <si>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</si>
  <si>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</si>
  <si>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</si>
  <si>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</si>
  <si>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</si>
  <si>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</si>
  <si>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</si>
  <si>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</si>
  <si>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</si>
  <si>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</si>
  <si>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</si>
  <si>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</si>
  <si>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</si>
  <si>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</si>
  <si>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</si>
  <si>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</si>
  <si>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</si>
  <si>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</si>
  <si>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</si>
  <si>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</si>
  <si>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</si>
  <si>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</si>
  <si>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</si>
  <si>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</si>
  <si>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</si>
  <si>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</si>
  <si>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</si>
  <si>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</si>
  <si>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</si>
  <si>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</si>
  <si>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</si>
  <si>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</si>
  <si>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</si>
  <si>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</si>
  <si>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</si>
  <si>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</si>
  <si>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</si>
  <si>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</si>
  <si>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</si>
  <si>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</si>
  <si>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</si>
  <si>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</si>
  <si>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</si>
  <si>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</si>
  <si>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</si>
  <si>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</si>
  <si>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</si>
  <si>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</si>
  <si>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</si>
  <si>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</si>
  <si>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</si>
  <si>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</si>
  <si>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</si>
  <si>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</si>
  <si>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</si>
  <si>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</si>
  <si>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</si>
  <si>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</si>
  <si>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</si>
  <si>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</si>
  <si>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</si>
  <si>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</si>
  <si>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</si>
  <si>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</si>
  <si>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</si>
  <si>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</si>
  <si>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</si>
  <si>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</si>
  <si>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</si>
  <si>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</si>
  <si>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</si>
  <si>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</si>
  <si>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</si>
  <si>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</si>
  <si>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</si>
  <si>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</si>
  <si>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</si>
  <si>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</si>
  <si>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</si>
  <si>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</si>
  <si>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</si>
  <si>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</si>
  <si>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</si>
  <si>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</si>
  <si>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</si>
  <si>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</si>
  <si>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</si>
  <si>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</si>
  <si>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</si>
  <si>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</si>
  <si>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</si>
  <si>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</si>
  <si>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</si>
  <si>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</si>
  <si>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</si>
  <si>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</si>
  <si>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</si>
  <si>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</si>
  <si>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</si>
  <si>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</si>
  <si>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</si>
  <si>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</si>
  <si>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</si>
  <si>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</si>
  <si>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</si>
  <si>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</si>
  <si>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</si>
  <si>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</si>
  <si>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</si>
  <si>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</si>
  <si>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</si>
  <si>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</si>
  <si>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</si>
  <si>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</si>
  <si>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</si>
  <si>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</si>
  <si>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</si>
  <si>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</si>
  <si>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</si>
  <si>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</si>
  <si>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</si>
  <si>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</si>
  <si>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</si>
  <si>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</si>
  <si>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</si>
  <si>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</si>
  <si>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</si>
  <si>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</si>
  <si>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</si>
  <si>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</si>
  <si>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</si>
  <si>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</si>
  <si>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</si>
  <si>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</si>
  <si>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</si>
  <si>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</si>
  <si>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</si>
  <si>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</si>
  <si>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</si>
  <si>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</si>
  <si>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</si>
  <si>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</si>
  <si>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</si>
  <si>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</si>
  <si>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</si>
  <si>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</si>
  <si>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</si>
  <si>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</si>
  <si>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</si>
  <si>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</si>
  <si>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</si>
  <si>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</si>
  <si>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</si>
  <si>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</si>
  <si>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</si>
  <si>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</si>
  <si>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</si>
  <si>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</si>
  <si>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</si>
  <si>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</si>
  <si>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</si>
  <si>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</si>
  <si>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</si>
  <si>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</si>
  <si>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</si>
  <si>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</si>
  <si>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</si>
  <si>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</si>
  <si>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</si>
  <si>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</si>
  <si>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</si>
  <si>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</si>
  <si>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</si>
  <si>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</si>
  <si>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</si>
  <si>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</si>
  <si>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</si>
  <si>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</si>
  <si>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</si>
  <si>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</si>
  <si>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</si>
  <si>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</si>
  <si>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</si>
  <si>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</si>
  <si>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</si>
  <si>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</si>
  <si>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</si>
  <si>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</si>
  <si>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</si>
  <si>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</si>
  <si>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</si>
  <si>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</si>
  <si>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</si>
  <si>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</si>
  <si>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</si>
  <si>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</si>
  <si>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</si>
  <si>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</si>
  <si>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</si>
  <si>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</si>
  <si>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</si>
  <si>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</si>
  <si>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</si>
  <si>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</si>
  <si>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</si>
  <si>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</si>
  <si>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</si>
  <si>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</si>
  <si>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</si>
  <si>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</si>
  <si>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</si>
  <si>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</si>
  <si>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</si>
  <si>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</si>
  <si>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</si>
  <si>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</si>
  <si>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</si>
  <si>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</si>
  <si>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</si>
  <si>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</si>
  <si>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</si>
  <si>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</si>
  <si>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</si>
  <si>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</si>
  <si>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</si>
  <si>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</si>
  <si>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</si>
  <si>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</si>
  <si>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</si>
  <si>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</si>
  <si>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</si>
  <si>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</si>
  <si>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</si>
  <si>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</si>
  <si>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</si>
  <si>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</si>
  <si>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</si>
  <si>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</si>
  <si>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</si>
  <si>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</si>
  <si>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</si>
  <si>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</si>
  <si>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</si>
  <si>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</si>
  <si>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</si>
  <si>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</si>
  <si>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</si>
  <si>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</si>
  <si>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</si>
  <si>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</si>
  <si>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</si>
  <si>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</si>
  <si>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</si>
  <si>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</si>
  <si>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</si>
  <si>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</si>
  <si>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</si>
  <si>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</si>
  <si>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</si>
  <si>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</si>
  <si>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</si>
  <si>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</si>
  <si>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</si>
  <si>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</si>
  <si>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</si>
  <si>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</si>
  <si>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</si>
  <si>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</si>
  <si>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</si>
  <si>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</si>
  <si>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</si>
  <si>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</si>
  <si>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</si>
  <si>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</si>
  <si>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</si>
  <si>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</si>
  <si>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</si>
  <si>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</si>
  <si>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</si>
  <si>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</si>
  <si>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</si>
  <si>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</si>
  <si>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</si>
  <si>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</si>
  <si>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</si>
  <si>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</si>
  <si>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</si>
  <si>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</si>
  <si>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</si>
  <si>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</si>
  <si>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</si>
  <si>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</si>
  <si>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</si>
  <si>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</si>
  <si>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</si>
  <si>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</si>
  <si>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</si>
  <si>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</si>
  <si>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</si>
  <si>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</si>
  <si>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</si>
  <si>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</si>
  <si>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</si>
  <si>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</si>
  <si>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</si>
  <si>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</si>
  <si>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</si>
  <si>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</si>
  <si>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</si>
  <si>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</si>
  <si>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</si>
  <si>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</si>
  <si>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</si>
  <si>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</si>
  <si>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</si>
  <si>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</si>
  <si>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</si>
  <si>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</si>
  <si>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</si>
  <si>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</si>
  <si>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</si>
  <si>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</si>
  <si>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</si>
  <si>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</si>
  <si>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</si>
  <si>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</si>
  <si>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</si>
  <si>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</si>
  <si>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</si>
  <si>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</si>
  <si>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</si>
  <si>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</si>
  <si>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</si>
  <si>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</si>
  <si>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</si>
  <si>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</si>
  <si>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</si>
  <si>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</si>
  <si>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</si>
  <si>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</si>
  <si>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</si>
  <si>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</si>
  <si>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</si>
  <si>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</si>
  <si>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</si>
  <si>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</si>
  <si>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</si>
  <si>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</si>
  <si>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</si>
  <si>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</si>
  <si>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</si>
  <si>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</si>
  <si>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</si>
  <si>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</si>
  <si>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</si>
  <si>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</si>
  <si>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</si>
  <si>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</si>
  <si>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</si>
  <si>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</si>
  <si>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</si>
  <si>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</si>
  <si>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</si>
  <si>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</si>
  <si>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</si>
  <si>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</si>
  <si>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</si>
  <si>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</si>
  <si>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</si>
  <si>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</si>
  <si>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</si>
  <si>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</si>
  <si>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</si>
  <si>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</si>
  <si>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</si>
  <si>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</si>
  <si>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</si>
  <si>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</si>
  <si>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</si>
  <si>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</si>
  <si>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</si>
  <si>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</si>
  <si>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</si>
  <si>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</si>
  <si>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</si>
  <si>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</si>
  <si>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</si>
  <si>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</si>
  <si>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</si>
  <si>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</si>
  <si>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</si>
  <si>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</si>
  <si>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</si>
  <si>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</si>
  <si>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</si>
  <si>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</si>
  <si>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</si>
  <si>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</si>
  <si>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</si>
  <si>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</si>
  <si>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</si>
  <si>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</si>
  <si>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</si>
  <si>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</si>
  <si>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</si>
  <si>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</si>
  <si>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</si>
  <si>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</si>
  <si>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</si>
  <si>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</si>
  <si>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</si>
  <si>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</si>
  <si>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</si>
  <si>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</si>
  <si>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</si>
  <si>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</si>
  <si>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</si>
  <si>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</si>
  <si>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</si>
  <si>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</si>
  <si>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</si>
  <si>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</si>
  <si>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</si>
  <si>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</si>
  <si>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</si>
  <si>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</si>
  <si>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</si>
  <si>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</si>
  <si>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</si>
  <si>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</si>
  <si>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</si>
  <si>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</si>
  <si>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</si>
  <si>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</si>
  <si>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</si>
  <si>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</si>
  <si>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</si>
  <si>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</si>
  <si>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</si>
  <si>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</si>
  <si>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</si>
  <si>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</si>
  <si>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</si>
  <si>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</si>
  <si>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</si>
  <si>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</si>
  <si>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</si>
  <si>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</si>
  <si>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</si>
  <si>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</si>
  <si>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</si>
  <si>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</si>
  <si>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</si>
  <si>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</si>
  <si>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</si>
  <si>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</si>
  <si>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</si>
  <si>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</si>
  <si>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</si>
  <si>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</si>
  <si>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</si>
  <si>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</si>
  <si>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</si>
  <si>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</si>
  <si>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</si>
  <si>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</si>
  <si>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</si>
  <si>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</si>
  <si>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</si>
  <si>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</si>
  <si>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</si>
  <si>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</si>
  <si>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</si>
  <si>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</si>
  <si>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</si>
  <si>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</si>
  <si>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</si>
  <si>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</si>
  <si>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</si>
  <si>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</si>
  <si>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</si>
  <si>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</si>
  <si>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</si>
  <si>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</si>
  <si>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</si>
  <si>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</si>
  <si>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</si>
  <si>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</si>
  <si>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</si>
  <si>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</si>
  <si>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</si>
  <si>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</si>
  <si>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</si>
  <si>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</si>
  <si>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</si>
  <si>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</si>
  <si>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</si>
  <si>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</si>
  <si>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</si>
  <si>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</si>
  <si>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</si>
  <si>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</si>
  <si>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</si>
  <si>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</si>
  <si>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</si>
  <si>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</si>
  <si>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</si>
  <si>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</si>
  <si>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</si>
  <si>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</si>
  <si>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</si>
  <si>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</si>
  <si>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</si>
  <si>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</si>
  <si>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</si>
  <si>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</si>
  <si>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</si>
  <si>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</si>
  <si>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</si>
  <si>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</si>
  <si>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</si>
  <si>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</si>
  <si>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</si>
  <si>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</si>
  <si>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</si>
  <si>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</si>
  <si>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</si>
  <si>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</si>
  <si>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</si>
  <si>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</si>
  <si>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</si>
  <si>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</si>
  <si>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</si>
  <si>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</si>
  <si>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</si>
  <si>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</si>
  <si>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</si>
  <si>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</si>
  <si>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</si>
  <si>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</si>
  <si>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</si>
  <si>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</si>
  <si>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</si>
  <si>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</si>
  <si>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</si>
  <si>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</si>
  <si>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</si>
  <si>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</si>
  <si>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</si>
  <si>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</si>
  <si>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</si>
  <si>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</si>
  <si>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</si>
  <si>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</si>
  <si>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</si>
  <si>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</si>
  <si>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</si>
  <si>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</si>
  <si>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</si>
  <si>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</si>
  <si>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</si>
  <si>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</si>
  <si>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</si>
  <si>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</si>
  <si>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</si>
  <si>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</si>
  <si>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</si>
  <si>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</si>
  <si>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</si>
  <si>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</si>
  <si>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</si>
  <si>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</si>
  <si>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</si>
  <si>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</si>
  <si>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</si>
  <si>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</si>
  <si>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</si>
  <si>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</si>
  <si>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</si>
  <si>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</si>
  <si>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</si>
  <si>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</si>
  <si>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</si>
  <si>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</si>
  <si>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</si>
  <si>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</si>
  <si>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</si>
  <si>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</si>
  <si>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</si>
  <si>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</si>
  <si>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</si>
  <si>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</si>
  <si>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</si>
  <si>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</si>
  <si>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</si>
  <si>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</si>
  <si>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</si>
  <si>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</si>
  <si>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</si>
  <si>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</si>
  <si>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</si>
  <si>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</si>
  <si>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</si>
  <si>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</si>
  <si>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</si>
  <si>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</si>
  <si>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</si>
  <si>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</si>
  <si>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</si>
  <si>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</si>
  <si>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</si>
  <si>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</si>
  <si>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</si>
  <si>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</si>
  <si>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</si>
  <si>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</si>
  <si>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</si>
  <si>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</si>
  <si>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</si>
  <si>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</si>
  <si>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</si>
  <si>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</si>
  <si>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</si>
  <si>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</si>
  <si>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</si>
  <si>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</si>
  <si>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</si>
  <si>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</si>
  <si>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</si>
  <si>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</si>
  <si>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</si>
  <si>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</si>
  <si>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</si>
  <si>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</si>
  <si>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</si>
  <si>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</si>
  <si>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</si>
  <si>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</si>
  <si>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</si>
  <si>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</si>
  <si>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</si>
  <si>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</si>
  <si>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</si>
  <si>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</si>
  <si>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</si>
  <si>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</si>
  <si>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</si>
  <si>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</si>
  <si>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</si>
  <si>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</si>
  <si>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</si>
  <si>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</si>
  <si>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</si>
  <si>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</si>
  <si>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</si>
  <si>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</si>
  <si>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</si>
  <si>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</si>
  <si>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</si>
  <si>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</si>
  <si>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</si>
  <si>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</si>
  <si>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</si>
  <si>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</si>
  <si>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</si>
  <si>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</si>
  <si>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</si>
  <si>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</si>
  <si>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</si>
  <si>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</si>
  <si>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</si>
  <si>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</si>
  <si>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</si>
  <si>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</si>
  <si>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</si>
  <si>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</si>
  <si>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</si>
  <si>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</si>
  <si>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</si>
  <si>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</si>
  <si>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</si>
  <si>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</si>
  <si>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</si>
  <si>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</si>
  <si>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</si>
  <si>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</si>
  <si>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</si>
  <si>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</si>
  <si>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</si>
  <si>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</si>
  <si>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</si>
  <si>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</si>
  <si>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</si>
  <si>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</si>
  <si>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</si>
  <si>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</si>
  <si>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</si>
  <si>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</si>
  <si>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</si>
  <si>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</si>
  <si>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</si>
  <si>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</si>
  <si>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</si>
  <si>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</si>
  <si>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</si>
  <si>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</si>
  <si>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</si>
  <si>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</si>
  <si>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</si>
  <si>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</si>
  <si>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</si>
  <si>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</si>
  <si>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</si>
  <si>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</si>
  <si>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</si>
  <si>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</si>
  <si>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</si>
  <si>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</si>
  <si>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</si>
  <si>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</si>
  <si>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</si>
  <si>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</si>
  <si>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</si>
  <si>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</si>
  <si>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</si>
  <si>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</si>
  <si>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</si>
  <si>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</si>
  <si>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</si>
  <si>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</si>
  <si>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</si>
  <si>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</si>
  <si>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</si>
  <si>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</si>
  <si>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</si>
  <si>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</si>
  <si>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</si>
  <si>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</si>
  <si>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</si>
  <si>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</si>
  <si>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</si>
  <si>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</si>
  <si>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</si>
  <si>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</si>
  <si>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</si>
  <si>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</si>
  <si>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</si>
  <si>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</si>
  <si>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</si>
  <si>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</si>
  <si>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</si>
  <si>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</si>
  <si>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</si>
  <si>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</si>
  <si>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</si>
  <si>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</si>
  <si>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</si>
  <si>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</si>
  <si>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</si>
  <si>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</si>
  <si>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</si>
  <si>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</si>
  <si>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</si>
  <si>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</si>
  <si>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</si>
  <si>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</si>
  <si>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</si>
  <si>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</si>
  <si>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</si>
  <si>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</si>
  <si>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</si>
  <si>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</si>
  <si>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</si>
  <si>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</si>
  <si>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</si>
  <si>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</si>
  <si>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</si>
  <si>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</si>
  <si>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</si>
  <si>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</si>
  <si>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</si>
  <si>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</si>
  <si>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</si>
  <si>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</si>
  <si>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</si>
  <si>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</si>
  <si>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</si>
  <si>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</si>
  <si>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</si>
  <si>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</si>
  <si>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</si>
  <si>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</si>
  <si>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</si>
  <si>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</si>
  <si>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</si>
  <si>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</si>
  <si>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</si>
  <si>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</si>
  <si>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</si>
  <si>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</si>
  <si>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</si>
  <si>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</si>
  <si>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</si>
  <si>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</si>
  <si>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</si>
  <si>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</si>
  <si>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</si>
  <si>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</si>
  <si>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</si>
  <si>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</si>
  <si>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</si>
  <si>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</si>
  <si>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</si>
  <si>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</si>
  <si>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</si>
  <si>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</si>
  <si>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</si>
  <si>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</si>
  <si>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</si>
  <si>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</si>
  <si>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</si>
  <si>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</si>
  <si>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</si>
  <si>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</si>
  <si>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</si>
  <si>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</si>
  <si>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</si>
  <si>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</si>
  <si>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</si>
  <si>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</si>
  <si>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</si>
  <si>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</si>
  <si>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</si>
  <si>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</si>
  <si>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</si>
  <si>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</si>
  <si>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</si>
  <si>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</si>
  <si>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</si>
  <si>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</si>
  <si>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</si>
  <si>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</si>
  <si>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</si>
  <si>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</si>
  <si>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</si>
  <si>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</si>
  <si>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</si>
  <si>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</si>
  <si>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</si>
  <si>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</si>
  <si>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</si>
  <si>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</si>
  <si>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</si>
  <si>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</si>
  <si>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</si>
  <si>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</si>
  <si>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</si>
  <si>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</si>
  <si>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</si>
  <si>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</si>
  <si>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</si>
  <si>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</si>
  <si>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</si>
  <si>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</si>
  <si>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</si>
  <si>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</si>
  <si>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</si>
  <si>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</si>
  <si>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</si>
  <si>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</si>
  <si>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</si>
  <si>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</si>
  <si>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</si>
  <si>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</si>
  <si>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</si>
  <si>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</si>
  <si>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</si>
  <si>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</si>
  <si>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</si>
  <si>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</si>
  <si>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</si>
  <si>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</si>
  <si>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</si>
  <si>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</si>
  <si>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</si>
  <si>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</si>
  <si>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</si>
  <si>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</si>
  <si>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</si>
  <si>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</si>
  <si>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</si>
  <si>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</si>
  <si>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</si>
  <si>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</si>
  <si>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</si>
  <si>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</si>
  <si>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</si>
  <si>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</si>
  <si>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</si>
  <si>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</si>
  <si>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</si>
  <si>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</si>
  <si>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</si>
  <si>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</si>
  <si>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</si>
  <si>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</si>
  <si>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</si>
  <si>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</si>
  <si>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</si>
  <si>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</si>
  <si>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</si>
  <si>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</si>
  <si>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</si>
  <si>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</si>
  <si>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</si>
  <si>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</si>
  <si>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</si>
  <si>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</si>
  <si>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</si>
  <si>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</si>
  <si>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</si>
  <si>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</si>
  <si>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</si>
  <si>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</si>
  <si>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</si>
  <si>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</si>
  <si>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</si>
  <si>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</si>
  <si>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</si>
  <si>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</si>
  <si>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</si>
  <si>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</si>
  <si>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</si>
  <si>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</si>
  <si>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</si>
  <si>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</si>
  <si>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</si>
  <si>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</si>
  <si>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</si>
  <si>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</si>
  <si>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</si>
  <si>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</si>
  <si>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</si>
  <si>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</si>
  <si>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</si>
  <si>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</si>
  <si>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</si>
  <si>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</si>
  <si>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</si>
  <si>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</si>
  <si>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</si>
  <si>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</si>
  <si>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</si>
  <si>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</si>
  <si>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</si>
  <si>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</si>
  <si>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</si>
  <si>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</si>
  <si>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</si>
  <si>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</si>
  <si>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</si>
  <si>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</si>
  <si>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</si>
  <si>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</si>
  <si>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</si>
  <si>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</si>
  <si>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</si>
  <si>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</si>
  <si>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</si>
  <si>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</si>
  <si>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</si>
  <si>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</si>
  <si>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</si>
  <si>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</si>
  <si>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</si>
  <si>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</si>
  <si>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</si>
  <si>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</si>
  <si>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</si>
  <si>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</si>
  <si>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</si>
  <si>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</si>
  <si>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</si>
  <si>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</si>
  <si>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</si>
  <si>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</si>
  <si>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</si>
  <si>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</si>
  <si>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</si>
  <si>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</si>
  <si>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</si>
  <si>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</si>
  <si>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</si>
  <si>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</si>
  <si>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</si>
  <si>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</si>
  <si>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</si>
  <si>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</si>
  <si>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</si>
  <si>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</si>
  <si>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</si>
  <si>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</si>
  <si>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</si>
  <si>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</si>
  <si>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</si>
  <si>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</si>
  <si>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</si>
  <si>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</si>
  <si>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</si>
  <si>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</si>
  <si>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</si>
  <si>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</si>
  <si>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</si>
  <si>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</si>
  <si>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</si>
  <si>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</si>
  <si>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</si>
  <si>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</si>
  <si>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</si>
  <si>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</si>
  <si>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</si>
  <si>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</si>
  <si>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</si>
  <si>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</si>
  <si>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</si>
  <si>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</si>
  <si>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</si>
  <si>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</si>
  <si>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</si>
  <si>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</si>
  <si>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</si>
  <si>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</si>
  <si>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</si>
  <si>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</si>
  <si>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</si>
  <si>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</si>
  <si>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</si>
  <si>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</si>
  <si>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</si>
  <si>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</si>
  <si>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</si>
  <si>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</si>
  <si>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</si>
  <si>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</si>
  <si>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</si>
  <si>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</si>
  <si>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</si>
  <si>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</si>
  <si>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</si>
  <si>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</si>
  <si>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</si>
  <si>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</si>
  <si>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</si>
  <si>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</si>
  <si>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</si>
  <si>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</si>
  <si>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</si>
  <si>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</si>
  <si>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</si>
  <si>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</si>
  <si>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</si>
  <si>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</si>
  <si>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</si>
  <si>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</si>
  <si>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</si>
  <si>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</si>
  <si>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</si>
  <si>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</si>
  <si>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</si>
  <si>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</si>
  <si>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</si>
  <si>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</si>
  <si>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</si>
  <si>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</si>
  <si>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</si>
  <si>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</si>
  <si>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</si>
  <si>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</si>
  <si>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</si>
  <si>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</si>
  <si>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</si>
  <si>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</si>
  <si>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</si>
  <si>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</si>
  <si>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</si>
  <si>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</si>
  <si>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</si>
  <si>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</si>
  <si>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</si>
  <si>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</si>
  <si>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</si>
  <si>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</si>
  <si>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</si>
  <si>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</si>
  <si>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</si>
  <si>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</si>
  <si>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</si>
  <si>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</si>
  <si>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</si>
  <si>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</si>
  <si>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</si>
  <si>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</si>
  <si>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</si>
  <si>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</si>
  <si>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</si>
  <si>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</si>
  <si>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</si>
  <si>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</si>
  <si>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</si>
  <si>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</si>
  <si>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</si>
  <si>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</si>
  <si>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</si>
  <si>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</si>
  <si>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</si>
  <si>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</si>
  <si>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</si>
  <si>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</si>
  <si>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</si>
  <si>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</si>
  <si>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</si>
  <si>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</si>
  <si>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</si>
  <si>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</si>
  <si>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</si>
  <si>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</si>
  <si>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</si>
  <si>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</si>
  <si>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</si>
  <si>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</si>
  <si>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</si>
  <si>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</si>
  <si>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</si>
  <si>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</si>
  <si>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</si>
  <si>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</si>
  <si>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</si>
  <si>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</si>
  <si>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</si>
  <si>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</si>
  <si>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</si>
  <si>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</si>
  <si>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</si>
  <si>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</si>
  <si>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</si>
  <si>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</si>
  <si>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</si>
  <si>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</si>
  <si>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</si>
  <si>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</si>
  <si>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</si>
  <si>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</si>
  <si>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</si>
  <si>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</si>
  <si>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</si>
  <si>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</si>
  <si>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</si>
  <si>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</si>
  <si>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</si>
  <si>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</si>
  <si>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</si>
  <si>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</si>
  <si>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</si>
  <si>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</si>
  <si>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</si>
  <si>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</si>
  <si>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</si>
  <si>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</si>
  <si>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</si>
  <si>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</si>
  <si>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</si>
  <si>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</si>
  <si>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</si>
  <si>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</si>
  <si>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</si>
  <si>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</si>
  <si>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</si>
  <si>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</si>
  <si>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</si>
  <si>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</si>
  <si>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</si>
  <si>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</si>
  <si>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</si>
  <si>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</si>
  <si>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</si>
  <si>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</si>
  <si>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</si>
  <si>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</si>
  <si>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</si>
  <si>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</si>
  <si>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</si>
  <si>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</si>
  <si>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</si>
  <si>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</si>
  <si>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</si>
  <si>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</si>
  <si>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</si>
  <si>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</si>
  <si>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</si>
  <si>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</si>
  <si>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</si>
  <si>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</si>
  <si>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</si>
  <si>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</si>
  <si>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</si>
  <si>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</si>
  <si>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</si>
  <si>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</si>
  <si>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</si>
  <si>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</si>
  <si>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</si>
  <si>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</si>
  <si>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</si>
  <si>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</si>
  <si>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</si>
  <si>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</si>
  <si>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</si>
  <si>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</si>
  <si>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</si>
  <si>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</si>
  <si>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</si>
  <si>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</si>
  <si>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</si>
  <si>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</si>
  <si>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</si>
  <si>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</si>
  <si>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</si>
  <si>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</si>
  <si>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</si>
  <si>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</si>
  <si>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</si>
  <si>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</si>
  <si>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</si>
  <si>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</si>
  <si>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</si>
  <si>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</si>
  <si>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</si>
  <si>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</si>
  <si>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</si>
  <si>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</si>
  <si>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</si>
  <si>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</si>
  <si>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</si>
  <si>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</si>
  <si>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</si>
  <si>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</si>
  <si>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</si>
  <si>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</si>
  <si>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</si>
  <si>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</si>
  <si>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</si>
  <si>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</si>
  <si>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</si>
  <si>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</si>
  <si>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</si>
  <si>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</si>
  <si>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</si>
  <si>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</si>
  <si>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</si>
  <si>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</si>
  <si>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</si>
  <si>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</si>
  <si>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</si>
  <si>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</si>
  <si>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</si>
  <si>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</si>
  <si>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</si>
  <si>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</si>
  <si>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</si>
  <si>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</si>
  <si>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</si>
  <si>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</si>
  <si>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</si>
  <si>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</si>
  <si>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</si>
  <si>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</si>
  <si>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</si>
  <si>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</si>
  <si>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</si>
  <si>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</si>
  <si>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</si>
  <si>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</si>
  <si>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</si>
  <si>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</si>
  <si>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</si>
  <si>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</si>
  <si>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</si>
  <si>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</si>
  <si>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</si>
  <si>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</si>
  <si>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</si>
  <si>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</si>
  <si>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</si>
  <si>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</si>
  <si>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</si>
  <si>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</si>
  <si>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</si>
  <si>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</si>
  <si>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</si>
  <si>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</si>
  <si>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</si>
  <si>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</si>
  <si>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</si>
  <si>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</si>
  <si>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</si>
  <si>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</si>
  <si>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</si>
  <si>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</si>
  <si>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</si>
  <si>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</si>
  <si>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</si>
  <si>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</si>
  <si>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</si>
  <si>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</si>
  <si>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</si>
  <si>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</si>
  <si>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</si>
  <si>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</si>
  <si>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</si>
  <si>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</si>
  <si>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</si>
  <si>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</si>
  <si>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</si>
  <si>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</si>
  <si>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</si>
  <si>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</si>
  <si>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</si>
  <si>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</si>
  <si>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</si>
  <si>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</si>
  <si>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</si>
  <si>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</si>
  <si>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</si>
  <si>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</si>
  <si>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</si>
  <si>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</si>
  <si>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</si>
  <si>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</si>
  <si>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</si>
  <si>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</si>
  <si>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</si>
  <si>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</si>
  <si>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</si>
  <si>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</si>
  <si>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</si>
  <si>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</si>
  <si>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</si>
  <si>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</si>
  <si>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</si>
  <si>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</si>
  <si>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</si>
  <si>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</si>
  <si>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</si>
  <si>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</si>
  <si>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</si>
  <si>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</si>
  <si>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</si>
  <si>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</si>
  <si>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</si>
  <si>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</si>
  <si>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</si>
  <si>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</si>
  <si>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</si>
  <si>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</si>
  <si>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</si>
  <si>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</si>
  <si>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</si>
  <si>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</si>
  <si>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</si>
  <si>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</si>
  <si>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</si>
  <si>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</si>
  <si>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</si>
  <si>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</si>
  <si>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</si>
  <si>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</si>
  <si>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</si>
  <si>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</si>
  <si>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</si>
  <si>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</si>
  <si>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</si>
  <si>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</si>
  <si>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</si>
  <si>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</si>
  <si>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</si>
  <si>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</si>
  <si>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</si>
  <si>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</si>
  <si>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</si>
  <si>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</si>
  <si>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</si>
  <si>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</si>
  <si>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</si>
  <si>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</si>
  <si>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</si>
  <si>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</si>
  <si>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</si>
  <si>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</si>
  <si>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</si>
  <si>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</si>
  <si>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</si>
  <si>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</si>
  <si>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</si>
  <si>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</si>
  <si>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</si>
  <si>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</si>
  <si>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</si>
  <si>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</si>
  <si>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</si>
  <si>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</si>
  <si>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</si>
  <si>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</si>
  <si>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</si>
  <si>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</si>
  <si>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</si>
  <si>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</si>
  <si>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</si>
  <si>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</si>
  <si>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</si>
  <si>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</si>
  <si>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</si>
  <si>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</si>
  <si>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</si>
  <si>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</si>
  <si>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</si>
  <si>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</si>
  <si>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</si>
  <si>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</si>
  <si>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</si>
  <si>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</si>
  <si>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</si>
  <si>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</si>
  <si>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</si>
  <si>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</si>
  <si>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</si>
  <si>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</si>
  <si>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</si>
  <si>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</si>
  <si>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</si>
  <si>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</si>
  <si>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</si>
  <si>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</si>
  <si>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</si>
  <si>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</si>
  <si>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</si>
  <si>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</si>
  <si>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</si>
  <si>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</si>
  <si>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</si>
  <si>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</si>
  <si>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</si>
  <si>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</si>
  <si>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</si>
  <si>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</si>
  <si>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</si>
  <si>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</si>
  <si>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</si>
  <si>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</si>
  <si>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</si>
  <si>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</si>
  <si>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</si>
  <si>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</si>
  <si>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</si>
  <si>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</si>
  <si>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</si>
  <si>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</si>
  <si>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</si>
  <si>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</si>
  <si>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</si>
  <si>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</si>
  <si>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</si>
  <si>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</si>
  <si>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</si>
  <si>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</si>
  <si>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</si>
  <si>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</si>
  <si>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</si>
  <si>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</si>
  <si>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</si>
  <si>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</si>
  <si>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</si>
  <si>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</si>
  <si>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</si>
  <si>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</si>
  <si>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</si>
  <si>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</si>
  <si>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</si>
  <si>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</si>
  <si>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</si>
  <si>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</si>
  <si>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</si>
  <si>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</si>
  <si>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</si>
  <si>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</si>
  <si>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</si>
  <si>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</si>
  <si>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</si>
  <si>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</si>
  <si>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</si>
  <si>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</si>
  <si>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</si>
  <si>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</si>
  <si>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</si>
  <si>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</si>
  <si>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</si>
  <si>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</si>
  <si>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</si>
  <si>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</si>
  <si>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</si>
  <si>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</si>
  <si>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</si>
  <si>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</si>
  <si>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</si>
  <si>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</si>
  <si>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</si>
  <si>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</si>
  <si>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</si>
  <si>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</si>
  <si>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</si>
  <si>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</si>
  <si>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</si>
  <si>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</si>
  <si>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</si>
  <si>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</si>
  <si>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</si>
  <si>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</si>
  <si>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</si>
  <si>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</si>
  <si>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</si>
  <si>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</si>
  <si>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</si>
  <si>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</si>
  <si>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</si>
  <si>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</si>
  <si>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</si>
  <si>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</si>
  <si>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</si>
  <si>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</si>
  <si>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</si>
  <si>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</si>
  <si>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</si>
  <si>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</si>
  <si>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</si>
  <si>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</si>
  <si>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</si>
  <si>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</si>
  <si>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</si>
  <si>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</si>
  <si>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</si>
  <si>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</si>
  <si>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</si>
  <si>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</si>
  <si>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</si>
  <si>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</si>
  <si>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</si>
  <si>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</si>
  <si>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</si>
  <si>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</si>
  <si>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</si>
  <si>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</si>
  <si>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</si>
  <si>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</si>
  <si>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</si>
  <si>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</si>
  <si>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</si>
  <si>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</si>
  <si>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</si>
  <si>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</si>
  <si>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</si>
  <si>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</si>
  <si>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</si>
  <si>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</si>
  <si>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</si>
  <si>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</si>
  <si>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</si>
  <si>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</si>
  <si>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</si>
  <si>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</si>
  <si>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</si>
  <si>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</si>
  <si>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</si>
  <si>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</si>
  <si>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</si>
  <si>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</si>
  <si>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</si>
  <si>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</si>
  <si>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</si>
  <si>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</si>
  <si>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</si>
  <si>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</si>
  <si>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</si>
  <si>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</si>
  <si>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</si>
  <si>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</si>
  <si>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</si>
  <si>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</si>
  <si>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</si>
  <si>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</si>
  <si>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</si>
  <si>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</si>
  <si>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</si>
  <si>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</si>
  <si>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</si>
  <si>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</si>
  <si>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</si>
  <si>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</si>
  <si>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</si>
  <si>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</si>
  <si>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</si>
  <si>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</si>
  <si>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</si>
  <si>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</si>
  <si>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</si>
  <si>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</si>
  <si>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</si>
  <si>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</si>
  <si>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</si>
  <si>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</si>
  <si>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</si>
  <si>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</si>
  <si>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</si>
  <si>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</si>
  <si>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</si>
  <si>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</si>
  <si>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</si>
  <si>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</si>
  <si>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</si>
  <si>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</si>
  <si>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</si>
  <si>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</si>
  <si>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</si>
  <si>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</si>
  <si>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</si>
  <si>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</si>
  <si>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</si>
  <si>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</si>
  <si>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</si>
  <si>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</si>
  <si>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</si>
  <si>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</si>
  <si>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</si>
  <si>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</si>
  <si>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</si>
  <si>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</si>
  <si>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</si>
  <si>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</si>
  <si>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</si>
  <si>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</si>
  <si>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</si>
  <si>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</si>
  <si>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</si>
  <si>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</si>
  <si>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</si>
  <si>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</si>
  <si>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</si>
  <si>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</si>
  <si>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</si>
  <si>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</si>
  <si>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</si>
  <si>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</si>
  <si>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</si>
  <si>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</si>
  <si>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</si>
  <si>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</si>
  <si>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</si>
  <si>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</si>
  <si>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</si>
  <si>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</si>
  <si>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</si>
  <si>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</si>
  <si>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</si>
  <si>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</si>
  <si>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</si>
  <si>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</si>
  <si>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</si>
  <si>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</si>
  <si>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</si>
  <si>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</si>
  <si>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</si>
  <si>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</si>
  <si>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</si>
  <si>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</si>
  <si>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</si>
  <si>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</si>
  <si>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</si>
  <si>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</si>
  <si>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</si>
  <si>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</si>
  <si>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</si>
  <si>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</si>
  <si>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</si>
  <si>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</si>
  <si>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</si>
  <si>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</si>
  <si>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</si>
  <si>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</si>
  <si>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</si>
  <si>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</si>
  <si>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</si>
  <si>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</si>
  <si>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</si>
  <si>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</si>
  <si>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</si>
  <si>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</si>
  <si>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</si>
  <si>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</si>
  <si>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</si>
  <si>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</si>
  <si>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</si>
  <si>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</si>
  <si>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</si>
  <si>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</si>
  <si>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</si>
  <si>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</si>
  <si>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</si>
  <si>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</si>
  <si>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</si>
  <si>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</si>
  <si>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</si>
  <si>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</si>
  <si>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</si>
  <si>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</si>
  <si>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</si>
  <si>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</si>
  <si>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</si>
  <si>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</si>
  <si>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</si>
  <si>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</si>
  <si>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</si>
  <si>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</si>
  <si>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</si>
  <si>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</si>
  <si>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</si>
  <si>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</si>
  <si>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</si>
  <si>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</si>
  <si>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</si>
  <si>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</si>
  <si>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</si>
  <si>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</si>
  <si>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</si>
  <si>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</si>
  <si>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</si>
  <si>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</si>
  <si>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</si>
  <si>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</si>
  <si>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</si>
  <si>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</si>
  <si>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</si>
  <si>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</si>
  <si>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</si>
  <si>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</si>
  <si>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</si>
  <si>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</si>
  <si>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</si>
  <si>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</si>
  <si>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</si>
  <si>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</si>
  <si>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</si>
  <si>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</si>
  <si>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</si>
  <si>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</si>
  <si>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</si>
  <si>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</si>
  <si>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</si>
  <si>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</si>
  <si>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</si>
  <si>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</si>
  <si>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</si>
  <si>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</si>
  <si>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</si>
  <si>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</si>
  <si>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</si>
  <si>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</si>
  <si>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</si>
  <si>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</si>
  <si>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</si>
  <si>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</si>
  <si>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</si>
  <si>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</si>
  <si>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</si>
  <si>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</si>
  <si>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</si>
  <si>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</si>
  <si>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</si>
  <si>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</si>
  <si>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</si>
  <si>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</si>
  <si>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</si>
  <si>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</si>
  <si>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</si>
  <si>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</si>
  <si>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</si>
  <si>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</si>
  <si>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</si>
  <si>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</si>
  <si>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</si>
  <si>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</si>
  <si>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</si>
  <si>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</si>
  <si>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</si>
  <si>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</si>
  <si>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</si>
  <si>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</si>
  <si>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</si>
  <si>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</si>
  <si>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</si>
  <si>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</si>
  <si>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</si>
  <si>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</si>
  <si>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</si>
  <si>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</si>
  <si>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</si>
  <si>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</si>
  <si>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</si>
  <si>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</si>
  <si>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</si>
  <si>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</si>
  <si>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</si>
  <si>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</si>
  <si>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</si>
  <si>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</si>
  <si>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</si>
  <si>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</si>
  <si>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</si>
  <si>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</si>
  <si>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</si>
  <si>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</si>
  <si>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</si>
  <si>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</si>
  <si>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</si>
  <si>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</si>
  <si>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</si>
  <si>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</si>
  <si>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</si>
  <si>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</si>
  <si>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</si>
  <si>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</si>
  <si>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</si>
  <si>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</si>
  <si>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</si>
  <si>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</si>
  <si>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</si>
  <si>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</si>
  <si>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</si>
  <si>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</si>
  <si>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</si>
  <si>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</si>
  <si>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</si>
  <si>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</si>
  <si>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</si>
  <si>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</si>
  <si>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</si>
  <si>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</si>
  <si>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</si>
  <si>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</si>
  <si>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</si>
  <si>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</si>
  <si>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</si>
  <si>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</si>
  <si>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</si>
  <si>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</si>
  <si>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</si>
  <si>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</si>
  <si>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</si>
  <si>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</si>
  <si>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</si>
  <si>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</si>
  <si>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</si>
  <si>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</si>
  <si>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</si>
  <si>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</si>
  <si>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</si>
  <si>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</si>
  <si>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</si>
  <si>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</si>
  <si>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</si>
  <si>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</si>
  <si>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</si>
  <si>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</si>
  <si>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</si>
  <si>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</si>
  <si>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</si>
  <si>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</si>
  <si>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</si>
  <si>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</si>
  <si>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</si>
  <si>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</si>
  <si>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</si>
  <si>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</si>
  <si>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</si>
  <si>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</si>
  <si>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</si>
  <si>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</si>
  <si>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</si>
  <si>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</si>
  <si>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</si>
  <si>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</si>
  <si>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</si>
  <si>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</si>
  <si>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</si>
  <si>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</si>
  <si>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</si>
  <si>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</si>
  <si>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</si>
  <si>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</si>
  <si>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</si>
  <si>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</si>
  <si>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</si>
  <si>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</si>
  <si>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</si>
  <si>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</si>
  <si>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</si>
  <si>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</si>
  <si>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</si>
  <si>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</si>
  <si>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</si>
  <si>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</si>
  <si>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</si>
  <si>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</si>
  <si>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</si>
  <si>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</si>
  <si>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</si>
  <si>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</si>
  <si>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</si>
  <si>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</si>
  <si>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</si>
  <si>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</si>
  <si>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</si>
  <si>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</si>
  <si>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</si>
  <si>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</si>
  <si>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</si>
  <si>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</si>
  <si>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</si>
  <si>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</si>
  <si>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</si>
  <si>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</si>
  <si>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</si>
  <si>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</si>
  <si>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</si>
  <si>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</si>
  <si>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</si>
  <si>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</si>
  <si>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</si>
  <si>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</si>
  <si>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</si>
  <si>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</si>
  <si>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</si>
  <si>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</si>
  <si>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</si>
  <si>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</si>
  <si>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</si>
  <si>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</si>
  <si>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</si>
  <si>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</si>
  <si>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</si>
  <si>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</si>
  <si>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</si>
  <si>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</si>
  <si>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</si>
  <si>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</si>
  <si>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</si>
  <si>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</si>
  <si>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</si>
  <si>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</si>
  <si>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</si>
  <si>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</si>
  <si>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</si>
  <si>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</si>
  <si>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</si>
  <si>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</si>
  <si>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</si>
  <si>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</si>
  <si>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</si>
  <si>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</si>
  <si>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</si>
  <si>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</si>
  <si>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</si>
  <si>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</si>
  <si>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</si>
  <si>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</si>
  <si>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</si>
  <si>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</si>
  <si>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</si>
  <si>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</si>
  <si>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</si>
  <si>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</si>
  <si>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</si>
  <si>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</si>
  <si>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</si>
  <si>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</si>
  <si>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</si>
  <si>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</si>
  <si>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</si>
  <si>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</si>
  <si>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</si>
  <si>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</si>
  <si>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</si>
  <si>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</si>
  <si>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</si>
  <si>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</si>
  <si>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</si>
  <si>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</si>
  <si>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</si>
  <si>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</si>
  <si>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</si>
  <si>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</si>
  <si>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</si>
  <si>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</si>
  <si>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</si>
  <si>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</si>
  <si>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</si>
  <si>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</si>
  <si>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</si>
  <si>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</si>
  <si>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</si>
  <si>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</si>
  <si>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</si>
  <si>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</si>
  <si>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</si>
  <si>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</si>
  <si>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</si>
  <si>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</si>
  <si>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</si>
  <si>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</si>
  <si>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</si>
  <si>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</si>
  <si>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</si>
  <si>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</si>
  <si>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</si>
  <si>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</si>
  <si>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</si>
  <si>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</si>
  <si>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</si>
  <si>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</si>
  <si>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</si>
  <si>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</si>
  <si>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</si>
  <si>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</si>
  <si>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</si>
  <si>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</si>
  <si>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</si>
  <si>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</si>
  <si>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</si>
  <si>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</si>
  <si>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</si>
  <si>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</si>
  <si>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</si>
  <si>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</si>
  <si>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</si>
  <si>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</si>
  <si>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</si>
  <si>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</si>
  <si>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</si>
  <si>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</si>
  <si>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</si>
  <si>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</si>
  <si>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</si>
  <si>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</si>
  <si>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</si>
  <si>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</si>
  <si>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</si>
  <si>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</si>
  <si>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</si>
  <si>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</si>
  <si>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</si>
  <si>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</si>
  <si>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</si>
  <si>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</si>
  <si>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</si>
  <si>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</si>
  <si>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</si>
  <si>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</si>
  <si>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</si>
  <si>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</si>
  <si>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</si>
  <si>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</si>
  <si>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</si>
  <si>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</si>
  <si>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</si>
  <si>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</si>
  <si>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</si>
  <si>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</si>
  <si>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</si>
  <si>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</si>
  <si>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</si>
  <si>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</si>
  <si>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</si>
  <si>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</si>
  <si>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</si>
  <si>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</si>
  <si>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</si>
  <si>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</si>
  <si>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</si>
  <si>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</si>
  <si>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</si>
  <si>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</si>
  <si>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</si>
  <si>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</si>
  <si>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</si>
  <si>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</si>
  <si>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</si>
  <si>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</si>
  <si>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</si>
  <si>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</si>
  <si>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</si>
  <si>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</si>
  <si>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</si>
  <si>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</si>
  <si>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</si>
  <si>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</si>
  <si>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</si>
  <si>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</si>
  <si>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</si>
  <si>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</si>
  <si>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</si>
  <si>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</si>
  <si>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</si>
  <si>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</si>
  <si>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</si>
  <si>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</si>
  <si>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</si>
  <si>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</si>
  <si>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</si>
  <si>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</si>
  <si>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</si>
  <si>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</si>
  <si>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</si>
  <si>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</si>
  <si>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</si>
  <si>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</si>
  <si>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</si>
  <si>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</si>
  <si>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</si>
  <si>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</si>
  <si>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</si>
  <si>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</si>
  <si>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</si>
  <si>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</si>
  <si>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</si>
  <si>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</si>
  <si>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</si>
  <si>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</si>
  <si>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</si>
  <si>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</si>
  <si>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</si>
  <si>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</si>
  <si>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</si>
  <si>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</si>
  <si>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</si>
  <si>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</si>
  <si>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</si>
  <si>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</si>
  <si>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</si>
  <si>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</si>
  <si>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</si>
  <si>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</si>
  <si>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</si>
  <si>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</si>
  <si>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</si>
  <si>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</si>
  <si>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</si>
  <si>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</si>
  <si>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</si>
  <si>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</si>
  <si>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</si>
  <si>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</si>
  <si>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</si>
  <si>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</si>
  <si>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</si>
  <si>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</si>
  <si>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</si>
  <si>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</si>
  <si>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</si>
  <si>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</si>
  <si>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</si>
  <si>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</si>
  <si>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</si>
  <si>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</si>
  <si>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</si>
  <si>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</si>
  <si>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</si>
  <si>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</si>
  <si>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</si>
  <si>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</si>
  <si>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</si>
  <si>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</si>
  <si>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</si>
  <si>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</si>
  <si>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</si>
  <si>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</si>
  <si>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</si>
  <si>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</si>
  <si>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</si>
  <si>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</si>
  <si>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</si>
  <si>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</si>
  <si>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</si>
  <si>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</si>
  <si>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</si>
  <si>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</si>
  <si>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</si>
  <si>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</si>
  <si>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</si>
  <si>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</si>
  <si>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</si>
  <si>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</si>
  <si>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</si>
  <si>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</si>
  <si>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</si>
  <si>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</si>
  <si>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</si>
  <si>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</si>
  <si>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</si>
  <si>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</si>
  <si>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</si>
  <si>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</si>
  <si>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</si>
  <si>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</si>
  <si>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</si>
  <si>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</si>
  <si>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</si>
  <si>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</si>
  <si>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</si>
  <si>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</si>
  <si>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</si>
  <si>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</si>
  <si>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</si>
  <si>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</si>
  <si>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</si>
  <si>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</si>
  <si>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</si>
  <si>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</si>
  <si>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</si>
  <si>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</si>
  <si>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</si>
  <si>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</si>
  <si>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</si>
  <si>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</si>
  <si>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</si>
  <si>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</si>
  <si>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</si>
  <si>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</si>
  <si>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</si>
  <si>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</si>
  <si>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</si>
  <si>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</si>
  <si>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</si>
  <si>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</si>
  <si>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</si>
  <si>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</si>
  <si>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</si>
  <si>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</si>
  <si>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</si>
  <si>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</si>
  <si>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</si>
  <si>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</si>
  <si>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</si>
  <si>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</si>
  <si>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</si>
  <si>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</si>
  <si>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</si>
  <si>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</si>
  <si>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</si>
  <si>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</si>
  <si>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</si>
  <si>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</si>
  <si>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</si>
  <si>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</si>
  <si>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</si>
  <si>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</si>
  <si>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</si>
  <si>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</si>
  <si>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</si>
  <si>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</si>
  <si>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</si>
  <si>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</si>
  <si>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</si>
  <si>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</si>
  <si>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</si>
  <si>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</si>
  <si>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</si>
  <si>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</si>
  <si>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</si>
  <si>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</si>
  <si>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</si>
  <si>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</si>
  <si>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</si>
  <si>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</si>
  <si>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</si>
  <si>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</si>
  <si>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</si>
  <si>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</si>
  <si>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</si>
  <si>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</si>
  <si>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</si>
  <si>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</si>
  <si>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</si>
  <si>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</si>
  <si>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</si>
  <si>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</si>
  <si>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</si>
  <si>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</si>
  <si>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</si>
  <si>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</si>
  <si>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</si>
  <si>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</si>
  <si>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</si>
  <si>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</si>
  <si>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</si>
  <si>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</si>
  <si>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</si>
  <si>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</si>
  <si>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</si>
  <si>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</si>
  <si>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</si>
  <si>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</si>
  <si>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</si>
  <si>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</si>
  <si>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</si>
  <si>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</si>
  <si>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</si>
  <si>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</si>
  <si>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</si>
  <si>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</si>
  <si>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</si>
  <si>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</si>
  <si>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</si>
  <si>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</si>
  <si>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</si>
  <si>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</si>
  <si>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</si>
  <si>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</si>
  <si>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</si>
  <si>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</si>
  <si>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</si>
  <si>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</si>
  <si>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</si>
  <si>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</si>
  <si>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</si>
  <si>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</si>
  <si>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</si>
  <si>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</si>
  <si>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</si>
  <si>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</si>
  <si>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</si>
  <si>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</si>
  <si>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</si>
  <si>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</si>
  <si>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</si>
  <si>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</si>
  <si>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</si>
  <si>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</si>
  <si>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</si>
  <si>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</si>
  <si>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</si>
  <si>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</si>
  <si>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</si>
  <si>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</si>
  <si>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</si>
  <si>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</si>
  <si>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</si>
  <si>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</si>
  <si>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</si>
  <si>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</si>
  <si>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</si>
  <si>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</si>
  <si>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</si>
  <si>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</si>
  <si>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</si>
  <si>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</si>
  <si>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</si>
  <si>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</si>
  <si>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</si>
  <si>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</si>
  <si>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</si>
  <si>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</si>
  <si>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</si>
  <si>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</si>
  <si>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</si>
  <si>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</si>
  <si>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</si>
  <si>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</si>
  <si>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</si>
  <si>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</si>
  <si>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</si>
  <si>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</si>
  <si>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</si>
  <si>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</si>
  <si>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</si>
  <si>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</si>
  <si>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</si>
  <si>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</si>
  <si>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</si>
  <si>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</si>
  <si>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</si>
  <si>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</si>
  <si>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</si>
  <si>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</si>
  <si>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</si>
  <si>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</si>
  <si>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</si>
  <si>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</si>
  <si>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</si>
  <si>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</si>
  <si>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</si>
  <si>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</si>
  <si>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</si>
  <si>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</si>
  <si>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</si>
  <si>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</si>
  <si>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</si>
  <si>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</si>
  <si>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</si>
  <si>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</si>
  <si>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</si>
  <si>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</si>
  <si>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</si>
  <si>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</si>
  <si>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</si>
  <si>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</si>
  <si>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</si>
  <si>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</si>
  <si>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</si>
  <si>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</si>
  <si>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</si>
  <si>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</si>
  <si>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</si>
  <si>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</si>
  <si>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</si>
  <si>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</si>
  <si>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</si>
  <si>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</si>
  <si>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</si>
  <si>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</si>
  <si>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</si>
  <si>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</si>
  <si>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</si>
  <si>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</si>
  <si>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</si>
  <si>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</si>
  <si>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</si>
  <si>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</si>
  <si>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</si>
  <si>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</si>
  <si>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</si>
  <si>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</si>
  <si>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</si>
  <si>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</si>
  <si>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</si>
  <si>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</si>
  <si>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</si>
  <si>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</si>
  <si>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</si>
  <si>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</si>
  <si>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</si>
  <si>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</si>
  <si>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</si>
  <si>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</si>
  <si>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</si>
  <si>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</si>
  <si>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</si>
  <si>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</si>
  <si>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</si>
  <si>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</si>
  <si>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</si>
  <si>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</si>
  <si>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</si>
  <si>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</si>
  <si>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</si>
  <si>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</si>
  <si>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</si>
  <si>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</si>
  <si>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</si>
  <si>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</si>
  <si>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</si>
  <si>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</si>
  <si>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</si>
  <si>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</si>
  <si>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</si>
  <si>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</si>
  <si>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</si>
  <si>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</si>
  <si>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</si>
  <si>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</si>
  <si>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</si>
  <si>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</si>
  <si>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</si>
  <si>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</si>
  <si>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</si>
  <si>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</si>
  <si>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</si>
  <si>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</si>
  <si>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</si>
  <si>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</si>
  <si>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</si>
  <si>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</si>
  <si>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</si>
  <si>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</si>
  <si>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</si>
  <si>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</si>
  <si>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</si>
  <si>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</si>
  <si>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</si>
  <si>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</si>
  <si>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</si>
  <si>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</si>
  <si>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</si>
  <si>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</si>
  <si>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</si>
  <si>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</si>
  <si>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</si>
  <si>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</si>
  <si>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</si>
  <si>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</si>
  <si>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</si>
  <si>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</si>
  <si>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</si>
  <si>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</si>
  <si>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</si>
  <si>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</si>
  <si>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</si>
  <si>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</si>
  <si>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</si>
  <si>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</si>
  <si>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</si>
  <si>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</si>
  <si>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</si>
  <si>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</si>
  <si>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</si>
  <si>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</si>
  <si>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</si>
  <si>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</si>
  <si>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</si>
  <si>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</si>
  <si>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</si>
  <si>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</si>
  <si>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</si>
  <si>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</si>
  <si>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</si>
  <si>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</si>
  <si>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</si>
  <si>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</si>
  <si>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</si>
  <si>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</si>
  <si>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</si>
  <si>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</si>
  <si>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</si>
  <si>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</si>
  <si>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</si>
  <si>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</si>
  <si>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</si>
  <si>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</si>
  <si>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</si>
  <si>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</si>
  <si>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</si>
  <si>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</si>
  <si>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</si>
  <si>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</si>
  <si>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</si>
  <si>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</si>
  <si>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</si>
  <si>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</si>
  <si>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</si>
  <si>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</si>
  <si>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</si>
  <si>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</si>
  <si>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</si>
  <si>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</si>
  <si>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</si>
  <si>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</si>
  <si>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</si>
  <si>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</si>
  <si>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</si>
  <si>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</si>
  <si>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</si>
  <si>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</si>
  <si>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</si>
  <si>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</si>
  <si>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</si>
  <si>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</si>
  <si>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</si>
  <si>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</si>
  <si>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</si>
  <si>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</si>
  <si>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</si>
  <si>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</si>
  <si>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</si>
  <si>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</si>
  <si>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</si>
  <si>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</si>
  <si>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</si>
  <si>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</si>
  <si>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</si>
  <si>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</si>
  <si>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</si>
  <si>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</si>
  <si>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</si>
  <si>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</si>
  <si>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</si>
  <si>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</si>
  <si>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</si>
  <si>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</si>
  <si>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</si>
  <si>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</si>
  <si>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</si>
  <si>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</si>
  <si>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</si>
  <si>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</si>
  <si>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</si>
  <si>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</si>
  <si>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</si>
  <si>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</si>
  <si>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</si>
  <si>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</si>
  <si>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</si>
  <si>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</si>
  <si>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</si>
  <si>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</si>
  <si>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</si>
  <si>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</si>
  <si>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</si>
  <si>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</si>
  <si>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</si>
  <si>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</si>
  <si>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</si>
  <si>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</si>
  <si>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</si>
  <si>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</si>
  <si>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</si>
  <si>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</si>
  <si>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</si>
  <si>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</si>
  <si>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</si>
  <si>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</si>
  <si>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</si>
  <si>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</si>
  <si>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</si>
  <si>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</si>
  <si>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</si>
  <si>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</si>
  <si>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</si>
  <si>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</si>
  <si>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</si>
  <si>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</si>
  <si>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</si>
  <si>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</si>
  <si>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</si>
  <si>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</si>
  <si>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</si>
  <si>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</si>
  <si>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</si>
  <si>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</si>
  <si>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</si>
  <si>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</si>
  <si>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</si>
  <si>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</si>
  <si>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</si>
  <si>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</si>
  <si>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</si>
  <si>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</si>
  <si>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</si>
  <si>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</si>
  <si>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</si>
  <si>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</si>
  <si>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</si>
  <si>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</si>
  <si>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</si>
  <si>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</si>
  <si>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</si>
  <si>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</si>
  <si>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</si>
  <si>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</si>
  <si>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</si>
  <si>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</si>
  <si>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</si>
  <si>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</si>
  <si>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</si>
  <si>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</si>
  <si>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</si>
  <si>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</si>
  <si>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</si>
  <si>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</si>
  <si>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</si>
  <si>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</si>
  <si>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</si>
  <si>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</si>
  <si>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</si>
  <si>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</si>
  <si>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</si>
  <si>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</si>
  <si>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</si>
  <si>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</si>
  <si>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</si>
  <si>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</si>
  <si>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</si>
  <si>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</si>
  <si>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</si>
  <si>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</si>
  <si>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</si>
  <si>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</si>
  <si>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</si>
  <si>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</si>
  <si>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</si>
  <si>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</si>
  <si>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</si>
  <si>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</si>
  <si>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</si>
  <si>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</si>
  <si>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</si>
  <si>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</si>
  <si>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</si>
  <si>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</si>
  <si>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</si>
  <si>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</si>
  <si>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</si>
  <si>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</si>
  <si>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</si>
  <si>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</si>
  <si>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</si>
  <si>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</si>
  <si>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</si>
  <si>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</si>
  <si>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</si>
  <si>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</si>
  <si>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</si>
  <si>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</si>
  <si>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</si>
  <si>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</si>
  <si>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</si>
  <si>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</si>
  <si>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</si>
  <si>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</si>
  <si>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</si>
  <si>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</si>
  <si>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</si>
  <si>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</si>
  <si>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</si>
  <si>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</si>
  <si>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</si>
  <si>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</si>
  <si>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</si>
  <si>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</si>
  <si>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</si>
  <si>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</si>
  <si>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</si>
  <si>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</si>
  <si>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</si>
  <si>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</si>
  <si>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</si>
  <si>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</si>
  <si>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</si>
  <si>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</si>
  <si>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</si>
  <si>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</si>
  <si>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</si>
  <si>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</si>
  <si>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</si>
  <si>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</si>
  <si>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</si>
  <si>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</si>
  <si>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</si>
  <si>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</si>
  <si>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</si>
  <si>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</si>
  <si>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</si>
  <si>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</si>
  <si>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</si>
  <si>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</si>
  <si>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</si>
  <si>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</si>
  <si>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</si>
  <si>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</si>
  <si>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</si>
  <si>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</si>
  <si>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</si>
  <si>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</si>
  <si>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</si>
  <si>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</si>
  <si>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</si>
  <si>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</si>
  <si>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</si>
  <si>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</si>
  <si>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</si>
  <si>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</si>
  <si>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</si>
  <si>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</si>
  <si>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</si>
  <si>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</si>
  <si>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</si>
  <si>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</si>
  <si>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</si>
  <si>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</si>
  <si>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</si>
  <si>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</si>
  <si>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</si>
  <si>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</si>
  <si>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</si>
  <si>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</si>
  <si>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</si>
  <si>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</si>
  <si>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</si>
  <si>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</si>
  <si>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</si>
  <si>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</si>
  <si>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</si>
  <si>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</si>
  <si>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</si>
  <si>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</si>
  <si>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</si>
  <si>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</si>
  <si>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</si>
  <si>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</si>
  <si>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</si>
  <si>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</si>
  <si>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</si>
  <si>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</si>
  <si>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</si>
  <si>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</si>
  <si>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</si>
  <si>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</si>
  <si>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</si>
  <si>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</si>
  <si>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</si>
  <si>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</si>
  <si>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</si>
  <si>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</si>
  <si>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</si>
  <si>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</si>
  <si>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</si>
  <si>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</si>
  <si>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</si>
  <si>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</si>
  <si>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</si>
  <si>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</si>
  <si>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</si>
  <si>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</si>
  <si>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</si>
  <si>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</si>
  <si>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</si>
  <si>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</si>
  <si>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</si>
  <si>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</si>
  <si>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</si>
  <si>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</si>
  <si>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</si>
  <si>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</si>
  <si>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</si>
  <si>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</si>
  <si>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</si>
  <si>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</si>
  <si>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</si>
  <si>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</si>
  <si>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</si>
  <si>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</si>
  <si>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</si>
  <si>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</si>
  <si>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</si>
  <si>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</si>
  <si>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</si>
  <si>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</si>
  <si>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</si>
  <si>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</si>
  <si>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</si>
  <si>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</si>
  <si>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</si>
  <si>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</si>
  <si>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</si>
  <si>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</si>
  <si>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</si>
  <si>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</si>
  <si>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</si>
  <si>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</si>
  <si>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</si>
  <si>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</si>
  <si>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</si>
  <si>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</si>
  <si>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</si>
  <si>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</si>
  <si>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</si>
  <si>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</si>
  <si>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</si>
  <si>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</si>
  <si>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</si>
  <si>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</si>
  <si>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</si>
  <si>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</si>
  <si>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</si>
  <si>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</si>
  <si>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</si>
  <si>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</si>
  <si>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</si>
  <si>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</si>
  <si>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</si>
  <si>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</si>
  <si>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</si>
  <si>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</si>
  <si>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</si>
  <si>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</si>
  <si>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</si>
  <si>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</si>
  <si>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</si>
  <si>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</si>
  <si>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</si>
  <si>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</si>
  <si>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</si>
  <si>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</si>
  <si>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</si>
  <si>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</si>
  <si>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</si>
  <si>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</si>
  <si>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</si>
  <si>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</si>
  <si>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</si>
  <si>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</si>
  <si>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</si>
  <si>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</si>
  <si>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</si>
  <si>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</si>
  <si>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</si>
  <si>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</si>
  <si>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</si>
  <si>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</si>
  <si>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</si>
  <si>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</si>
  <si>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</si>
  <si>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</si>
  <si>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</si>
  <si>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</si>
  <si>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</si>
  <si>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</si>
  <si>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</si>
  <si>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</si>
  <si>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</si>
  <si>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</si>
  <si>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</si>
  <si>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</si>
  <si>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</si>
  <si>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</si>
  <si>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</si>
  <si>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</si>
  <si>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</si>
  <si>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</si>
  <si>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</si>
  <si>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</si>
  <si>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</si>
  <si>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</si>
  <si>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</si>
  <si>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</si>
  <si>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</si>
  <si>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</si>
  <si>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</si>
  <si>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</si>
  <si>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</si>
  <si>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</si>
  <si>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</si>
  <si>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</si>
  <si>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</si>
  <si>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</si>
  <si>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</si>
  <si>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</si>
  <si>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</si>
  <si>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</si>
  <si>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</si>
  <si>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</si>
  <si>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</si>
  <si>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</si>
  <si>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</si>
  <si>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</si>
  <si>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</si>
  <si>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</si>
  <si>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</si>
  <si>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</si>
  <si>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</si>
  <si>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</si>
  <si>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</si>
  <si>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</si>
  <si>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</si>
  <si>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</si>
  <si>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</si>
  <si>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</si>
  <si>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</si>
  <si>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</si>
  <si>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</si>
  <si>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</si>
  <si>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</si>
  <si>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</si>
  <si>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</si>
  <si>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</si>
  <si>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</si>
  <si>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</si>
  <si>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</si>
  <si>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</si>
  <si>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</si>
  <si>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</si>
  <si>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</si>
  <si>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</si>
  <si>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</si>
  <si>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</si>
  <si>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</si>
  <si>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</si>
  <si>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</si>
  <si>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</si>
  <si>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</si>
  <si>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</si>
  <si>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</si>
  <si>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</si>
  <si>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</si>
  <si>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</si>
  <si>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</si>
  <si>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</si>
  <si>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</si>
  <si>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</si>
  <si>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</si>
  <si>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</si>
  <si>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</si>
  <si>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</si>
  <si>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</si>
  <si>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</si>
  <si>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</si>
  <si>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</si>
  <si>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</si>
  <si>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</si>
  <si>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</si>
  <si>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</si>
  <si>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</si>
  <si>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</si>
  <si>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</si>
  <si>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</si>
  <si>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</si>
  <si>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</si>
  <si>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</si>
  <si>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</si>
  <si>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</si>
  <si>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</si>
  <si>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</si>
  <si>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</si>
  <si>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</si>
  <si>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</si>
  <si>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</si>
  <si>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</si>
  <si>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</si>
  <si>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</si>
  <si>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</si>
  <si>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</si>
  <si>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</si>
  <si>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</si>
  <si>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</si>
  <si>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</si>
  <si>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</si>
  <si>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</si>
  <si>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</si>
  <si>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</si>
  <si>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</si>
  <si>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</si>
  <si>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</si>
  <si>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</si>
  <si>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</si>
  <si>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</si>
  <si>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</si>
  <si>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</si>
  <si>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</si>
  <si>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</si>
  <si>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</si>
  <si>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</si>
  <si>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</si>
  <si>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</si>
  <si>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</si>
  <si>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</si>
  <si>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</si>
  <si>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</si>
  <si>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</si>
  <si>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</si>
  <si>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</si>
  <si>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</si>
  <si>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</si>
  <si>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</si>
  <si>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</si>
  <si>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</si>
  <si>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</si>
  <si>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</si>
  <si>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</si>
  <si>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</si>
  <si>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</si>
  <si>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</si>
  <si>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</si>
  <si>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</si>
  <si>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</si>
  <si>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</si>
  <si>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</si>
  <si>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</si>
  <si>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</si>
  <si>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</si>
  <si>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</si>
  <si>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</si>
  <si>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</si>
  <si>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</si>
  <si>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</si>
  <si>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</si>
  <si>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</si>
  <si>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</si>
  <si>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</si>
  <si>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</si>
  <si>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</si>
  <si>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</si>
  <si>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</si>
  <si>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</si>
  <si>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</si>
  <si>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</si>
  <si>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</si>
  <si>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</si>
  <si>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</si>
  <si>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</si>
  <si>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</si>
  <si>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</si>
  <si>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</si>
  <si>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</si>
  <si>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</si>
  <si>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</si>
  <si>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</si>
  <si>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</si>
  <si>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</si>
  <si>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</si>
  <si>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</si>
  <si>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</si>
  <si>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</si>
  <si>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</si>
  <si>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</si>
  <si>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</si>
  <si>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</si>
  <si>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</si>
  <si>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</si>
  <si>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</si>
  <si>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</si>
  <si>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</si>
  <si>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</si>
  <si>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</si>
  <si>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</si>
  <si>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</si>
  <si>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</si>
  <si>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</si>
  <si>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</si>
  <si>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</si>
  <si>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</si>
  <si>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</si>
  <si>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</si>
  <si>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</si>
  <si>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</si>
  <si>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</si>
  <si>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</si>
  <si>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</si>
  <si>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</si>
  <si>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</si>
  <si>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</si>
  <si>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</si>
  <si>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</si>
  <si>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</si>
  <si>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</si>
  <si>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</si>
  <si>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</si>
  <si>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</si>
  <si>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</si>
  <si>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</si>
  <si>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</si>
  <si>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</si>
  <si>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</si>
  <si>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</si>
  <si>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</si>
  <si>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</si>
  <si>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</si>
  <si>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</si>
  <si>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</si>
  <si>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</si>
  <si>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</si>
  <si>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</si>
  <si>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</si>
  <si>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</si>
  <si>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</si>
  <si>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</si>
  <si>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</si>
  <si>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</si>
  <si>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</si>
  <si>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</si>
  <si>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</si>
  <si>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</si>
  <si>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</si>
  <si>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</si>
  <si>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</si>
  <si>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</si>
  <si>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</si>
  <si>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</si>
  <si>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</si>
  <si>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</si>
  <si>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</si>
  <si>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</si>
  <si>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</si>
  <si>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</si>
  <si>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</si>
  <si>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</si>
  <si>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</si>
  <si>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</si>
  <si>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</si>
  <si>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</si>
  <si>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</si>
  <si>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</si>
  <si>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</si>
  <si>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</si>
  <si>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</si>
  <si>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</si>
  <si>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</si>
  <si>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</si>
  <si>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</si>
  <si>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</si>
  <si>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</si>
  <si>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</si>
  <si>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</si>
  <si>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</si>
  <si>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</si>
  <si>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</si>
  <si>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</si>
  <si>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</si>
  <si>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</si>
  <si>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</si>
  <si>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</si>
  <si>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</si>
  <si>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</si>
  <si>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</si>
  <si>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</si>
  <si>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</si>
  <si>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</si>
  <si>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</si>
  <si>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</si>
  <si>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</si>
  <si>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</si>
  <si>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</si>
  <si>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</si>
  <si>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</si>
  <si>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</si>
  <si>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</si>
  <si>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</si>
  <si>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</si>
  <si>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</si>
  <si>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</si>
  <si>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</si>
  <si>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</si>
  <si>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</si>
  <si>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</si>
  <si>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</si>
  <si>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</si>
  <si>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</si>
  <si>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</si>
  <si>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</si>
  <si>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</si>
  <si>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</si>
  <si>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</si>
  <si>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</si>
  <si>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</si>
  <si>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</si>
  <si>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</si>
  <si>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</si>
  <si>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</si>
  <si>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</si>
  <si>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</si>
  <si>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</si>
  <si>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</si>
  <si>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</si>
  <si>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</si>
  <si>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</si>
  <si>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</si>
  <si>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</si>
  <si>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</si>
  <si>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</si>
  <si>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</si>
  <si>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</si>
  <si>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</si>
  <si>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</si>
  <si>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</si>
  <si>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</si>
  <si>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</si>
  <si>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</si>
  <si>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</si>
  <si>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</si>
  <si>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</si>
  <si>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</si>
  <si>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</si>
  <si>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</si>
  <si>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</si>
  <si>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</si>
  <si>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</si>
  <si>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</si>
  <si>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</si>
  <si>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</si>
  <si>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</si>
  <si>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</si>
  <si>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</si>
  <si>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</si>
  <si>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</si>
  <si>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</si>
  <si>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</si>
  <si>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</si>
  <si>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</si>
  <si>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</si>
  <si>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</si>
  <si>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</si>
  <si>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</si>
  <si>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</si>
  <si>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</si>
  <si>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</si>
  <si>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</si>
  <si>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</si>
  <si>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</si>
  <si>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</si>
  <si>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</si>
  <si>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</si>
  <si>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</si>
  <si>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</si>
  <si>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</si>
  <si>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</si>
  <si>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</si>
  <si>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</si>
  <si>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</si>
  <si>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</si>
  <si>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</si>
  <si>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</si>
  <si>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</si>
  <si>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</si>
  <si>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</si>
  <si>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</si>
  <si>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</si>
  <si>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</si>
  <si>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</si>
  <si>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</si>
  <si>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</si>
  <si>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</si>
  <si>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</si>
  <si>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</si>
  <si>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</si>
  <si>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</si>
  <si>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</si>
  <si>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</si>
  <si>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</si>
  <si>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</si>
  <si>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</si>
  <si>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</si>
  <si>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</si>
  <si>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</si>
  <si>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</si>
  <si>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</si>
  <si>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</si>
  <si>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</si>
  <si>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</si>
  <si>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</si>
  <si>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</si>
  <si>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</si>
  <si>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</si>
  <si>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</si>
  <si>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</si>
  <si>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</si>
  <si>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</si>
  <si>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</si>
  <si>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</si>
  <si>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</si>
  <si>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</si>
  <si>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</si>
  <si>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</si>
  <si>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</si>
  <si>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</si>
  <si>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</si>
  <si>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</si>
  <si>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</si>
  <si>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</si>
  <si>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</si>
  <si>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</si>
  <si>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</si>
  <si>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</si>
  <si>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</si>
  <si>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</si>
  <si>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</si>
  <si>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</si>
  <si>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</si>
  <si>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</si>
  <si>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</si>
  <si>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</si>
  <si>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</si>
  <si>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</si>
  <si>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</si>
  <si>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</si>
  <si>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</si>
  <si>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</si>
  <si>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</si>
  <si>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</si>
  <si>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</si>
  <si>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</si>
  <si>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</si>
  <si>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</si>
  <si>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</si>
  <si>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</si>
  <si>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</si>
  <si>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</si>
  <si>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</si>
  <si>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</si>
  <si>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</si>
  <si>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</si>
  <si>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</si>
  <si>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</si>
  <si>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</si>
  <si>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</si>
  <si>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</si>
  <si>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</si>
  <si>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</si>
  <si>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</si>
  <si>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</si>
  <si>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</si>
  <si>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</si>
  <si>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</si>
  <si>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</si>
  <si>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</si>
  <si>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</si>
  <si>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</si>
  <si>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</si>
  <si>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</si>
  <si>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</si>
  <si>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</si>
  <si>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</si>
  <si>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</si>
  <si>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</si>
  <si>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</si>
  <si>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</si>
  <si>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</si>
  <si>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</si>
  <si>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</si>
  <si>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</si>
  <si>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</si>
  <si>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</si>
  <si>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</si>
  <si>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</si>
  <si>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</si>
  <si>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</si>
  <si>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</si>
  <si>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</si>
  <si>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</si>
  <si>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</si>
  <si>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</si>
  <si>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</si>
  <si>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</si>
  <si>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</si>
  <si>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</si>
  <si>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</si>
  <si>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</si>
  <si>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</si>
  <si>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</si>
  <si>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</si>
  <si>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</si>
  <si>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</si>
  <si>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</si>
  <si>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</si>
  <si>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</si>
  <si>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</si>
  <si>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</si>
  <si>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</si>
  <si>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</si>
  <si>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</si>
  <si>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</si>
  <si>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</si>
  <si>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</si>
  <si>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</si>
  <si>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</si>
  <si>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</si>
  <si>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</si>
  <si>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</si>
  <si>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</si>
  <si>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</si>
  <si>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</si>
  <si>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</si>
  <si>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</si>
  <si>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</si>
  <si>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</si>
  <si>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</si>
  <si>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</si>
  <si>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</si>
  <si>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</si>
  <si>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</si>
  <si>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</si>
  <si>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</si>
  <si>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</si>
  <si>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</si>
  <si>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</si>
  <si>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</si>
  <si>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</si>
  <si>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</si>
  <si>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</si>
  <si>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</si>
  <si>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</si>
  <si>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</si>
  <si>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</si>
  <si>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</si>
  <si>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</si>
  <si>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</si>
  <si>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</si>
  <si>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</si>
  <si>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</si>
  <si>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</si>
  <si>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</si>
  <si>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</si>
  <si>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</si>
  <si>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</si>
  <si>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</si>
  <si>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</si>
  <si>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</si>
  <si>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</si>
  <si>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</si>
  <si>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</si>
  <si>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</si>
  <si>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</si>
  <si>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</si>
  <si>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</si>
  <si>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</si>
  <si>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</si>
  <si>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</si>
  <si>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</si>
  <si>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</si>
  <si>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</si>
  <si>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</si>
  <si>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</si>
  <si>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</si>
  <si>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</si>
  <si>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</si>
  <si>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</si>
  <si>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</si>
  <si>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</si>
  <si>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</si>
  <si>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</si>
  <si>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</si>
  <si>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</si>
  <si>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</si>
  <si>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</si>
  <si>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</si>
  <si>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</si>
  <si>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</si>
  <si>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</si>
  <si>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</si>
  <si>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</si>
  <si>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</si>
  <si>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</si>
  <si>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</si>
  <si>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</si>
  <si>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</si>
  <si>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</si>
  <si>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</si>
  <si>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</si>
  <si>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</si>
  <si>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</si>
  <si>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</si>
  <si>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</si>
  <si>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</si>
  <si>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</si>
  <si>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</si>
  <si>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</si>
  <si>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</si>
  <si>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</si>
  <si>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</si>
  <si>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</si>
  <si>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</si>
  <si>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</si>
  <si>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</si>
  <si>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</si>
  <si>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</si>
  <si>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</si>
  <si>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</si>
  <si>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</si>
  <si>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</si>
  <si>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</si>
  <si>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</si>
  <si>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</si>
  <si>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</si>
  <si>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</si>
  <si>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</si>
  <si>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</si>
  <si>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</si>
  <si>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</si>
  <si>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</si>
  <si>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</si>
  <si>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</si>
  <si>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</si>
  <si>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</si>
  <si>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</si>
  <si>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</si>
  <si>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</si>
  <si>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</si>
  <si>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</si>
  <si>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</si>
  <si>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</si>
  <si>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</si>
  <si>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</si>
  <si>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</si>
  <si>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</si>
  <si>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</si>
  <si>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</si>
  <si>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</si>
  <si>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</si>
  <si>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</si>
  <si>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</si>
  <si>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</si>
  <si>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</si>
  <si>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</si>
  <si>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</si>
  <si>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</si>
  <si>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</si>
  <si>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</si>
  <si>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</si>
  <si>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</si>
  <si>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</si>
  <si>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</si>
  <si>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</si>
  <si>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</si>
  <si>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</si>
  <si>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</si>
  <si>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</si>
  <si>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</si>
  <si>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</si>
  <si>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</si>
  <si>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</si>
  <si>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</si>
  <si>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</si>
  <si>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</si>
  <si>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</si>
  <si>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</si>
  <si>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</si>
  <si>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</si>
  <si>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</si>
  <si>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</si>
  <si>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</si>
  <si>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</si>
  <si>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</si>
  <si>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</si>
  <si>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</si>
  <si>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</si>
  <si>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</si>
  <si>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</si>
  <si>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</si>
  <si>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</si>
  <si>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</si>
  <si>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</si>
  <si>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</si>
  <si>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</si>
  <si>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</si>
  <si>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</si>
  <si>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</si>
  <si>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</si>
  <si>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</si>
  <si>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</si>
  <si>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</si>
  <si>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</si>
  <si>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</si>
  <si>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</si>
  <si>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</si>
  <si>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</si>
  <si>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</si>
  <si>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</si>
  <si>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</si>
  <si>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</si>
  <si>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</si>
  <si>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</si>
  <si>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</si>
  <si>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</si>
  <si>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</si>
  <si>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</si>
  <si>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</si>
  <si>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</si>
  <si>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</si>
  <si>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</si>
  <si>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</si>
  <si>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</si>
  <si>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</si>
  <si>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</si>
  <si>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</si>
  <si>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</si>
  <si>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</si>
  <si>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</si>
  <si>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</si>
  <si>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</si>
  <si>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</si>
  <si>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</si>
  <si>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</si>
  <si>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</si>
  <si>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</si>
  <si>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</si>
  <si>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</si>
  <si>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</si>
  <si>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</si>
  <si>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</si>
  <si>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</si>
  <si>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</si>
  <si>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</si>
  <si>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</si>
  <si>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</si>
  <si>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</si>
  <si>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</si>
  <si>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</si>
  <si>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</si>
  <si>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</si>
  <si>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</si>
  <si>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</si>
  <si>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</si>
  <si>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</si>
  <si>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</si>
  <si>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</si>
  <si>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</si>
  <si>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</si>
  <si>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</si>
  <si>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</si>
  <si>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</si>
  <si>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</si>
  <si>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</si>
  <si>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</si>
  <si>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</si>
  <si>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</si>
  <si>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</si>
  <si>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</si>
  <si>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</si>
  <si>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</si>
  <si>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</si>
  <si>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</si>
  <si>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</si>
  <si>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</si>
  <si>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</si>
  <si>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</si>
  <si>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</si>
  <si>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</si>
  <si>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</si>
  <si>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</si>
  <si>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</si>
  <si>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</si>
  <si>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</si>
  <si>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</si>
  <si>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</si>
  <si>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</si>
  <si>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</si>
  <si>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</si>
  <si>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</si>
  <si>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</si>
  <si>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</si>
  <si>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</si>
  <si>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</si>
  <si>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</si>
  <si>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</si>
  <si>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</si>
  <si>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</si>
  <si>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</si>
  <si>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</si>
  <si>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</si>
  <si>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</si>
  <si>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</si>
  <si>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</si>
  <si>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</si>
  <si>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</si>
  <si>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</si>
  <si>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</si>
  <si>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</si>
  <si>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</si>
  <si>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</si>
  <si>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</si>
  <si>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</si>
  <si>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</si>
  <si>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</si>
  <si>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</si>
  <si>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</si>
  <si>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</si>
  <si>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</si>
  <si>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</si>
  <si>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</si>
  <si>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</si>
  <si>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</si>
  <si>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</si>
  <si>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</si>
  <si>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</si>
  <si>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</si>
  <si>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</si>
  <si>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</si>
  <si>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</si>
  <si>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</si>
  <si>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</si>
  <si>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</si>
  <si>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</si>
  <si>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</si>
  <si>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</si>
  <si>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</si>
  <si>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</si>
  <si>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</si>
  <si>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</si>
  <si>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</si>
  <si>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</si>
  <si>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</si>
  <si>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</si>
  <si>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</si>
  <si>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</si>
  <si>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</si>
  <si>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</si>
  <si>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</si>
  <si>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</si>
  <si>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</si>
  <si>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</si>
  <si>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</si>
  <si>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</si>
  <si>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</si>
  <si>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</si>
  <si>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</si>
  <si>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</si>
  <si>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</si>
  <si>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</si>
  <si>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</si>
  <si>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</si>
  <si>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</si>
  <si>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</si>
  <si>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</si>
  <si>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</si>
  <si>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</si>
  <si>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</si>
  <si>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</si>
  <si>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</si>
  <si>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</si>
  <si>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</si>
  <si>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</si>
  <si>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</si>
  <si>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</si>
  <si>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</si>
  <si>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</si>
  <si>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</si>
  <si>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</si>
  <si>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</si>
  <si>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</si>
  <si>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</si>
  <si>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</si>
  <si>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</si>
  <si>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</si>
  <si>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</si>
  <si>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</si>
  <si>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</si>
  <si>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</si>
  <si>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</si>
  <si>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</si>
  <si>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</si>
  <si>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</si>
  <si>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</si>
  <si>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</si>
  <si>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</si>
  <si>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</si>
  <si>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</si>
  <si>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</si>
  <si>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</si>
  <si>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</si>
  <si>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</si>
  <si>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</si>
  <si>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</si>
  <si>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</si>
  <si>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</si>
  <si>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</si>
  <si>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</si>
  <si>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</si>
  <si>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</si>
  <si>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</si>
  <si>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</si>
  <si>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</si>
  <si>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</si>
  <si>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</si>
  <si>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</si>
  <si>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</si>
  <si>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</si>
  <si>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</si>
  <si>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</si>
  <si>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</si>
  <si>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</si>
  <si>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</si>
  <si>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</si>
  <si>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</si>
  <si>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</si>
  <si>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</si>
  <si>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</si>
  <si>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</si>
  <si>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</si>
  <si>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</si>
  <si>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</si>
  <si>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</si>
  <si>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</si>
  <si>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</si>
  <si>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</si>
  <si>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</si>
  <si>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</si>
  <si>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</si>
  <si>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</si>
  <si>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</si>
  <si>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</si>
  <si>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</si>
  <si>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</si>
  <si>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</si>
  <si>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</si>
  <si>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</si>
  <si>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</si>
  <si>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</si>
  <si>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</si>
  <si>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</si>
  <si>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</si>
  <si>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</si>
  <si>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</si>
  <si>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</si>
  <si>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</si>
  <si>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</si>
  <si>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</si>
  <si>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</si>
  <si>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</si>
  <si>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</si>
  <si>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</si>
  <si>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</si>
  <si>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</si>
  <si>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</si>
  <si>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</si>
  <si>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</si>
  <si>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</si>
  <si>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</si>
  <si>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</si>
  <si>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</si>
  <si>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</si>
  <si>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</si>
  <si>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</si>
  <si>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</si>
  <si>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</si>
  <si>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</si>
  <si>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</si>
  <si>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</si>
  <si>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</si>
  <si>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</si>
  <si>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</si>
  <si>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</si>
  <si>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</si>
  <si>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</si>
  <si>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</si>
  <si>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</si>
  <si>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</si>
  <si>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</si>
  <si>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</si>
  <si>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</si>
  <si>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</si>
  <si>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</si>
  <si>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</si>
  <si>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</si>
  <si>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</si>
  <si>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</si>
  <si>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</si>
  <si>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</si>
  <si>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</si>
  <si>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</si>
  <si>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</si>
  <si>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</si>
  <si>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</si>
  <si>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</si>
  <si>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</si>
  <si>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</si>
  <si>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</si>
  <si>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</si>
  <si>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</si>
  <si>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</si>
  <si>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</si>
  <si>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</si>
  <si>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</si>
  <si>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</si>
  <si>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</si>
  <si>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</si>
  <si>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</si>
  <si>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</si>
  <si>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</si>
  <si>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</si>
  <si>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</si>
  <si>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</si>
  <si>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</si>
  <si>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</si>
  <si>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</si>
  <si>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</si>
  <si>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</si>
  <si>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</si>
  <si>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</si>
  <si>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</si>
  <si>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</si>
  <si>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</si>
  <si>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</si>
  <si>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</si>
  <si>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</si>
  <si>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</si>
  <si>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</si>
  <si>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</si>
  <si>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</si>
  <si>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</si>
  <si>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</si>
  <si>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</si>
  <si>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</si>
  <si>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</si>
  <si>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</si>
  <si>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</si>
  <si>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</si>
  <si>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</si>
  <si>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</si>
  <si>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</si>
  <si>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</si>
  <si>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</si>
  <si>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</si>
  <si>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</si>
  <si>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</si>
  <si>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</si>
  <si>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</si>
  <si>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</si>
  <si>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</si>
  <si>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</si>
  <si>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</si>
  <si>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</si>
  <si>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</si>
  <si>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</si>
  <si>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</si>
  <si>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</si>
  <si>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</si>
  <si>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</si>
  <si>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</si>
  <si>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</si>
  <si>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</si>
  <si>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</si>
  <si>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</si>
  <si>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</si>
  <si>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</si>
  <si>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</si>
  <si>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</si>
  <si>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</si>
  <si>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</si>
  <si>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</si>
  <si>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</si>
  <si>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</si>
  <si>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</si>
  <si>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</si>
  <si>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</si>
  <si>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</si>
  <si>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</si>
  <si>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</si>
  <si>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</si>
  <si>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</si>
  <si>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</si>
  <si>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</si>
  <si>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</si>
  <si>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</si>
  <si>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</si>
  <si>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</si>
  <si>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</si>
  <si>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</si>
  <si>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</si>
  <si>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</si>
  <si>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</si>
  <si>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</si>
  <si>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</si>
  <si>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</si>
  <si>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</si>
  <si>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</si>
  <si>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</si>
  <si>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</si>
  <si>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</si>
  <si>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</si>
  <si>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</si>
  <si>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</si>
  <si>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</si>
  <si>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</si>
  <si>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</si>
  <si>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</si>
  <si>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</si>
  <si>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</si>
  <si>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</si>
  <si>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</si>
  <si>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</si>
  <si>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</si>
  <si>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</si>
  <si>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</si>
  <si>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</si>
  <si>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</si>
  <si>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</si>
  <si>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</si>
  <si>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</si>
  <si>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</si>
  <si>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</si>
  <si>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</si>
  <si>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</si>
  <si>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</si>
  <si>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</si>
  <si>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</si>
  <si>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</si>
  <si>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</si>
  <si>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</si>
  <si>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</si>
  <si>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</si>
  <si>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</si>
  <si>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</si>
  <si>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</si>
  <si>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</si>
  <si>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</si>
  <si>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</si>
  <si>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</si>
  <si>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</si>
  <si>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</si>
  <si>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</si>
  <si>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</si>
  <si>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</si>
  <si>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</si>
  <si>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</si>
  <si>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</si>
  <si>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</si>
  <si>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</si>
  <si>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</si>
  <si>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</si>
  <si>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</si>
  <si>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</si>
  <si>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</si>
  <si>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</si>
  <si>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</si>
  <si>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</si>
  <si>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</si>
  <si>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</si>
  <si>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</si>
  <si>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</si>
  <si>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</si>
  <si>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</si>
  <si>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</si>
  <si>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</si>
  <si>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</si>
  <si>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</si>
  <si>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</si>
  <si>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</si>
  <si>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</si>
  <si>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</si>
  <si>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</si>
  <si>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</si>
  <si>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</si>
  <si>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</si>
  <si>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</si>
  <si>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</si>
  <si>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</si>
  <si>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</si>
  <si>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</si>
  <si>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</si>
  <si>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</si>
  <si>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</si>
  <si>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</si>
  <si>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</si>
  <si>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</si>
  <si>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</si>
  <si>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</si>
  <si>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</si>
  <si>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</si>
  <si>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</si>
  <si>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</si>
  <si>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</si>
  <si>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</si>
  <si>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</si>
  <si>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</si>
  <si>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</si>
  <si>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</si>
  <si>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</si>
  <si>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</si>
  <si>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</si>
  <si>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</si>
  <si>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</si>
  <si>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</si>
  <si>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</si>
  <si>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</si>
  <si>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</si>
  <si>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</si>
  <si>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</si>
  <si>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</si>
  <si>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</si>
  <si>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</si>
  <si>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</si>
  <si>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</si>
  <si>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</si>
  <si>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</si>
  <si>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</si>
  <si>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</si>
  <si>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</si>
  <si>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</si>
  <si>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</si>
  <si>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</si>
  <si>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</si>
  <si>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</si>
  <si>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</si>
  <si>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</si>
  <si>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</si>
  <si>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</si>
  <si>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</si>
  <si>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</si>
  <si>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</si>
  <si>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</si>
  <si>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</si>
  <si>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</si>
  <si>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</si>
  <si>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</si>
  <si>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</si>
  <si>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</si>
  <si>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</si>
  <si>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</si>
  <si>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</si>
  <si>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</si>
  <si>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</si>
  <si>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</si>
  <si>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</si>
  <si>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</si>
  <si>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</si>
  <si>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</si>
  <si>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</si>
  <si>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</si>
  <si>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</si>
  <si>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</si>
  <si>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</si>
  <si>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</si>
  <si>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</si>
  <si>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</si>
  <si>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</si>
  <si>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</si>
  <si>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</si>
  <si>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</si>
  <si>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</si>
  <si>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</si>
  <si>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</si>
  <si>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</si>
  <si>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</si>
  <si>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</si>
  <si>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</si>
  <si>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</si>
  <si>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</si>
  <si>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</si>
  <si>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</si>
  <si>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</si>
  <si>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</si>
  <si>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</si>
  <si>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</si>
  <si>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</si>
  <si>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</si>
  <si>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</si>
  <si>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</si>
  <si>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</si>
  <si>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</si>
  <si>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</si>
  <si>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</si>
  <si>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</si>
  <si>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</si>
  <si>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</si>
  <si>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</si>
  <si>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</si>
  <si>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</si>
  <si>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</si>
  <si>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</si>
  <si>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</si>
  <si>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</si>
  <si>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</si>
  <si>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</si>
  <si>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</si>
  <si>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</si>
  <si>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</si>
  <si>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</si>
  <si>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</si>
  <si>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</si>
  <si>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</si>
  <si>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</si>
  <si>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</si>
  <si>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</si>
  <si>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</si>
  <si>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</si>
  <si>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</si>
  <si>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</si>
  <si>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</si>
  <si>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</si>
  <si>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</si>
  <si>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</si>
  <si>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</si>
  <si>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</si>
  <si>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</si>
  <si>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</si>
  <si>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</si>
  <si>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</si>
  <si>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</si>
  <si>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</si>
  <si>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</si>
  <si>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</si>
  <si>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</si>
  <si>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</si>
  <si>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</si>
  <si>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</si>
  <si>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</si>
  <si>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</si>
  <si>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</si>
  <si>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</si>
  <si>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</si>
  <si>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</si>
  <si>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</si>
  <si>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</si>
  <si>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</si>
  <si>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</si>
  <si>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</si>
  <si>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</si>
  <si>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</si>
  <si>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</si>
  <si>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</si>
  <si>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</si>
  <si>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</si>
  <si>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</si>
  <si>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</si>
  <si>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</si>
  <si>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</si>
  <si>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</si>
  <si>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</si>
  <si>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</si>
  <si>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</si>
  <si>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</si>
  <si>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</si>
  <si>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</si>
  <si>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</si>
  <si>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</si>
  <si>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</si>
  <si>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</si>
  <si>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</si>
  <si>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</si>
  <si>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</si>
  <si>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</si>
  <si>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</si>
  <si>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</si>
  <si>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</si>
  <si>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</si>
  <si>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</si>
  <si>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</si>
  <si>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</si>
  <si>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</si>
  <si>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</si>
  <si>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</si>
  <si>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</si>
  <si>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</si>
  <si>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</si>
  <si>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</si>
  <si>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</si>
  <si>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</si>
  <si>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</si>
  <si>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</si>
  <si>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</si>
  <si>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</si>
  <si>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</si>
  <si>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</si>
  <si>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</si>
  <si>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</si>
  <si>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</si>
  <si>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</si>
  <si>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</si>
  <si>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</si>
  <si>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</si>
  <si>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</si>
  <si>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</si>
  <si>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</si>
  <si>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</si>
  <si>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</si>
  <si>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</si>
  <si>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</si>
  <si>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</si>
  <si>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</si>
  <si>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</si>
  <si>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</si>
  <si>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</si>
  <si>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</si>
  <si>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</si>
  <si>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</si>
  <si>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</si>
  <si>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</si>
  <si>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</si>
  <si>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</si>
  <si>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</si>
  <si>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</si>
  <si>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</si>
  <si>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</si>
  <si>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</si>
  <si>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</si>
  <si>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</si>
  <si>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</si>
  <si>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</si>
  <si>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</si>
  <si>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</si>
  <si>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</si>
  <si>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</si>
  <si>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</si>
  <si>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</si>
  <si>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</si>
  <si>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</si>
  <si>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</si>
  <si>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</si>
  <si>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</si>
  <si>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</si>
  <si>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</si>
  <si>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</si>
  <si>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</si>
  <si>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</si>
  <si>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</si>
  <si>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</si>
  <si>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</si>
  <si>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</si>
  <si>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</si>
  <si>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</si>
  <si>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</si>
  <si>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</si>
  <si>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</si>
  <si>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</si>
  <si>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</si>
  <si>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</si>
  <si>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</si>
  <si>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</si>
  <si>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</si>
  <si>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</si>
  <si>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</si>
  <si>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</si>
  <si>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</si>
  <si>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</si>
  <si>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</si>
  <si>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</si>
  <si>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</si>
  <si>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</si>
  <si>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</si>
  <si>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</si>
  <si>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</si>
  <si>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</si>
  <si>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</si>
  <si>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</si>
  <si>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</si>
  <si>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</si>
  <si>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</si>
  <si>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</si>
  <si>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</si>
  <si>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</si>
  <si>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</si>
  <si>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</si>
  <si>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</si>
  <si>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</si>
  <si>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</si>
  <si>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</si>
  <si>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</si>
  <si>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</si>
  <si>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</si>
  <si>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</si>
  <si>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</si>
  <si>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</si>
  <si>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</si>
  <si>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</si>
  <si>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</si>
  <si>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</si>
  <si>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</si>
  <si>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</si>
  <si>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</si>
  <si>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</si>
  <si>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</si>
  <si>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</si>
  <si>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</si>
  <si>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</si>
  <si>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</si>
  <si>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</si>
  <si>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</si>
  <si>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</si>
  <si>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</si>
  <si>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</si>
  <si>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</si>
  <si>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</si>
  <si>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</si>
  <si>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</si>
  <si>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</si>
  <si>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</si>
  <si>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</si>
  <si>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</si>
  <si>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</si>
  <si>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</si>
  <si>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</si>
  <si>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</si>
  <si>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</si>
  <si>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</si>
  <si>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</si>
  <si>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</si>
  <si>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</si>
  <si>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</si>
  <si>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</si>
  <si>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</si>
  <si>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</si>
  <si>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</si>
  <si>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</si>
  <si>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</si>
  <si>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</si>
  <si>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</si>
  <si>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</si>
  <si>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</si>
  <si>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</si>
  <si>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</si>
  <si>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</si>
  <si>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</si>
  <si>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</si>
  <si>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</si>
  <si>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</si>
  <si>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</si>
  <si>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</si>
  <si>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</si>
  <si>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</si>
  <si>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</si>
  <si>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</si>
  <si>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</si>
  <si>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</si>
  <si>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</si>
  <si>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</si>
  <si>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</si>
  <si>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</si>
  <si>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</si>
  <si>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</si>
  <si>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</si>
  <si>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</si>
  <si>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</si>
  <si>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</si>
  <si>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</si>
  <si>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</si>
  <si>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</si>
  <si>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</si>
  <si>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</si>
  <si>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</si>
  <si>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</si>
  <si>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</si>
  <si>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</si>
  <si>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</si>
  <si>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</si>
  <si>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</si>
  <si>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</si>
  <si>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</si>
  <si>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</si>
  <si>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</si>
  <si>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</si>
  <si>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</si>
  <si>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</si>
  <si>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</si>
  <si>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</si>
  <si>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</si>
  <si>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</si>
  <si>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</si>
  <si>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</si>
  <si>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</si>
  <si>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</si>
  <si>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</si>
  <si>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</si>
  <si>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</si>
  <si>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</si>
  <si>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</si>
  <si>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</si>
  <si>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</si>
  <si>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</si>
  <si>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</si>
  <si>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</si>
  <si>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</si>
  <si>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</si>
  <si>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</si>
  <si>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</si>
  <si>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</si>
  <si>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</si>
  <si>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</si>
  <si>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</si>
  <si>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</si>
  <si>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</si>
  <si>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</si>
  <si>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</si>
  <si>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</si>
  <si>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</si>
  <si>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</si>
  <si>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</si>
  <si>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</si>
  <si>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</si>
  <si>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</si>
  <si>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</si>
  <si>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</si>
  <si>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</si>
  <si>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</si>
  <si>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</si>
  <si>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</si>
  <si>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</si>
  <si>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</si>
  <si>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</si>
  <si>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</si>
  <si>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</si>
  <si>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</si>
  <si>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</si>
  <si>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</si>
  <si>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</si>
  <si>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</si>
  <si>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</si>
  <si>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</si>
  <si>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</si>
  <si>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</si>
  <si>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</si>
  <si>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</si>
  <si>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</si>
  <si>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</si>
  <si>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</si>
  <si>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</si>
  <si>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</si>
  <si>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</si>
  <si>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</si>
  <si>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</si>
  <si>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</si>
  <si>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</si>
  <si>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</si>
  <si>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</si>
  <si>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</si>
  <si>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</si>
  <si>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</si>
  <si>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</si>
  <si>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</si>
  <si>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</si>
  <si>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</si>
  <si>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</si>
  <si>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</si>
  <si>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</si>
  <si>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</si>
  <si>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</si>
  <si>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</si>
  <si>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</si>
  <si>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</si>
  <si>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</si>
  <si>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</si>
  <si>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</si>
  <si>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</si>
  <si>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</si>
  <si>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</si>
  <si>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</si>
  <si>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</si>
  <si>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</si>
  <si>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</si>
  <si>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</si>
  <si>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</si>
  <si>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</si>
  <si>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</si>
  <si>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</si>
  <si>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</si>
  <si>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</si>
  <si>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</si>
  <si>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</si>
  <si>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</si>
  <si>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</si>
  <si>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</si>
  <si>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</si>
  <si>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</si>
  <si>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</si>
  <si>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</si>
  <si>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</si>
  <si>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</si>
  <si>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</si>
  <si>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</si>
  <si>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</si>
  <si>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</si>
  <si>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</si>
  <si>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</si>
  <si>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</si>
  <si>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</si>
  <si>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</si>
  <si>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</si>
  <si>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</si>
  <si>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</si>
  <si>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</si>
  <si>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</si>
  <si>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</si>
  <si>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</si>
  <si>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</si>
  <si>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</si>
  <si>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</si>
  <si>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</si>
  <si>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</si>
  <si>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</si>
  <si>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</si>
  <si>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</si>
  <si>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</si>
  <si>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</si>
  <si>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</si>
  <si>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</si>
  <si>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</si>
  <si>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</si>
  <si>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</si>
  <si>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</si>
  <si>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</si>
  <si>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</si>
  <si>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</si>
  <si>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</si>
  <si>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</si>
  <si>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</si>
  <si>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</si>
  <si>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</si>
  <si>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</si>
  <si>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</si>
  <si>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</si>
  <si>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</si>
  <si>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</si>
  <si>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</si>
  <si>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</si>
  <si>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</si>
  <si>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</si>
  <si>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</si>
  <si>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</si>
  <si>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</si>
  <si>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</si>
  <si>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</si>
  <si>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</si>
  <si>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</si>
  <si>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</si>
  <si>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</si>
  <si>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</si>
  <si>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</si>
  <si>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</si>
  <si>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</si>
  <si>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</si>
  <si>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</si>
  <si>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</si>
  <si>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</si>
  <si>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</si>
  <si>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</si>
  <si>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</si>
  <si>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</si>
  <si>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</si>
  <si>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</si>
  <si>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</si>
  <si>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</si>
  <si>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</si>
  <si>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</si>
  <si>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</si>
  <si>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</si>
  <si>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</si>
  <si>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</si>
  <si>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</si>
  <si>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</si>
  <si>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</si>
  <si>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</si>
  <si>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</si>
  <si>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</si>
  <si>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</si>
  <si>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</si>
  <si>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</si>
  <si>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</si>
  <si>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</si>
  <si>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</si>
  <si>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</si>
  <si>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</si>
  <si>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</si>
  <si>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</si>
  <si>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</si>
  <si>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</si>
  <si>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</si>
  <si>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</si>
  <si>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</si>
  <si>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</si>
  <si>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</si>
  <si>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</si>
  <si>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</si>
  <si>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</si>
  <si>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</si>
  <si>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</si>
  <si>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</si>
  <si>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</si>
  <si>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</si>
  <si>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</si>
  <si>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</si>
  <si>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</si>
  <si>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</si>
  <si>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</si>
  <si>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</si>
  <si>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</si>
  <si>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</si>
  <si>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</si>
  <si>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</si>
  <si>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</si>
  <si>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</si>
  <si>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</si>
  <si>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</si>
  <si>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</si>
  <si>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</si>
  <si>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</si>
  <si>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</si>
  <si>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</si>
  <si>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</si>
  <si>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</si>
  <si>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</si>
  <si>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</si>
  <si>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</si>
  <si>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</si>
  <si>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</si>
  <si>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</si>
  <si>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</si>
  <si>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</si>
  <si>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</si>
  <si>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</si>
  <si>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</si>
  <si>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</si>
  <si>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</si>
  <si>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</si>
  <si>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</si>
  <si>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</si>
  <si>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</si>
  <si>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</si>
  <si>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</si>
  <si>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</si>
  <si>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</si>
  <si>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</si>
  <si>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</si>
  <si>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</si>
  <si>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</si>
  <si>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</si>
  <si>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</si>
  <si>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</si>
  <si>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</si>
  <si>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</si>
  <si>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</si>
  <si>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</si>
  <si>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</si>
  <si>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</si>
  <si>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</si>
  <si>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</si>
  <si>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</si>
  <si>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</si>
  <si>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</si>
  <si>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</si>
  <si>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</si>
  <si>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</si>
  <si>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</si>
  <si>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</si>
  <si>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</si>
  <si>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</si>
  <si>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</si>
  <si>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</si>
  <si>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</si>
  <si>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</si>
  <si>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</si>
  <si>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</si>
  <si>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</si>
  <si>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</si>
  <si>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</si>
  <si>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</si>
  <si>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</si>
  <si>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</si>
  <si>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</si>
  <si>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</si>
  <si>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</si>
  <si>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</si>
  <si>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</si>
  <si>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</si>
  <si>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</si>
  <si>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</si>
  <si>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</si>
  <si>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</si>
  <si>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</si>
  <si>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</si>
  <si>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</si>
  <si>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</si>
  <si>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</si>
  <si>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</si>
  <si>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</si>
  <si>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</si>
  <si>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</si>
  <si>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</si>
  <si>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</si>
  <si>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</si>
  <si>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</si>
  <si>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</si>
  <si>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</si>
  <si>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</si>
  <si>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</si>
  <si>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</si>
  <si>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</si>
  <si>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</si>
  <si>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</si>
  <si>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</si>
  <si>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</si>
  <si>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</si>
  <si>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</si>
  <si>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</si>
  <si>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</si>
  <si>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</si>
  <si>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</si>
  <si>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</si>
  <si>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</si>
  <si>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</si>
  <si>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</si>
  <si>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</si>
  <si>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</si>
  <si>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</si>
  <si>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</si>
  <si>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</si>
  <si>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</si>
  <si>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</si>
  <si>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</si>
  <si>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</si>
  <si>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</si>
  <si>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</si>
  <si>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</si>
  <si>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</si>
  <si>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</si>
  <si>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</si>
  <si>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</si>
  <si>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</si>
  <si>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</si>
  <si>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</si>
  <si>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</si>
  <si>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</si>
  <si>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</si>
  <si>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</si>
  <si>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</si>
  <si>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</si>
  <si>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</si>
  <si>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</si>
  <si>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</si>
  <si>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</si>
  <si>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</si>
  <si>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</si>
  <si>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</si>
  <si>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</si>
  <si>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</si>
  <si>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</si>
  <si>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</si>
  <si>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</si>
  <si>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</si>
  <si>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</si>
  <si>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</si>
  <si>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</si>
  <si>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</si>
  <si>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</si>
  <si>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</si>
  <si>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</si>
  <si>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</si>
  <si>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</si>
  <si>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</si>
  <si>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</si>
  <si>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</si>
  <si>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</si>
  <si>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</si>
  <si>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</si>
  <si>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</si>
  <si>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</si>
  <si>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</si>
  <si>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</si>
  <si>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</si>
  <si>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</si>
  <si>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</si>
  <si>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</si>
  <si>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</si>
  <si>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</si>
  <si>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</si>
  <si>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</si>
  <si>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</si>
  <si>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</si>
  <si>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</si>
  <si>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</si>
  <si>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</si>
  <si>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</si>
  <si>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</si>
  <si>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</si>
  <si>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</si>
  <si>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</si>
  <si>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</si>
  <si>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</si>
  <si>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</si>
  <si>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</si>
  <si>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</si>
  <si>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</si>
  <si>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</si>
  <si>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</si>
  <si>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</si>
  <si>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</si>
  <si>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</si>
  <si>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</si>
  <si>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</si>
  <si>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</si>
  <si>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</si>
  <si>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</si>
  <si>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</si>
  <si>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</si>
  <si>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</si>
  <si>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</si>
  <si>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</si>
  <si>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</si>
  <si>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</si>
  <si>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</si>
  <si>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</si>
  <si>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</si>
  <si>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</si>
  <si>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</si>
  <si>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</si>
  <si>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</si>
  <si>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</si>
  <si>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</si>
  <si>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</si>
  <si>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</si>
  <si>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</si>
  <si>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</si>
  <si>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</si>
  <si>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</si>
  <si>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</si>
  <si>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</si>
  <si>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</si>
  <si>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</si>
  <si>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</si>
  <si>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</si>
  <si>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</si>
  <si>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</si>
  <si>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</si>
  <si>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</si>
  <si>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</si>
  <si>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</si>
  <si>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</si>
  <si>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</si>
  <si>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</si>
  <si>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</si>
  <si>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</si>
  <si>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</si>
  <si>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</si>
  <si>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</si>
  <si>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</si>
  <si>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</si>
  <si>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</si>
  <si>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</si>
  <si>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</si>
  <si>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</si>
  <si>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</si>
  <si>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</si>
  <si>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</si>
  <si>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</si>
  <si>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</si>
  <si>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</si>
  <si>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</si>
  <si>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</si>
  <si>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</si>
  <si>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</si>
  <si>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</si>
  <si>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</si>
  <si>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</si>
  <si>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</si>
  <si>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</si>
  <si>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</si>
  <si>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</si>
  <si>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</si>
  <si>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</si>
  <si>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</si>
  <si>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</si>
  <si>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</si>
  <si>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</si>
  <si>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</si>
  <si>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</si>
  <si>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</si>
  <si>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</si>
  <si>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</si>
  <si>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</si>
  <si>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</si>
  <si>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</si>
  <si>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</si>
  <si>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</si>
  <si>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</si>
  <si>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</si>
  <si>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</si>
  <si>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</si>
  <si>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</si>
  <si>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</si>
  <si>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</si>
  <si>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</si>
  <si>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</si>
  <si>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</si>
  <si>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</si>
  <si>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</si>
  <si>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</si>
  <si>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</si>
  <si>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</si>
  <si>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</si>
  <si>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</si>
  <si>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</si>
  <si>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</si>
  <si>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</si>
  <si>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</si>
  <si>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</si>
  <si>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</si>
  <si>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</si>
  <si>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</si>
  <si>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</si>
  <si>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</si>
  <si>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</si>
  <si>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</si>
  <si>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</si>
  <si>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</si>
  <si>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</si>
  <si>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</si>
  <si>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</si>
  <si>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</si>
  <si>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</si>
  <si>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</si>
  <si>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</si>
  <si>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</si>
  <si>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</si>
  <si>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</si>
  <si>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</si>
  <si>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</si>
  <si>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</si>
  <si>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</si>
  <si>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</si>
  <si>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</si>
  <si>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</si>
  <si>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</si>
  <si>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</si>
  <si>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</si>
  <si>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</si>
  <si>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</si>
  <si>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</si>
  <si>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</si>
  <si>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</si>
  <si>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</si>
  <si>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</si>
  <si>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</si>
  <si>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</si>
  <si>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</si>
  <si>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</si>
  <si>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</si>
  <si>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</si>
  <si>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</si>
  <si>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</si>
  <si>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</si>
  <si>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</si>
  <si>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</si>
  <si>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</si>
  <si>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</si>
  <si>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</si>
  <si>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</si>
  <si>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</si>
  <si>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</si>
  <si>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</si>
  <si>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</si>
  <si>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</si>
  <si>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</si>
  <si>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</si>
  <si>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</si>
  <si>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</si>
  <si>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</si>
  <si>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</si>
  <si>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</si>
  <si>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</si>
  <si>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</si>
  <si>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</si>
  <si>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</si>
  <si>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</si>
  <si>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</si>
  <si>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</si>
  <si>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</si>
  <si>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</si>
  <si>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</si>
  <si>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</si>
  <si>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</si>
  <si>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</si>
  <si>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</si>
  <si>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</si>
  <si>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</si>
  <si>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</si>
  <si>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</si>
  <si>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</si>
  <si>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</si>
  <si>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</si>
  <si>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</si>
  <si>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</si>
  <si>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</si>
  <si>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</si>
  <si>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</si>
  <si>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</si>
  <si>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</si>
  <si>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</si>
  <si>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</si>
  <si>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</si>
  <si>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</si>
  <si>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</si>
  <si>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</si>
  <si>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</si>
  <si>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</si>
  <si>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</si>
  <si>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</si>
  <si>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</si>
  <si>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</si>
  <si>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</si>
  <si>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</si>
  <si>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</si>
  <si>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</si>
  <si>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</si>
  <si>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</si>
  <si>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</si>
  <si>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</si>
  <si>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</si>
  <si>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</si>
  <si>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</si>
  <si>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</si>
  <si>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</si>
  <si>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</si>
  <si>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</si>
  <si>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</si>
  <si>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</si>
  <si>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</si>
  <si>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</si>
  <si>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</si>
  <si>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</si>
  <si>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</si>
  <si>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</si>
  <si>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</si>
  <si>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</si>
  <si>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</si>
  <si>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</si>
  <si>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</si>
  <si>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</si>
  <si>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</si>
  <si>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</si>
  <si>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</si>
  <si>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</si>
  <si>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</si>
  <si>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</si>
  <si>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</si>
  <si>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</si>
  <si>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</si>
  <si>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</si>
  <si>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</si>
  <si>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</si>
  <si>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</si>
  <si>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</si>
  <si>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</si>
  <si>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</si>
  <si>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</si>
  <si>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</si>
  <si>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</si>
  <si>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</si>
  <si>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</si>
  <si>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</si>
  <si>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</si>
  <si>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</si>
  <si>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</si>
  <si>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</si>
  <si>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</si>
  <si>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</si>
  <si>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</si>
  <si>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</si>
  <si>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</si>
  <si>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</si>
  <si>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</si>
  <si>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</si>
  <si>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</si>
  <si>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</si>
  <si>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</si>
  <si>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</si>
  <si>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</si>
  <si>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</si>
  <si>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</si>
  <si>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</si>
  <si>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</si>
  <si>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</si>
  <si>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</si>
  <si>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</si>
  <si>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</si>
  <si>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</si>
  <si>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</si>
  <si>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</si>
  <si>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</si>
  <si>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</si>
  <si>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</si>
  <si>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</si>
  <si>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</si>
  <si>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</si>
  <si>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</si>
  <si>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</si>
  <si>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</si>
  <si>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</si>
  <si>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</si>
  <si>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</si>
  <si>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</si>
  <si>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</si>
  <si>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</si>
  <si>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</si>
  <si>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</si>
  <si>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</si>
  <si>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</si>
  <si>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</si>
  <si>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</si>
  <si>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</si>
  <si>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</si>
  <si>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</si>
  <si>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</si>
  <si>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</si>
  <si>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</si>
  <si>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</si>
  <si>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</si>
  <si>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</si>
  <si>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</si>
  <si>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</si>
  <si>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</si>
  <si>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</si>
  <si>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</si>
  <si>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</si>
  <si>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</si>
  <si>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</si>
  <si>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</si>
  <si>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</si>
  <si>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</si>
  <si>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</si>
  <si>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</si>
  <si>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</si>
  <si>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</si>
  <si>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</si>
  <si>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</si>
  <si>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</si>
  <si>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</si>
  <si>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</si>
  <si>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</si>
  <si>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</si>
  <si>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</si>
  <si>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</si>
  <si>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</si>
  <si>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</si>
  <si>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</si>
  <si>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</si>
  <si>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</si>
  <si>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</si>
  <si>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</si>
  <si>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</si>
  <si>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</si>
  <si>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</si>
  <si>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</si>
  <si>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</si>
  <si>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</si>
  <si>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</si>
  <si>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</si>
  <si>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</si>
  <si>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</si>
  <si>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</si>
  <si>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</si>
  <si>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</si>
  <si>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</si>
  <si>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</si>
  <si>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</si>
  <si>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</si>
  <si>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</si>
  <si>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</si>
  <si>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</si>
  <si>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</si>
  <si>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</si>
  <si>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</si>
  <si>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</si>
  <si>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</si>
  <si>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</si>
  <si>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</si>
  <si>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</si>
  <si>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</si>
  <si>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</si>
  <si>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</si>
  <si>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</si>
  <si>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</si>
  <si>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</si>
  <si>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</si>
  <si>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</si>
  <si>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</si>
  <si>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</si>
  <si>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</si>
  <si>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</si>
  <si>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</si>
  <si>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</si>
  <si>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</si>
  <si>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</si>
  <si>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</si>
  <si>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</si>
  <si>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</si>
  <si>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</si>
  <si>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</si>
  <si>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</si>
  <si>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</si>
  <si>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</si>
  <si>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</si>
  <si>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</si>
  <si>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</si>
  <si>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</si>
  <si>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</si>
  <si>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</si>
  <si>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</si>
  <si>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</si>
  <si>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</si>
  <si>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</si>
  <si>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</si>
  <si>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</si>
  <si>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</si>
  <si>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</si>
  <si>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</si>
  <si>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</si>
  <si>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</si>
  <si>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</si>
  <si>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</si>
  <si>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</si>
  <si>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</si>
  <si>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</si>
  <si>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</si>
  <si>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</si>
  <si>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</si>
  <si>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</si>
  <si>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</si>
  <si>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</si>
  <si>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</si>
  <si>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</si>
  <si>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</si>
  <si>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</si>
  <si>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</si>
  <si>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</si>
  <si>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</si>
  <si>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</si>
  <si>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</si>
  <si>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</si>
  <si>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</si>
  <si>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</si>
  <si>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</si>
  <si>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</si>
  <si>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</si>
  <si>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</si>
  <si>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</si>
  <si>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</si>
  <si>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</si>
  <si>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</si>
  <si>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</si>
  <si>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</si>
  <si>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</si>
  <si>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</si>
  <si>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</si>
  <si>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</si>
  <si>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</si>
  <si>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</si>
  <si>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</si>
  <si>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</si>
  <si>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</si>
  <si>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</si>
  <si>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</si>
  <si>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</si>
  <si>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</si>
  <si>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</si>
  <si>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</si>
  <si>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</si>
  <si>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</si>
  <si>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</si>
  <si>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</si>
  <si>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</si>
  <si>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</si>
  <si>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</si>
  <si>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</si>
  <si>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</si>
  <si>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</si>
  <si>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</si>
  <si>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</si>
  <si>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</si>
  <si>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</si>
  <si>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</si>
  <si>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</si>
  <si>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</si>
  <si>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</si>
  <si>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</si>
  <si>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</si>
  <si>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</si>
  <si>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</si>
  <si>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</si>
  <si>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</si>
  <si>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</si>
  <si>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</si>
  <si>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</si>
  <si>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</si>
  <si>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</si>
  <si>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</si>
  <si>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</si>
  <si>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</si>
  <si>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</si>
  <si>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</si>
  <si>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</si>
  <si>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</si>
  <si>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</si>
  <si>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</si>
  <si>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</si>
  <si>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</si>
  <si>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</si>
  <si>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</si>
  <si>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</si>
  <si>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</si>
  <si>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</si>
  <si>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</si>
  <si>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</si>
  <si>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</si>
  <si>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</si>
  <si>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</si>
  <si>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</si>
  <si>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</si>
  <si>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</si>
  <si>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</si>
  <si>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</si>
  <si>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</si>
  <si>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</si>
  <si>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</si>
  <si>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</si>
  <si>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</si>
  <si>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</si>
  <si>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</si>
  <si>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</si>
  <si>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</si>
  <si>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</si>
  <si>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</si>
  <si>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</si>
  <si>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</si>
  <si>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</si>
  <si>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</si>
  <si>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</si>
  <si>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</si>
  <si>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</si>
  <si>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</si>
  <si>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</si>
  <si>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</si>
  <si>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</si>
  <si>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</si>
  <si>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</si>
  <si>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</si>
  <si>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</si>
  <si>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</si>
  <si>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</si>
  <si>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</si>
  <si>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</si>
  <si>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</si>
  <si>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</si>
  <si>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</si>
  <si>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</si>
  <si>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</si>
  <si>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</si>
  <si>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</si>
  <si>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</si>
  <si>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</si>
  <si>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</si>
  <si>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</si>
  <si>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</si>
  <si>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</si>
  <si>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</si>
  <si>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</si>
  <si>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</si>
  <si>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</si>
  <si>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</si>
  <si>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</si>
  <si>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</si>
  <si>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</si>
  <si>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</si>
  <si>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</si>
  <si>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</si>
  <si>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</si>
  <si>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</si>
  <si>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</si>
  <si>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</si>
  <si>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</si>
  <si>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</si>
  <si>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</si>
  <si>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</si>
  <si>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</si>
  <si>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</si>
  <si>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</si>
  <si>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</si>
  <si>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</si>
  <si>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</si>
  <si>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</si>
  <si>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</si>
  <si>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</si>
  <si>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</si>
  <si>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</si>
  <si>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</si>
  <si>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</si>
  <si>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</si>
  <si>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</si>
  <si>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</si>
  <si>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</si>
  <si>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</si>
  <si>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</si>
  <si>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</si>
  <si>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</si>
  <si>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</si>
  <si>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</si>
  <si>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</si>
  <si>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</si>
  <si>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</si>
  <si>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</si>
  <si>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</si>
  <si>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</si>
  <si>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</si>
  <si>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</si>
  <si>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</si>
  <si>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</si>
  <si>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</si>
  <si>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</si>
  <si>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</si>
  <si>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</si>
  <si>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</si>
  <si>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</si>
  <si>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</si>
  <si>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</si>
  <si>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</si>
  <si>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</si>
  <si>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</si>
  <si>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</si>
  <si>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</si>
  <si>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</si>
  <si>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</si>
  <si>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</si>
  <si>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</si>
  <si>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</si>
  <si>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</si>
  <si>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</si>
  <si>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</si>
  <si>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</si>
  <si>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</si>
  <si>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</si>
  <si>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</si>
  <si>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</si>
  <si>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</si>
  <si>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</si>
  <si>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</si>
  <si>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</si>
  <si>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</si>
  <si>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</si>
  <si>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</si>
  <si>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</si>
  <si>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</si>
  <si>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</si>
  <si>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</si>
  <si>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</si>
  <si>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</si>
  <si>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</si>
  <si>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</si>
  <si>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</si>
  <si>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</si>
  <si>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</si>
  <si>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</si>
  <si>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</si>
  <si>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</si>
  <si>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</si>
  <si>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</si>
  <si>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</si>
  <si>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</si>
  <si>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</si>
  <si>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</si>
  <si>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</si>
  <si>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</si>
  <si>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</si>
  <si>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</si>
  <si>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</si>
  <si>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</si>
  <si>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</si>
  <si>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</si>
  <si>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</si>
  <si>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</si>
  <si>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</si>
  <si>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</si>
  <si>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</si>
  <si>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</si>
  <si>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</si>
  <si>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</si>
  <si>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</si>
  <si>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</si>
  <si>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</si>
  <si>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</si>
  <si>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</si>
  <si>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</si>
  <si>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</si>
  <si>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</si>
  <si>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</si>
  <si>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</si>
  <si>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</si>
  <si>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</si>
  <si>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</si>
  <si>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</si>
  <si>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</si>
  <si>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</si>
  <si>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</si>
  <si>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</si>
  <si>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</si>
  <si>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</si>
  <si>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</si>
  <si>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</si>
  <si>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</si>
  <si>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</si>
  <si>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</si>
  <si>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</si>
  <si>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</si>
  <si>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</si>
  <si>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</si>
  <si>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</si>
  <si>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</si>
  <si>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</si>
  <si>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</si>
  <si>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</si>
  <si>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</si>
  <si>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</si>
  <si>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</si>
  <si>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</si>
  <si>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</si>
  <si>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</si>
  <si>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</si>
  <si>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</si>
  <si>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</si>
  <si>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</si>
  <si>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</si>
  <si>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</si>
  <si>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</si>
  <si>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</si>
  <si>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</si>
  <si>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</si>
  <si>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</si>
  <si>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</si>
  <si>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</si>
  <si>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</si>
  <si>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</si>
  <si>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</si>
  <si>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</si>
  <si>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</si>
  <si>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</si>
  <si>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</si>
  <si>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</si>
  <si>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</si>
  <si>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</si>
  <si>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</si>
  <si>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</si>
  <si>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</si>
  <si>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</si>
  <si>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</si>
  <si>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</si>
  <si>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</si>
  <si>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</si>
  <si>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</si>
  <si>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</si>
  <si>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</si>
  <si>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Parent 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</si>
  <si>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</si>
  <si>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</si>
  <si>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</si>
  <si>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</si>
  <si>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</si>
  <si>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</si>
  <si>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</si>
  <si>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</si>
  <si>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</si>
  <si>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</si>
  <si>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</si>
  <si>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</si>
  <si>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</si>
  <si>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</si>
  <si>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</si>
  <si>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</si>
  <si>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</si>
  <si>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</si>
  <si>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</si>
  <si>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</si>
  <si>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</si>
  <si>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</si>
  <si>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</si>
  <si>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</si>
  <si>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</si>
  <si>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</si>
  <si>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</si>
  <si>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</si>
  <si>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</si>
  <si>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</si>
  <si>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</si>
  <si>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</si>
  <si>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</si>
  <si>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</si>
  <si>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</si>
  <si>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</si>
  <si>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</si>
  <si>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</si>
  <si>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</si>
  <si>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</si>
  <si>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</si>
  <si>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</si>
  <si>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</si>
  <si>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</si>
  <si>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</si>
  <si>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</si>
  <si>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</si>
  <si>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</si>
  <si>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</si>
  <si>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</si>
  <si>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</si>
  <si>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 Created Conversion</t>
  </si>
  <si>
    <t>Date Ended Conversion</t>
  </si>
  <si>
    <t>Years</t>
  </si>
  <si>
    <t>(All)</t>
  </si>
  <si>
    <t>Count of outcomes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</si>
  <si>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</si>
  <si>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</si>
  <si>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</si>
  <si>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</si>
  <si>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</si>
  <si>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</si>
  <si>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</si>
  <si>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</si>
  <si>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</si>
  <si>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</si>
  <si>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</si>
  <si>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</si>
  <si>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</si>
  <si>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</si>
  <si>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</si>
  <si>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</si>
  <si>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</si>
  <si>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</si>
  <si>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</si>
  <si>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</si>
  <si>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</si>
  <si>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</si>
  <si>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</si>
  <si>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</si>
  <si>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</si>
  <si>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</si>
  <si>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</si>
  <si>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</si>
  <si>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</si>
  <si>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</si>
  <si>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</si>
  <si>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</si>
  <si>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</si>
  <si>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</si>
  <si>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</si>
  <si>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Sum of backers_count</t>
  </si>
  <si>
    <t>Average of 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</si>
</sst>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66" fontId="0" fillId="0" borderId="0" xfId="0" applyNumberFormat="1"/>
    <xf numFmtId="166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166" fontId="0" fillId="0" borderId="0" xfId="0" applyNumberFormat="1" applyAlignment="1">
      <alignment horizontal="left"/>
    </xf>
    <xf numFmtId="9" fontId="0" fillId="0" borderId="0" xfId="1" applyFon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Theater</a:t>
            </a:r>
            <a:r>
              <a:rPr lang="en-CA" b="1" baseline="0"/>
              <a:t> Outcomes Based on Launch Date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4-425D-B585-5F3C4AE48874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E5-4AD3-B3B0-AE176F11B71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E5-4AD3-B3B0-AE176F11B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326352"/>
        <c:axId val="1351018384"/>
      </c:lineChart>
      <c:catAx>
        <c:axId val="18263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18384"/>
        <c:crosses val="autoZero"/>
        <c:auto val="1"/>
        <c:lblAlgn val="ctr"/>
        <c:lblOffset val="100"/>
        <c:noMultiLvlLbl val="0"/>
      </c:catAx>
      <c:valAx>
        <c:axId val="13510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3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Outcomes</a:t>
            </a:r>
            <a:r>
              <a:rPr lang="en-CA" b="1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Goals'!$F$2:$F$13</c:f>
              <c:numCache>
                <c:formatCode>0%</c:formatCode>
                <c:ptCount val="12"/>
                <c:pt idx="0">
                  <c:v>0.75800000000000001</c:v>
                </c:pt>
                <c:pt idx="1">
                  <c:v>0.72699999999999998</c:v>
                </c:pt>
                <c:pt idx="2">
                  <c:v>0.55000000000000004</c:v>
                </c:pt>
                <c:pt idx="3">
                  <c:v>0.54200000000000004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0.27300000000000002</c:v>
                </c:pt>
                <c:pt idx="8">
                  <c:v>0.66700000000000004</c:v>
                </c:pt>
                <c:pt idx="9">
                  <c:v>0.66700000000000004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B-4F52-9FEF-9406ED72089B}"/>
            </c:ext>
          </c:extLst>
        </c:ser>
        <c:ser>
          <c:idx val="1"/>
          <c:order val="1"/>
          <c:tx>
            <c:strRef>
              <c:f>'Outcome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Goals'!$G$2:$G$13</c:f>
              <c:numCache>
                <c:formatCode>0%</c:formatCode>
                <c:ptCount val="12"/>
                <c:pt idx="0">
                  <c:v>0.24199999999999999</c:v>
                </c:pt>
                <c:pt idx="1">
                  <c:v>0.27300000000000002</c:v>
                </c:pt>
                <c:pt idx="2">
                  <c:v>0.45</c:v>
                </c:pt>
                <c:pt idx="3">
                  <c:v>0.45800000000000002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0.72699999999999998</c:v>
                </c:pt>
                <c:pt idx="8">
                  <c:v>0.33300000000000002</c:v>
                </c:pt>
                <c:pt idx="9">
                  <c:v>0.33300000000000002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B-4F52-9FEF-9406ED72089B}"/>
            </c:ext>
          </c:extLst>
        </c:ser>
        <c:ser>
          <c:idx val="2"/>
          <c:order val="2"/>
          <c:tx>
            <c:strRef>
              <c:f>'Outcome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B-4F52-9FEF-9406ED720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92848"/>
        <c:axId val="25594096"/>
      </c:lineChart>
      <c:catAx>
        <c:axId val="255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096"/>
        <c:crosses val="autoZero"/>
        <c:auto val="1"/>
        <c:lblAlgn val="ctr"/>
        <c:lblOffset val="100"/>
        <c:noMultiLvlLbl val="0"/>
      </c:catAx>
      <c:valAx>
        <c:axId val="255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Count</a:t>
            </a:r>
            <a:r>
              <a:rPr lang="en-CA" b="1" baseline="0"/>
              <a:t> of 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Goals'!$B$2:$B$13</c:f>
              <c:numCache>
                <c:formatCode>General</c:formatCode>
                <c:ptCount val="12"/>
                <c:pt idx="0">
                  <c:v>141</c:v>
                </c:pt>
                <c:pt idx="1">
                  <c:v>388</c:v>
                </c:pt>
                <c:pt idx="2">
                  <c:v>93</c:v>
                </c:pt>
                <c:pt idx="3">
                  <c:v>39</c:v>
                </c:pt>
                <c:pt idx="4">
                  <c:v>12</c:v>
                </c:pt>
                <c:pt idx="5">
                  <c:v>9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3-4A99-9D76-7D58D9D4D296}"/>
            </c:ext>
          </c:extLst>
        </c:ser>
        <c:ser>
          <c:idx val="1"/>
          <c:order val="1"/>
          <c:tx>
            <c:strRef>
              <c:f>'Outcome Based on Goals'!$C$1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Goals'!$C$2:$C$13</c:f>
              <c:numCache>
                <c:formatCode>General</c:formatCode>
                <c:ptCount val="12"/>
                <c:pt idx="0">
                  <c:v>45</c:v>
                </c:pt>
                <c:pt idx="1">
                  <c:v>146</c:v>
                </c:pt>
                <c:pt idx="2">
                  <c:v>76</c:v>
                </c:pt>
                <c:pt idx="3">
                  <c:v>33</c:v>
                </c:pt>
                <c:pt idx="4">
                  <c:v>12</c:v>
                </c:pt>
                <c:pt idx="5">
                  <c:v>11</c:v>
                </c:pt>
                <c:pt idx="6">
                  <c:v>4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3-4A99-9D76-7D58D9D4D296}"/>
            </c:ext>
          </c:extLst>
        </c:ser>
        <c:ser>
          <c:idx val="2"/>
          <c:order val="2"/>
          <c:tx>
            <c:strRef>
              <c:f>'Outcome Based on Goals'!$D$1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D3-4A99-9D76-7D58D9D4D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095904"/>
        <c:axId val="457095072"/>
      </c:lineChart>
      <c:catAx>
        <c:axId val="4570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95072"/>
        <c:crosses val="autoZero"/>
        <c:auto val="1"/>
        <c:lblAlgn val="ctr"/>
        <c:lblOffset val="100"/>
        <c:noMultiLvlLbl val="0"/>
      </c:catAx>
      <c:valAx>
        <c:axId val="4570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[Kickstarter_Challenge.xlsx]Recommended Tables and Charts!PivotTable3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Backers on Plays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'Recommended Tables and Charts'!$B$4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'Recommended Tables and Charts'!$A$5:$A$13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'Recommended Tables and Charts'!$B$5:$B$13</c:f>
              <c:numCache>
                <c:formatCode>General</c:formatCode>
                <c:ptCount val="8"/>
                <c:pt idx="0">
                  <c:v>164</c:v>
                </c:pt>
                <c:pt idx="1">
                  <c:v>465</c:v>
                </c:pt>
                <c:pt idx="2">
                  <c:v>628</c:v>
                </c:pt>
                <c:pt idx="3">
                  <c:v>403</c:v>
                </c:pt>
                <c:pt idx="4">
                  <c:v>13401</c:v>
                </c:pt>
                <c:pt idx="5">
                  <c:v>15302</c:v>
                </c:pt>
                <c:pt idx="6">
                  <c:v>10537</c:v>
                </c:pt>
                <c:pt idx="7">
                  <c:v>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1-43BA-B981-770A32C78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389024"/>
        <c:axId val="980389856"/>
      </c:lineChart>
      <c:catAx>
        <c:axId val="9803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89856"/>
        <c:crosses val="autoZero"/>
        <c:auto val="1"/>
        <c:lblAlgn val="ctr"/>
        <c:lblOffset val="100"/>
        <c:noMultiLvlLbl val="0"/>
      </c:catAx>
      <c:valAx>
        <c:axId val="9803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8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[Kickstarter_Challenge.xlsx]Recommended Tables and Charts!PivotTable1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Donation on</a:t>
            </a:r>
            <a:r>
              <a:rPr lang="en-CA" baseline="0"/>
              <a:t> Plays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'Recommended Tables and Charts'!$Q$5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'Recommended Tables and Charts'!$P$6:$P$14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'Recommended Tables and Charts'!$Q$6:$Q$14</c:f>
              <c:numCache>
                <c:formatCode>General</c:formatCode>
                <c:ptCount val="8"/>
                <c:pt idx="0">
                  <c:v>62.644999999999996</c:v>
                </c:pt>
                <c:pt idx="1">
                  <c:v>46.285000000000004</c:v>
                </c:pt>
                <c:pt idx="2">
                  <c:v>58.765000000000008</c:v>
                </c:pt>
                <c:pt idx="3">
                  <c:v>62.49666666666667</c:v>
                </c:pt>
                <c:pt idx="4">
                  <c:v>66.550471698113171</c:v>
                </c:pt>
                <c:pt idx="5">
                  <c:v>71.120277078085593</c:v>
                </c:pt>
                <c:pt idx="6">
                  <c:v>71.206632653061234</c:v>
                </c:pt>
                <c:pt idx="7">
                  <c:v>82.646410256410263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3-4C01-9871-C5CA433A1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645711"/>
        <c:axId val="1701646127"/>
      </c:lineChart>
      <c:catAx>
        <c:axId val="170164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46127"/>
        <c:crosses val="autoZero"/>
        <c:auto val="1"/>
        <c:lblAlgn val="ctr"/>
        <c:lblOffset val="100"/>
        <c:noMultiLvlLbl val="0"/>
      </c:catAx>
      <c:valAx>
        <c:axId val="17016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4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[Kickstarter_Challenge.xlsx]Category Statistics!PivotTable1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Parent</a:t>
            </a:r>
            <a:r>
              <a:rPr lang="en-CA" b="1" baseline="0"/>
              <a:t> Category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C-4881-83C2-C33844DDA140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C-4881-83C2-C33844DDA140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DC-4881-83C2-C33844DDA140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DC-4881-83C2-C33844DDA1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1744448"/>
        <c:axId val="451744864"/>
      </c:barChart>
      <c:catAx>
        <c:axId val="45174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44864"/>
        <c:crosses val="autoZero"/>
        <c:auto val="1"/>
        <c:lblAlgn val="ctr"/>
        <c:lblOffset val="100"/>
        <c:noMultiLvlLbl val="0"/>
      </c:catAx>
      <c:valAx>
        <c:axId val="4517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[Kickstarter_Challenge.xlsx]Subcategory Statistics!PivotTable2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Subcategory</a:t>
            </a:r>
            <a:r>
              <a:rPr lang="en-CA" b="1" baseline="0"/>
              <a:t> Outcomes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2-4A5F-BD46-DA2035D04475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2-4A5F-BD46-DA2035D04475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02-4A5F-BD46-DA2035D04475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02-4A5F-BD46-DA2035D044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09097680"/>
        <c:axId val="809096016"/>
      </c:barChart>
      <c:catAx>
        <c:axId val="8090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96016"/>
        <c:crosses val="autoZero"/>
        <c:auto val="1"/>
        <c:lblAlgn val="ctr"/>
        <c:lblOffset val="100"/>
        <c:noMultiLvlLbl val="0"/>
      </c:catAx>
      <c:valAx>
        <c:axId val="8090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231774</xdr:colOff>
      <xdr:row>3</xdr:row>
      <xdr:rowOff>63500</xdr:rowOff>
    </xdr:from>
    <xdr:to>
      <xdr:col>25</xdr:col>
      <xdr:colOff>368300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1663C-8E01-4DB7-AC6C-38A19E7C2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168274</xdr:colOff>
      <xdr:row>1</xdr:row>
      <xdr:rowOff>19051</xdr:rowOff>
    </xdr:from>
    <xdr:to>
      <xdr:col>26</xdr:col>
      <xdr:colOff>355600</xdr:colOff>
      <xdr:row>34</xdr:row>
      <xdr:rowOff>44451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B1BAB-9EE6-40D9-8761-993517CA4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29</xdr:row>
      <xdr:rowOff>158750</xdr:rowOff>
    </xdr:from>
    <xdr:to>
      <xdr:col>21</xdr:col>
      <xdr:colOff>152400</xdr:colOff>
      <xdr:row>57</xdr:row>
      <xdr:rowOff>146050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668B10AA-9050-4157-A589-C41B5D812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0</xdr:row>
      <xdr:rowOff>50800</xdr:rowOff>
    </xdr:from>
    <xdr:to>
      <xdr:col>14</xdr:col>
      <xdr:colOff>209550</xdr:colOff>
      <xdr:row>28</xdr:row>
      <xdr:rowOff>25400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452484A-E01C-4382-88E8-EDEF3299E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25400</xdr:colOff>
      <xdr:row>0</xdr:row>
      <xdr:rowOff>31750</xdr:rowOff>
    </xdr:from>
    <xdr:to>
      <xdr:col>28</xdr:col>
      <xdr:colOff>393700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DC65B2-8C07-4C1F-9EA5-4D88473A1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2</xdr:row>
      <xdr:rowOff>88900</xdr:rowOff>
    </xdr:from>
    <xdr:to>
      <xdr:col>25</xdr:col>
      <xdr:colOff>495300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C5DB7-09C8-49D2-86C7-048AA00DF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3</xdr:row>
      <xdr:rowOff>50800</xdr:rowOff>
    </xdr:from>
    <xdr:to>
      <xdr:col>24</xdr:col>
      <xdr:colOff>209550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1BFBA-AFA6-4862-8550-108DD2EB9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Au" refreshedDate="44251.868732291667" createdVersion="6" refreshedVersion="6" minRefreshableVersion="3" recordCount="4114" xr:uid="{BDE9CBEE-CAA1-44C4-AEB5-5862A7EC0C7B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66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66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x v="0"/>
    <s v="USD"/>
    <n v="1437620400"/>
    <n v="1434931811"/>
    <b v="0"/>
    <n v="182"/>
    <b v="1"/>
    <s v="film &amp; video/television"/>
    <n v="137"/>
    <n v="63.92"/>
    <x v="0"/>
    <x v="0"/>
    <x v="0"/>
    <d v="2015-07-23T03:00:00"/>
    <x v="0"/>
  </r>
  <r>
    <n v="1"/>
    <s v="FannibalFest Fan Convention"/>
    <s v="A Hannibal TV Show Fan Convention and Art Collective"/>
    <x v="1"/>
    <n v="14653"/>
    <x v="0"/>
    <x v="0"/>
    <s v="USD"/>
    <n v="1488464683"/>
    <n v="1485872683"/>
    <b v="0"/>
    <n v="79"/>
    <b v="1"/>
    <s v="film &amp; video/television"/>
    <n v="143"/>
    <n v="185.48"/>
    <x v="0"/>
    <x v="0"/>
    <x v="1"/>
    <d v="2017-03-02T14:24:43"/>
    <x v="1"/>
  </r>
  <r>
    <n v="2"/>
    <s v="Charlie teaser completion"/>
    <s v="Completion fund for post-production for teaser of British crime/drama tv series about a girl who sells morals for money"/>
    <x v="2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15T16:51:23"/>
    <x v="2"/>
  </r>
  <r>
    <n v="3"/>
    <s v="Unsure/Positive: A Dramedy Series About Life with HIV"/>
    <s v="We already produced the *very* beginning of this story. Help us to see it through?"/>
    <x v="3"/>
    <n v="10390"/>
    <x v="0"/>
    <x v="0"/>
    <s v="USD"/>
    <n v="1407414107"/>
    <n v="1404822107"/>
    <b v="0"/>
    <n v="150"/>
    <b v="1"/>
    <s v="film &amp; video/television"/>
    <n v="104"/>
    <n v="69.27"/>
    <x v="0"/>
    <x v="0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x v="4"/>
    <n v="54116.28"/>
    <x v="0"/>
    <x v="0"/>
    <s v="USD"/>
    <n v="1450555279"/>
    <n v="1447963279"/>
    <b v="0"/>
    <n v="284"/>
    <b v="1"/>
    <s v="film &amp; video/television"/>
    <n v="123"/>
    <n v="190.55"/>
    <x v="0"/>
    <x v="0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x v="0"/>
    <s v="USD"/>
    <n v="1469770500"/>
    <n v="1468362207"/>
    <b v="0"/>
    <n v="47"/>
    <b v="1"/>
    <s v="film &amp; video/television"/>
    <n v="110"/>
    <n v="93.4"/>
    <x v="0"/>
    <x v="0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x v="6"/>
    <n v="8519"/>
    <x v="0"/>
    <x v="0"/>
    <s v="USD"/>
    <n v="1402710250"/>
    <n v="1401846250"/>
    <b v="0"/>
    <n v="58"/>
    <b v="1"/>
    <s v="film &amp; video/television"/>
    <n v="106"/>
    <n v="146.88"/>
    <x v="0"/>
    <x v="0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x v="0"/>
    <s v="USD"/>
    <n v="1467680867"/>
    <n v="1464224867"/>
    <b v="0"/>
    <n v="57"/>
    <b v="1"/>
    <s v="film &amp; video/television"/>
    <n v="101"/>
    <n v="159.82"/>
    <x v="0"/>
    <x v="0"/>
    <x v="7"/>
    <d v="2016-07-05T01:07:47"/>
    <x v="2"/>
  </r>
  <r>
    <n v="8"/>
    <s v="Sizzling in the Kitchen Flynn Style"/>
    <s v="Help us raise the funds to film our pilot episode!"/>
    <x v="8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x v="0"/>
    <s v="USD"/>
    <n v="1460860144"/>
    <n v="1458268144"/>
    <b v="0"/>
    <n v="20"/>
    <b v="1"/>
    <s v="film &amp; video/television"/>
    <n v="126"/>
    <n v="31.5"/>
    <x v="0"/>
    <x v="0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x v="0"/>
    <s v="USD"/>
    <n v="1403660279"/>
    <n v="1400636279"/>
    <b v="0"/>
    <n v="19"/>
    <b v="1"/>
    <s v="film &amp; video/television"/>
    <n v="101"/>
    <n v="158.68"/>
    <x v="0"/>
    <x v="0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x v="0"/>
    <s v="USD"/>
    <n v="1471834800"/>
    <n v="1469126462"/>
    <b v="0"/>
    <n v="75"/>
    <b v="1"/>
    <s v="film &amp; video/television"/>
    <n v="121"/>
    <n v="80.33"/>
    <x v="0"/>
    <x v="0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x v="11"/>
    <n v="49588"/>
    <x v="0"/>
    <x v="0"/>
    <s v="USD"/>
    <n v="1405479600"/>
    <n v="1401642425"/>
    <b v="0"/>
    <n v="827"/>
    <b v="1"/>
    <s v="film &amp; video/television"/>
    <n v="165"/>
    <n v="59.96"/>
    <x v="0"/>
    <x v="0"/>
    <x v="12"/>
    <d v="2014-07-16T03:00:00"/>
    <x v="3"/>
  </r>
  <r>
    <n v="13"/>
    <s v="Can't Go Home"/>
    <s v="A travel series hosted by touring musicians that profiles a different American city in each episode."/>
    <x v="8"/>
    <n v="5599"/>
    <x v="0"/>
    <x v="0"/>
    <s v="USD"/>
    <n v="1466713620"/>
    <n v="1463588109"/>
    <b v="0"/>
    <n v="51"/>
    <b v="1"/>
    <s v="film &amp; video/television"/>
    <n v="160"/>
    <n v="109.78"/>
    <x v="0"/>
    <x v="0"/>
    <x v="13"/>
    <d v="2016-06-23T20:27:00"/>
    <x v="2"/>
  </r>
  <r>
    <n v="14"/>
    <s v="3010 | Sci-fi Series"/>
    <s v="A highly charged post apocalyptic sci fi series that pulls no punches!"/>
    <x v="12"/>
    <n v="6056"/>
    <x v="0"/>
    <x v="2"/>
    <s v="AUD"/>
    <n v="1405259940"/>
    <n v="1403051888"/>
    <b v="0"/>
    <n v="41"/>
    <b v="1"/>
    <s v="film &amp; video/television"/>
    <n v="101"/>
    <n v="147.71"/>
    <x v="0"/>
    <x v="0"/>
    <x v="14"/>
    <d v="2014-07-13T13:59:00"/>
    <x v="3"/>
  </r>
  <r>
    <n v="15"/>
    <s v="Cien&amp;Cia"/>
    <s v="Cien&amp;Cia es un proyecto transmedia para televisiÃ³n; la finalidad de la venta de camisetas es financiar el reality (Factual)."/>
    <x v="13"/>
    <n v="2132"/>
    <x v="0"/>
    <x v="3"/>
    <s v="EUR"/>
    <n v="1443384840"/>
    <n v="1441790658"/>
    <b v="0"/>
    <n v="98"/>
    <b v="1"/>
    <s v="film &amp; video/television"/>
    <n v="107"/>
    <n v="21.76"/>
    <x v="0"/>
    <x v="0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x v="0"/>
    <s v="USD"/>
    <n v="1402896600"/>
    <n v="1398971211"/>
    <b v="0"/>
    <n v="70"/>
    <b v="1"/>
    <s v="film &amp; video/television"/>
    <n v="100"/>
    <n v="171.84"/>
    <x v="0"/>
    <x v="0"/>
    <x v="16"/>
    <d v="2014-06-16T05:30:00"/>
    <x v="3"/>
  </r>
  <r>
    <n v="17"/>
    <s v="Humble Pie"/>
    <s v="Uplifting English sitcom, a love letter to youthful exuberance that proves once and for all that none of us are ready for real life."/>
    <x v="15"/>
    <n v="1510"/>
    <x v="0"/>
    <x v="1"/>
    <s v="GBP"/>
    <n v="1415126022"/>
    <n v="1412530422"/>
    <b v="0"/>
    <n v="36"/>
    <b v="1"/>
    <s v="film &amp; video/television"/>
    <n v="101"/>
    <n v="41.94"/>
    <x v="0"/>
    <x v="0"/>
    <x v="17"/>
    <d v="2014-11-04T18:33:42"/>
    <x v="3"/>
  </r>
  <r>
    <n v="18"/>
    <s v="Indian As Apple Pie TV"/>
    <s v="The Indian cooking show you crave: complete with cooking, travel to India, and loads of spicy inspiration with Anupy."/>
    <x v="11"/>
    <n v="31896.33"/>
    <x v="0"/>
    <x v="0"/>
    <s v="USD"/>
    <n v="1410958856"/>
    <n v="1408366856"/>
    <b v="0"/>
    <n v="342"/>
    <b v="1"/>
    <s v="film &amp; video/television"/>
    <n v="106"/>
    <n v="93.26"/>
    <x v="0"/>
    <x v="0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x v="16"/>
    <n v="1235"/>
    <x v="0"/>
    <x v="0"/>
    <s v="USD"/>
    <n v="1437420934"/>
    <n v="1434828934"/>
    <b v="0"/>
    <n v="22"/>
    <b v="1"/>
    <s v="film &amp; video/television"/>
    <n v="145"/>
    <n v="56.14"/>
    <x v="0"/>
    <x v="0"/>
    <x v="19"/>
    <d v="2015-07-20T19:35:34"/>
    <x v="0"/>
  </r>
  <r>
    <n v="20"/>
    <s v="Finding Kylie Hard Read Fund"/>
    <s v="Help us reach our goal &amp; pay the drama dept that is performing the hard read, which is set for October 2015."/>
    <x v="13"/>
    <n v="2004"/>
    <x v="0"/>
    <x v="0"/>
    <s v="USD"/>
    <n v="1442167912"/>
    <n v="1436983912"/>
    <b v="0"/>
    <n v="25"/>
    <b v="1"/>
    <s v="film &amp; video/television"/>
    <n v="100"/>
    <n v="80.16"/>
    <x v="0"/>
    <x v="0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x v="0"/>
    <s v="USD"/>
    <n v="1411743789"/>
    <n v="1409151789"/>
    <b v="0"/>
    <n v="101"/>
    <b v="1"/>
    <s v="film &amp; video/television"/>
    <n v="109"/>
    <n v="199.9"/>
    <x v="0"/>
    <x v="0"/>
    <x v="21"/>
    <d v="2014-09-26T15:03:09"/>
    <x v="3"/>
  </r>
  <r>
    <n v="22"/>
    <s v="CREATURES OF HABIT!"/>
    <s v="Meet Gary, and Troy: Two unlikely friends that investigate &quot;strange phenomenon&quot;."/>
    <x v="18"/>
    <n v="410"/>
    <x v="0"/>
    <x v="0"/>
    <s v="USD"/>
    <n v="1420099140"/>
    <n v="1418766740"/>
    <b v="0"/>
    <n v="8"/>
    <b v="1"/>
    <s v="film &amp; video/television"/>
    <n v="117"/>
    <n v="51.25"/>
    <x v="0"/>
    <x v="0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x v="0"/>
    <s v="USD"/>
    <n v="1430407200"/>
    <n v="1428086501"/>
    <b v="0"/>
    <n v="23"/>
    <b v="1"/>
    <s v="film &amp; video/television"/>
    <n v="119"/>
    <n v="103.04"/>
    <x v="0"/>
    <x v="0"/>
    <x v="23"/>
    <d v="2015-04-30T15:20:00"/>
    <x v="0"/>
  </r>
  <r>
    <n v="24"/>
    <s v="Bring STL Up Late to TV"/>
    <s v="STL Up Late is a weekly late night comedy talk show for St. Louis television."/>
    <x v="19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x v="0"/>
    <s v="USD"/>
    <n v="1452299761"/>
    <n v="1447115761"/>
    <b v="0"/>
    <n v="14"/>
    <b v="1"/>
    <s v="film &amp; video/television"/>
    <n v="133"/>
    <n v="57.14"/>
    <x v="0"/>
    <x v="0"/>
    <x v="25"/>
    <d v="2016-01-09T00:36:01"/>
    <x v="0"/>
  </r>
  <r>
    <n v="26"/>
    <s v="You, Me &amp; Sicily:  Part I Editing"/>
    <s v="Highlighting Sicily's points of light: its extraordinary people. Editing phase is now underway!!!"/>
    <x v="21"/>
    <n v="1940"/>
    <x v="0"/>
    <x v="0"/>
    <s v="USD"/>
    <n v="1408278144"/>
    <n v="1404822144"/>
    <b v="0"/>
    <n v="19"/>
    <b v="1"/>
    <s v="film &amp; video/television"/>
    <n v="155"/>
    <n v="102.11"/>
    <x v="0"/>
    <x v="0"/>
    <x v="26"/>
    <d v="2014-08-17T12:22:24"/>
    <x v="3"/>
  </r>
  <r>
    <n v="27"/>
    <s v="B-Rabbit TV Comedy Pilot"/>
    <s v="B-Rabbit is a hilarious depiction of immigrating to New Zealand and the life you desperately tried to leave behind."/>
    <x v="22"/>
    <n v="22345"/>
    <x v="0"/>
    <x v="4"/>
    <s v="NZD"/>
    <n v="1416113833"/>
    <n v="1413518233"/>
    <b v="0"/>
    <n v="150"/>
    <b v="1"/>
    <s v="film &amp; video/television"/>
    <n v="112"/>
    <n v="148.97"/>
    <x v="0"/>
    <x v="0"/>
    <x v="27"/>
    <d v="2014-11-16T04:57:13"/>
    <x v="3"/>
  </r>
  <r>
    <n v="28"/>
    <s v="John Earle Dog Training Concept Development Reel"/>
    <s v="John and Brian are on a quest to change people's lives and rehabilitate dogs."/>
    <x v="14"/>
    <n v="12042"/>
    <x v="0"/>
    <x v="0"/>
    <s v="USD"/>
    <n v="1450307284"/>
    <n v="1447715284"/>
    <b v="0"/>
    <n v="71"/>
    <b v="1"/>
    <s v="film &amp; video/television"/>
    <n v="100"/>
    <n v="169.61"/>
    <x v="0"/>
    <x v="0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x v="9"/>
    <n v="3700"/>
    <x v="0"/>
    <x v="1"/>
    <s v="GBP"/>
    <n v="1406045368"/>
    <n v="1403453368"/>
    <b v="0"/>
    <n v="117"/>
    <b v="1"/>
    <s v="film &amp; video/television"/>
    <n v="123"/>
    <n v="31.62"/>
    <x v="0"/>
    <x v="0"/>
    <x v="29"/>
    <d v="2014-07-22T16:09:28"/>
    <x v="3"/>
  </r>
  <r>
    <n v="30"/>
    <s v="Introverts Web Series"/>
    <s v="Comedy series about three introverted roommates coping with single life, secret resentments, and loudmouthed extroverts."/>
    <x v="23"/>
    <n v="4051.99"/>
    <x v="0"/>
    <x v="0"/>
    <s v="USD"/>
    <n v="1408604515"/>
    <n v="1406012515"/>
    <b v="0"/>
    <n v="53"/>
    <b v="1"/>
    <s v="film &amp; video/television"/>
    <n v="101"/>
    <n v="76.45"/>
    <x v="0"/>
    <x v="0"/>
    <x v="30"/>
    <d v="2014-08-21T07:01:55"/>
    <x v="3"/>
  </r>
  <r>
    <n v="31"/>
    <s v="The Alan Katz Show"/>
    <s v="After a two-year hiatus, The Alan Katz Show is coming back! But it can't unless we can get a 16gb flash drive valued at $12.71!"/>
    <x v="24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  <x v="2"/>
  </r>
  <r>
    <n v="32"/>
    <s v="Over &amp; Out"/>
    <s v="Approaching a milestone birthday, Gail abandons her group of yuppie stay-at-home mom friends for the vibrant and rowdy gay community."/>
    <x v="25"/>
    <n v="28520"/>
    <x v="0"/>
    <x v="0"/>
    <s v="USD"/>
    <n v="1463111940"/>
    <n v="1459523017"/>
    <b v="0"/>
    <n v="89"/>
    <b v="1"/>
    <s v="film &amp; video/television"/>
    <n v="100"/>
    <n v="320.45"/>
    <x v="0"/>
    <x v="0"/>
    <x v="32"/>
    <d v="2016-05-13T03:59:00"/>
    <x v="2"/>
  </r>
  <r>
    <n v="33"/>
    <s v="Imaginary Problems"/>
    <s v="3 best friends balance their work, personal and private lives while finding time for their imaginary friends (who are 3 puppets)."/>
    <x v="26"/>
    <n v="5360"/>
    <x v="0"/>
    <x v="0"/>
    <s v="USD"/>
    <n v="1447001501"/>
    <n v="1444405901"/>
    <b v="0"/>
    <n v="64"/>
    <b v="1"/>
    <s v="film &amp; video/television"/>
    <n v="102"/>
    <n v="83.75"/>
    <x v="0"/>
    <x v="0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x v="0"/>
    <s v="USD"/>
    <n v="1407224601"/>
    <n v="1405928601"/>
    <b v="0"/>
    <n v="68"/>
    <b v="1"/>
    <s v="film &amp; video/television"/>
    <n v="130"/>
    <n v="49.88"/>
    <x v="0"/>
    <x v="0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x v="28"/>
    <n v="1665"/>
    <x v="0"/>
    <x v="0"/>
    <s v="USD"/>
    <n v="1430179200"/>
    <n v="1428130814"/>
    <b v="0"/>
    <n v="28"/>
    <b v="1"/>
    <s v="film &amp; video/television"/>
    <n v="167"/>
    <n v="59.46"/>
    <x v="0"/>
    <x v="0"/>
    <x v="35"/>
    <d v="2015-04-28T00:00:00"/>
    <x v="0"/>
  </r>
  <r>
    <n v="36"/>
    <s v="THE LISTENING BOX"/>
    <s v="A modern day priest makes an unusual discovery, setting off a chain of events."/>
    <x v="12"/>
    <n v="8529"/>
    <x v="0"/>
    <x v="0"/>
    <s v="USD"/>
    <n v="1428128525"/>
    <n v="1425540125"/>
    <b v="0"/>
    <n v="44"/>
    <b v="1"/>
    <s v="film &amp; video/television"/>
    <n v="142"/>
    <n v="193.84"/>
    <x v="0"/>
    <x v="0"/>
    <x v="36"/>
    <d v="2015-04-04T06:22:05"/>
    <x v="0"/>
  </r>
  <r>
    <n v="37"/>
    <s v="The Journey"/>
    <s v="Take an unscripted, real-time journey with Greg Aiello to the planet's wildest and most iconic places on this adventure travel TV show."/>
    <x v="29"/>
    <n v="40357"/>
    <x v="0"/>
    <x v="0"/>
    <s v="USD"/>
    <n v="1425055079"/>
    <n v="1422463079"/>
    <b v="0"/>
    <n v="253"/>
    <b v="1"/>
    <s v="film &amp; video/television"/>
    <n v="183"/>
    <n v="159.51"/>
    <x v="0"/>
    <x v="0"/>
    <x v="37"/>
    <d v="2015-02-27T16:37:59"/>
    <x v="0"/>
  </r>
  <r>
    <n v="38"/>
    <s v="Brewz Brothers TV"/>
    <s v="A television show about three brothers from Chicago on a mission to discover and highlight the best breweries in America."/>
    <x v="30"/>
    <n v="2751"/>
    <x v="0"/>
    <x v="0"/>
    <s v="USD"/>
    <n v="1368235344"/>
    <n v="1365643344"/>
    <b v="0"/>
    <n v="66"/>
    <b v="1"/>
    <s v="film &amp; video/television"/>
    <n v="110"/>
    <n v="41.68"/>
    <x v="0"/>
    <x v="0"/>
    <x v="38"/>
    <d v="2013-05-11T01:22:24"/>
    <x v="4"/>
  </r>
  <r>
    <n v="39"/>
    <s v="Deep Cuts - Series"/>
    <s v="Mystery-Drama Series. Following a shocking event, residents of a remote woodland community learn that some wounds never heal..."/>
    <x v="31"/>
    <n v="32745"/>
    <x v="0"/>
    <x v="1"/>
    <s v="GBP"/>
    <n v="1401058740"/>
    <n v="1398388068"/>
    <b v="0"/>
    <n v="217"/>
    <b v="1"/>
    <s v="film &amp; video/television"/>
    <n v="131"/>
    <n v="150.9"/>
    <x v="0"/>
    <x v="0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x v="13"/>
    <n v="2027"/>
    <x v="0"/>
    <x v="0"/>
    <s v="USD"/>
    <n v="1403150400"/>
    <n v="1401426488"/>
    <b v="0"/>
    <n v="16"/>
    <b v="1"/>
    <s v="film &amp; video/television"/>
    <n v="101"/>
    <n v="126.69"/>
    <x v="0"/>
    <x v="0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x v="0"/>
    <s v="USD"/>
    <n v="1412516354"/>
    <n v="1409924354"/>
    <b v="0"/>
    <n v="19"/>
    <b v="1"/>
    <s v="film &amp; video/television"/>
    <n v="100"/>
    <n v="105.26"/>
    <x v="0"/>
    <x v="0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x v="32"/>
    <n v="19860"/>
    <x v="0"/>
    <x v="0"/>
    <s v="USD"/>
    <n v="1419780026"/>
    <n v="1417188026"/>
    <b v="0"/>
    <n v="169"/>
    <b v="1"/>
    <s v="film &amp; video/television"/>
    <n v="142"/>
    <n v="117.51"/>
    <x v="0"/>
    <x v="0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x v="0"/>
    <s v="USD"/>
    <n v="1405209600"/>
    <n v="1402599486"/>
    <b v="0"/>
    <n v="263"/>
    <b v="1"/>
    <s v="film &amp; video/television"/>
    <n v="309"/>
    <n v="117.36"/>
    <x v="0"/>
    <x v="0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x v="13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  <x v="44"/>
    <d v="2014-10-07T02:22:17"/>
    <x v="3"/>
  </r>
  <r>
    <n v="45"/>
    <s v="The Art of the Lift"/>
    <s v="The Art of the Lift is a crime drama that follows an expert crew of pick-pockets and their attempt at breaking in a new recruit."/>
    <x v="10"/>
    <n v="6000"/>
    <x v="0"/>
    <x v="0"/>
    <s v="USD"/>
    <n v="1461769107"/>
    <n v="1459177107"/>
    <b v="0"/>
    <n v="61"/>
    <b v="1"/>
    <s v="film &amp; video/television"/>
    <n v="120"/>
    <n v="98.36"/>
    <x v="0"/>
    <x v="0"/>
    <x v="45"/>
    <d v="2016-04-27T14:58:27"/>
    <x v="2"/>
  </r>
  <r>
    <n v="46"/>
    <s v="New equipment for Joy's World!"/>
    <s v="The legendary community TV programme Joy's World is in dire need of new equipment! We are hoping you can help."/>
    <x v="33"/>
    <n v="8750"/>
    <x v="0"/>
    <x v="2"/>
    <s v="AUD"/>
    <n v="1450220974"/>
    <n v="1447628974"/>
    <b v="0"/>
    <n v="45"/>
    <b v="1"/>
    <s v="film &amp; video/television"/>
    <n v="104"/>
    <n v="194.44"/>
    <x v="0"/>
    <x v="0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x v="0"/>
    <s v="USD"/>
    <n v="1419021607"/>
    <n v="1413834007"/>
    <b v="0"/>
    <n v="70"/>
    <b v="1"/>
    <s v="film &amp; video/television"/>
    <n v="108"/>
    <n v="76.87"/>
    <x v="0"/>
    <x v="0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x v="1"/>
    <s v="GBP"/>
    <n v="1425211200"/>
    <n v="1422534260"/>
    <b v="0"/>
    <n v="38"/>
    <b v="1"/>
    <s v="film &amp; video/television"/>
    <n v="108"/>
    <n v="56.82"/>
    <x v="0"/>
    <x v="0"/>
    <x v="48"/>
    <d v="2015-03-01T12:00:00"/>
    <x v="0"/>
  </r>
  <r>
    <n v="49"/>
    <s v="Driving Jersey - Season Five"/>
    <s v="Driving Jersey is real people telling real stories."/>
    <x v="14"/>
    <n v="12000"/>
    <x v="0"/>
    <x v="0"/>
    <s v="USD"/>
    <n v="1445660045"/>
    <n v="1443068045"/>
    <b v="0"/>
    <n v="87"/>
    <b v="1"/>
    <s v="film &amp; video/television"/>
    <n v="100"/>
    <n v="137.93"/>
    <x v="0"/>
    <x v="0"/>
    <x v="49"/>
    <d v="2015-10-24T04:14:05"/>
    <x v="0"/>
  </r>
  <r>
    <n v="50"/>
    <s v="The Love Lounge"/>
    <s v="A brand new dating show which helps one lucky lady find her Mr Right with difficult decisions to make along the way."/>
    <x v="20"/>
    <n v="600"/>
    <x v="0"/>
    <x v="1"/>
    <s v="GBP"/>
    <n v="1422637200"/>
    <n v="1419271458"/>
    <b v="0"/>
    <n v="22"/>
    <b v="1"/>
    <s v="film &amp; video/television"/>
    <n v="100"/>
    <n v="27.27"/>
    <x v="0"/>
    <x v="0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x v="34"/>
    <n v="14082"/>
    <x v="0"/>
    <x v="0"/>
    <s v="USD"/>
    <n v="1439245037"/>
    <n v="1436653037"/>
    <b v="0"/>
    <n v="119"/>
    <b v="1"/>
    <s v="film &amp; video/television"/>
    <n v="128"/>
    <n v="118.34"/>
    <x v="0"/>
    <x v="0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x v="0"/>
    <s v="USD"/>
    <n v="1405615846"/>
    <n v="1403023846"/>
    <b v="0"/>
    <n v="52"/>
    <b v="1"/>
    <s v="film &amp; video/television"/>
    <n v="116"/>
    <n v="223.48"/>
    <x v="0"/>
    <x v="0"/>
    <x v="52"/>
    <d v="2014-07-17T16:50:46"/>
    <x v="3"/>
  </r>
  <r>
    <n v="53"/>
    <s v="Rolling out Vegan Mashup's Season 2"/>
    <s v="Delicious TV's Vegan Mashup launching season two on public television"/>
    <x v="9"/>
    <n v="3289"/>
    <x v="0"/>
    <x v="0"/>
    <s v="USD"/>
    <n v="1396648800"/>
    <n v="1395407445"/>
    <b v="0"/>
    <n v="117"/>
    <b v="1"/>
    <s v="film &amp; video/television"/>
    <n v="110"/>
    <n v="28.11"/>
    <x v="0"/>
    <x v="0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x v="0"/>
    <s v="USD"/>
    <n v="1451063221"/>
    <n v="1448471221"/>
    <b v="0"/>
    <n v="52"/>
    <b v="1"/>
    <s v="film &amp; video/television"/>
    <n v="101"/>
    <n v="194.23"/>
    <x v="0"/>
    <x v="0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  <x v="55"/>
    <d v="2016-05-27T23:15:16"/>
    <x v="2"/>
  </r>
  <r>
    <n v="56"/>
    <s v="Voxwomen Cycling Show"/>
    <s v="We want to see more women's cycling on TV - and we need your help to make it happen!"/>
    <x v="6"/>
    <n v="8581"/>
    <x v="0"/>
    <x v="1"/>
    <s v="GBP"/>
    <n v="1433779200"/>
    <n v="1432559424"/>
    <b v="0"/>
    <n v="174"/>
    <b v="1"/>
    <s v="film &amp; video/television"/>
    <n v="107"/>
    <n v="49.32"/>
    <x v="0"/>
    <x v="0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x v="0"/>
    <s v="USD"/>
    <n v="1429991962"/>
    <n v="1427399962"/>
    <b v="0"/>
    <n v="69"/>
    <b v="1"/>
    <s v="film &amp; video/television"/>
    <n v="102"/>
    <n v="221.52"/>
    <x v="0"/>
    <x v="0"/>
    <x v="57"/>
    <d v="2015-04-25T19:59:22"/>
    <x v="0"/>
  </r>
  <r>
    <n v="58"/>
    <s v="Gloaming"/>
    <s v="Alex thought he knew how the world worked. You live, you die and it's over. He was very, very wrong."/>
    <x v="3"/>
    <n v="10291"/>
    <x v="0"/>
    <x v="0"/>
    <s v="USD"/>
    <n v="1416423172"/>
    <n v="1413827572"/>
    <b v="0"/>
    <n v="75"/>
    <b v="1"/>
    <s v="film &amp; video/television"/>
    <n v="103"/>
    <n v="137.21"/>
    <x v="0"/>
    <x v="0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  <x v="59"/>
    <d v="2015-09-14T21:00:00"/>
    <x v="0"/>
  </r>
  <r>
    <n v="60"/>
    <s v="Ever Since - Short Film"/>
    <s v="Set in a beautiful but desolate world, we see how loneliness can lead to friendship in unconventional ways."/>
    <x v="37"/>
    <n v="4648.33"/>
    <x v="0"/>
    <x v="1"/>
    <s v="GBP"/>
    <n v="1395532800"/>
    <n v="1393882717"/>
    <b v="0"/>
    <n v="108"/>
    <b v="1"/>
    <s v="film &amp; video/shorts"/>
    <n v="103"/>
    <n v="43.04"/>
    <x v="0"/>
    <x v="1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x v="10"/>
    <n v="7415"/>
    <x v="0"/>
    <x v="0"/>
    <s v="USD"/>
    <n v="1370547157"/>
    <n v="1368646357"/>
    <b v="0"/>
    <n v="23"/>
    <b v="1"/>
    <s v="film &amp; video/shorts"/>
    <n v="148"/>
    <n v="322.39"/>
    <x v="0"/>
    <x v="1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x v="9"/>
    <n v="4642"/>
    <x v="0"/>
    <x v="0"/>
    <s v="USD"/>
    <n v="1362337878"/>
    <n v="1360177878"/>
    <b v="0"/>
    <n v="48"/>
    <b v="1"/>
    <s v="film &amp; video/shorts"/>
    <n v="155"/>
    <n v="96.71"/>
    <x v="0"/>
    <x v="1"/>
    <x v="62"/>
    <d v="2013-03-03T19:11:18"/>
    <x v="4"/>
  </r>
  <r>
    <n v="63"/>
    <s v="The Attic"/>
    <s v="The Attic is my first short film.  Please help me with post production and distribution so that I can let it out into the world"/>
    <x v="13"/>
    <n v="2270.37"/>
    <x v="0"/>
    <x v="0"/>
    <s v="USD"/>
    <n v="1388206740"/>
    <n v="1386194013"/>
    <b v="0"/>
    <n v="64"/>
    <b v="1"/>
    <s v="film &amp; video/shorts"/>
    <n v="114"/>
    <n v="35.47"/>
    <x v="0"/>
    <x v="1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x v="38"/>
    <n v="2080"/>
    <x v="0"/>
    <x v="0"/>
    <s v="USD"/>
    <n v="1373243181"/>
    <n v="1370651181"/>
    <b v="0"/>
    <n v="24"/>
    <b v="1"/>
    <s v="film &amp; video/shorts"/>
    <n v="173"/>
    <n v="86.67"/>
    <x v="0"/>
    <x v="1"/>
    <x v="64"/>
    <d v="2013-07-08T00:26:21"/>
    <x v="4"/>
  </r>
  <r>
    <n v="65"/>
    <s v="Hello World - Post Production Funds"/>
    <s v="Help finish the short film Hello World. The story of an android in the broken home of a father &amp; son."/>
    <x v="39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  <x v="65"/>
    <d v="2014-08-11T05:59:00"/>
    <x v="3"/>
  </r>
  <r>
    <n v="66"/>
    <s v="A Stagnant Fever: Short Film"/>
    <s v="A dark comedy set in the '60s about clinical depression and one night stands."/>
    <x v="13"/>
    <n v="2372"/>
    <x v="0"/>
    <x v="0"/>
    <s v="USD"/>
    <n v="1468873420"/>
    <n v="1466281420"/>
    <b v="0"/>
    <n v="26"/>
    <b v="1"/>
    <s v="film &amp; video/shorts"/>
    <n v="119"/>
    <n v="91.23"/>
    <x v="0"/>
    <x v="1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x v="13"/>
    <n v="2325"/>
    <x v="0"/>
    <x v="0"/>
    <s v="USD"/>
    <n v="1342360804"/>
    <n v="1339768804"/>
    <b v="0"/>
    <n v="20"/>
    <b v="1"/>
    <s v="film &amp; video/shorts"/>
    <n v="116"/>
    <n v="116.25"/>
    <x v="0"/>
    <x v="1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x v="20"/>
    <n v="763"/>
    <x v="0"/>
    <x v="1"/>
    <s v="GBP"/>
    <n v="1393162791"/>
    <n v="1390570791"/>
    <b v="0"/>
    <n v="36"/>
    <b v="1"/>
    <s v="film &amp; video/shorts"/>
    <n v="127"/>
    <n v="21.19"/>
    <x v="0"/>
    <x v="1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x v="3"/>
    <n v="11094.23"/>
    <x v="0"/>
    <x v="0"/>
    <s v="USD"/>
    <n v="1317538740"/>
    <n v="1314765025"/>
    <b v="0"/>
    <n v="178"/>
    <b v="1"/>
    <s v="film &amp; video/shorts"/>
    <n v="111"/>
    <n v="62.33"/>
    <x v="0"/>
    <x v="1"/>
    <x v="69"/>
    <d v="2011-10-02T06:59:00"/>
    <x v="6"/>
  </r>
  <r>
    <n v="70"/>
    <s v="Scraps"/>
    <s v="Maggie barely survives a deranged baptism by her mother only to be born again to a string of foster parents. Things can always be worse"/>
    <x v="2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x v="0"/>
    <s v="USD"/>
    <n v="1338186657"/>
    <n v="1333002657"/>
    <b v="0"/>
    <n v="32"/>
    <b v="1"/>
    <s v="film &amp; video/shorts"/>
    <n v="124"/>
    <n v="69.72"/>
    <x v="0"/>
    <x v="1"/>
    <x v="71"/>
    <d v="2012-05-28T06:30:57"/>
    <x v="5"/>
  </r>
  <r>
    <n v="72"/>
    <s v="Trickle"/>
    <s v="A young man forced to live back home after an automobile accident leaves him to rediscover what it means to be a part of his family."/>
    <x v="41"/>
    <n v="2385"/>
    <x v="0"/>
    <x v="0"/>
    <s v="USD"/>
    <n v="1352937600"/>
    <n v="1351210481"/>
    <b v="0"/>
    <n v="41"/>
    <b v="1"/>
    <s v="film &amp; video/shorts"/>
    <n v="108"/>
    <n v="58.17"/>
    <x v="0"/>
    <x v="1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x v="6"/>
    <s v="EUR"/>
    <n v="1453376495"/>
    <n v="1450784495"/>
    <b v="0"/>
    <n v="29"/>
    <b v="1"/>
    <s v="film &amp; video/shorts"/>
    <n v="113"/>
    <n v="19.47"/>
    <x v="0"/>
    <x v="1"/>
    <x v="74"/>
    <d v="2016-01-21T11:41:35"/>
    <x v="0"/>
  </r>
  <r>
    <n v="75"/>
    <s v="&quot;DAD&quot; - A USC Short Film"/>
    <s v="A teenager named Charlie discovers something new about himself while coping with the loss of his father."/>
    <x v="8"/>
    <n v="4040"/>
    <x v="0"/>
    <x v="0"/>
    <s v="USD"/>
    <n v="1366693272"/>
    <n v="1364101272"/>
    <b v="0"/>
    <n v="47"/>
    <b v="1"/>
    <s v="film &amp; video/shorts"/>
    <n v="115"/>
    <n v="85.96"/>
    <x v="0"/>
    <x v="1"/>
    <x v="75"/>
    <d v="2013-04-23T05:01:12"/>
    <x v="4"/>
  </r>
  <r>
    <n v="76"/>
    <s v="Star Wars: Insidious"/>
    <s v="Karn A'Mor has awoken bloodied on a distant battlefield with no memory of his past! JOIN THE RESISTANCE and find out more..."/>
    <x v="43"/>
    <n v="460"/>
    <x v="0"/>
    <x v="0"/>
    <s v="USD"/>
    <n v="1325007358"/>
    <n v="1319819758"/>
    <b v="0"/>
    <n v="15"/>
    <b v="1"/>
    <s v="film &amp; video/shorts"/>
    <n v="153"/>
    <n v="30.67"/>
    <x v="0"/>
    <x v="1"/>
    <x v="76"/>
    <d v="2011-12-27T17:35:58"/>
    <x v="6"/>
  </r>
  <r>
    <n v="77"/>
    <s v="Jonah and the Crab"/>
    <s v="A short film about a boy searching for companionship in a hermit crab he finds on the beach."/>
    <x v="44"/>
    <n v="1570"/>
    <x v="0"/>
    <x v="0"/>
    <s v="USD"/>
    <n v="1337569140"/>
    <n v="1332991717"/>
    <b v="0"/>
    <n v="26"/>
    <b v="1"/>
    <s v="film &amp; video/shorts"/>
    <n v="393"/>
    <n v="60.38"/>
    <x v="0"/>
    <x v="1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x v="46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  <x v="79"/>
    <d v="2014-04-25T18:38:13"/>
    <x v="3"/>
  </r>
  <r>
    <n v="80"/>
    <s v="Swingers Anonymous"/>
    <s v="What would you do if you ended up at a swingers party with two dead bodies and $20,000 in drug money?"/>
    <x v="14"/>
    <n v="12870"/>
    <x v="0"/>
    <x v="0"/>
    <s v="USD"/>
    <n v="1386640856"/>
    <n v="1383616856"/>
    <b v="0"/>
    <n v="47"/>
    <b v="1"/>
    <s v="film &amp; video/shorts"/>
    <n v="107"/>
    <n v="273.83"/>
    <x v="0"/>
    <x v="1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x v="0"/>
    <s v="USD"/>
    <n v="1342234920"/>
    <n v="1341892127"/>
    <b v="0"/>
    <n v="28"/>
    <b v="1"/>
    <s v="film &amp; video/shorts"/>
    <n v="198"/>
    <n v="53.04"/>
    <x v="0"/>
    <x v="1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x v="0"/>
    <s v="USD"/>
    <n v="1318189261"/>
    <n v="1315597261"/>
    <b v="0"/>
    <n v="100"/>
    <b v="1"/>
    <s v="film &amp; video/shorts"/>
    <n v="100"/>
    <n v="40.01"/>
    <x v="0"/>
    <x v="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x v="48"/>
    <n v="205"/>
    <x v="0"/>
    <x v="1"/>
    <s v="GBP"/>
    <n v="1424604600"/>
    <n v="1423320389"/>
    <b v="0"/>
    <n v="13"/>
    <b v="1"/>
    <s v="film &amp; video/shorts"/>
    <n v="103"/>
    <n v="15.77"/>
    <x v="0"/>
    <x v="1"/>
    <x v="83"/>
    <d v="2015-02-22T11:30:00"/>
    <x v="0"/>
  </r>
  <r>
    <n v="84"/>
    <s v="Redemption - Short Film"/>
    <s v="&quot;A sociopath crosses paths with the person he must confront about his wife's murder, it might be himself&quot;"/>
    <x v="2"/>
    <n v="500"/>
    <x v="0"/>
    <x v="0"/>
    <s v="USD"/>
    <n v="1305483086"/>
    <n v="1302891086"/>
    <b v="0"/>
    <n v="7"/>
    <b v="1"/>
    <s v="film &amp; video/shorts"/>
    <n v="100"/>
    <n v="71.430000000000007"/>
    <x v="0"/>
    <x v="1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x v="38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x v="6"/>
    <s v="EUR"/>
    <n v="1451226045"/>
    <n v="1444828845"/>
    <b v="0"/>
    <n v="17"/>
    <b v="1"/>
    <s v="film &amp; video/shorts"/>
    <n v="106"/>
    <n v="375.76"/>
    <x v="0"/>
    <x v="1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x v="30"/>
    <n v="2615"/>
    <x v="0"/>
    <x v="0"/>
    <s v="USD"/>
    <n v="1275529260"/>
    <n v="1274705803"/>
    <b v="0"/>
    <n v="25"/>
    <b v="1"/>
    <s v="film &amp; video/shorts"/>
    <n v="105"/>
    <n v="104.6"/>
    <x v="0"/>
    <x v="1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x v="0"/>
    <s v="USD"/>
    <n v="1403452131"/>
    <n v="1401205731"/>
    <b v="0"/>
    <n v="60"/>
    <b v="1"/>
    <s v="film &amp; video/shorts"/>
    <n v="103"/>
    <n v="60"/>
    <x v="0"/>
    <x v="1"/>
    <x v="88"/>
    <d v="2014-06-22T15:48:51"/>
    <x v="3"/>
  </r>
  <r>
    <n v="89"/>
    <s v="The Southwest Chronicles"/>
    <s v="A chronicle of four very different stories concerning racism to the power of love, all set in the beauty of the Southwest."/>
    <x v="12"/>
    <n v="6904"/>
    <x v="0"/>
    <x v="0"/>
    <s v="USD"/>
    <n v="1370196192"/>
    <n v="1368036192"/>
    <b v="0"/>
    <n v="56"/>
    <b v="1"/>
    <s v="film &amp; video/shorts"/>
    <n v="115"/>
    <n v="123.29"/>
    <x v="0"/>
    <x v="1"/>
    <x v="89"/>
    <d v="2013-06-02T18:03:12"/>
    <x v="4"/>
  </r>
  <r>
    <n v="90"/>
    <s v="Help Get the Short Film Interior Design into Film Festivals!"/>
    <s v="We're looking for funding to help submit a short film to film festivals."/>
    <x v="2"/>
    <n v="502"/>
    <x v="0"/>
    <x v="0"/>
    <s v="USD"/>
    <n v="1310454499"/>
    <n v="1307862499"/>
    <b v="0"/>
    <n v="16"/>
    <b v="1"/>
    <s v="film &amp; video/shorts"/>
    <n v="100"/>
    <n v="31.38"/>
    <x v="0"/>
    <x v="1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  <x v="91"/>
    <d v="2011-05-17T09:39:24"/>
    <x v="6"/>
  </r>
  <r>
    <n v="92"/>
    <s v="Euphoria"/>
    <s v="Euphoria is an adventure film that follows adrenaline filled athletes on their hunt for the sublime while balancing family and careers."/>
    <x v="10"/>
    <n v="5260"/>
    <x v="0"/>
    <x v="5"/>
    <s v="CAD"/>
    <n v="1485936000"/>
    <n v="1481949983"/>
    <b v="0"/>
    <n v="43"/>
    <b v="1"/>
    <s v="film &amp; video/shorts"/>
    <n v="105"/>
    <n v="122.33"/>
    <x v="0"/>
    <x v="1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x v="0"/>
    <s v="USD"/>
    <n v="1341349200"/>
    <n v="1338928537"/>
    <b v="0"/>
    <n v="15"/>
    <b v="1"/>
    <s v="film &amp; video/shorts"/>
    <n v="111"/>
    <n v="73.73"/>
    <x v="0"/>
    <x v="1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x v="1"/>
    <s v="GBP"/>
    <n v="1396890822"/>
    <n v="1395162822"/>
    <b v="0"/>
    <n v="12"/>
    <b v="1"/>
    <s v="film &amp; video/shorts"/>
    <n v="104"/>
    <n v="21.67"/>
    <x v="0"/>
    <x v="1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x v="0"/>
    <s v="USD"/>
    <n v="1330214841"/>
    <n v="1327622841"/>
    <b v="0"/>
    <n v="21"/>
    <b v="1"/>
    <s v="film &amp; video/shorts"/>
    <n v="131"/>
    <n v="21.9"/>
    <x v="0"/>
    <x v="1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x v="15"/>
    <n v="1720"/>
    <x v="0"/>
    <x v="0"/>
    <s v="USD"/>
    <n v="1280631600"/>
    <n v="1274889241"/>
    <b v="0"/>
    <n v="34"/>
    <b v="1"/>
    <s v="film &amp; video/shorts"/>
    <n v="115"/>
    <n v="50.59"/>
    <x v="0"/>
    <x v="1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x v="0"/>
    <s v="USD"/>
    <n v="1310440482"/>
    <n v="1307848482"/>
    <b v="0"/>
    <n v="8"/>
    <b v="1"/>
    <s v="film &amp; video/shorts"/>
    <n v="106"/>
    <n v="53.13"/>
    <x v="0"/>
    <x v="1"/>
    <x v="97"/>
    <d v="2011-07-12T03:14:42"/>
    <x v="6"/>
  </r>
  <r>
    <n v="98"/>
    <s v="CUT OUT"/>
    <s v="&quot;Cut Out&quot; tells the story of a young woman who befriends a neighborhood teen and finds herself involved with gang violence."/>
    <x v="50"/>
    <n v="3400"/>
    <x v="0"/>
    <x v="0"/>
    <s v="USD"/>
    <n v="1354923000"/>
    <n v="1351796674"/>
    <b v="0"/>
    <n v="60"/>
    <b v="1"/>
    <s v="film &amp; video/shorts"/>
    <n v="106"/>
    <n v="56.67"/>
    <x v="0"/>
    <x v="1"/>
    <x v="98"/>
    <d v="2012-12-07T23:30:00"/>
    <x v="5"/>
  </r>
  <r>
    <n v="99"/>
    <s v="BEAT: An Original Short Film"/>
    <s v="A feminist tale of two girls finally giving a &quot;Nice Guy&quot; what he truly deserves. Also, dancing!"/>
    <x v="15"/>
    <n v="1590.29"/>
    <x v="0"/>
    <x v="0"/>
    <s v="USD"/>
    <n v="1390426799"/>
    <n v="1387834799"/>
    <b v="0"/>
    <n v="39"/>
    <b v="1"/>
    <s v="film &amp; video/shorts"/>
    <n v="106"/>
    <n v="40.78"/>
    <x v="0"/>
    <x v="1"/>
    <x v="99"/>
    <d v="2014-01-22T21:39:59"/>
    <x v="4"/>
  </r>
  <r>
    <n v="100"/>
    <s v="Two Sisters"/>
    <s v="Two sisters share a fragile relationship. When their mother dies and they inherit the family house, old problems rise to the surface."/>
    <x v="10"/>
    <n v="5000"/>
    <x v="0"/>
    <x v="0"/>
    <s v="USD"/>
    <n v="1352055886"/>
    <n v="1350324286"/>
    <b v="0"/>
    <n v="26"/>
    <b v="1"/>
    <s v="film &amp; video/shorts"/>
    <n v="100"/>
    <n v="192.31"/>
    <x v="0"/>
    <x v="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8:38:30"/>
    <x v="5"/>
  </r>
  <r>
    <n v="102"/>
    <s v="Dear God No!"/>
    <s v="A gang of outlaw bikers pull a home invasion on a disgraced Anthropologist hiding a secret locked in his cabin basement."/>
    <x v="12"/>
    <n v="7665"/>
    <x v="0"/>
    <x v="0"/>
    <s v="USD"/>
    <n v="1293073733"/>
    <n v="1290481733"/>
    <b v="0"/>
    <n v="65"/>
    <b v="1"/>
    <s v="film &amp; video/shorts"/>
    <n v="128"/>
    <n v="117.92"/>
    <x v="0"/>
    <x v="1"/>
    <x v="102"/>
    <d v="2010-12-23T03:08:53"/>
    <x v="7"/>
  </r>
  <r>
    <n v="103"/>
    <s v="I'M TWENTY SOMETHING"/>
    <s v="Three friends in their twenties are trying to do the impossible - have fun on a casual Friday night."/>
    <x v="46"/>
    <n v="1367"/>
    <x v="0"/>
    <x v="1"/>
    <s v="GBP"/>
    <n v="1394220030"/>
    <n v="1392232830"/>
    <b v="0"/>
    <n v="49"/>
    <b v="1"/>
    <s v="film &amp; video/shorts"/>
    <n v="105"/>
    <n v="27.9"/>
    <x v="0"/>
    <x v="1"/>
    <x v="103"/>
    <d v="2014-03-07T19:20:30"/>
    <x v="3"/>
  </r>
  <r>
    <n v="104"/>
    <s v="Good 'Ol Trumpet"/>
    <s v="UCF short film about an old man, his love for music, and his misplaced trumpet.  "/>
    <x v="2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x v="41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  <x v="105"/>
    <d v="2016-05-14T00:00:00"/>
    <x v="2"/>
  </r>
  <r>
    <n v="106"/>
    <s v="LOST WEEKEND"/>
    <s v="A Boy. A Girl. A Car. A Serial Killer."/>
    <x v="10"/>
    <n v="5025"/>
    <x v="0"/>
    <x v="0"/>
    <s v="USD"/>
    <n v="1333391901"/>
    <n v="1332182301"/>
    <b v="0"/>
    <n v="27"/>
    <b v="1"/>
    <s v="film &amp; video/shorts"/>
    <n v="101"/>
    <n v="186.11"/>
    <x v="0"/>
    <x v="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x v="0"/>
    <s v="USD"/>
    <n v="1303688087"/>
    <n v="1301787287"/>
    <b v="0"/>
    <n v="69"/>
    <b v="1"/>
    <s v="film &amp; video/shorts"/>
    <n v="102"/>
    <n v="111.38"/>
    <x v="0"/>
    <x v="1"/>
    <x v="107"/>
    <d v="2011-04-24T23:34:47"/>
    <x v="6"/>
  </r>
  <r>
    <n v="108"/>
    <s v="GLASS: A Love Story"/>
    <s v="When a man can't find love, his Google GLASS does the searching for him. A short film shot with Google Glass."/>
    <x v="15"/>
    <n v="3700"/>
    <x v="0"/>
    <x v="0"/>
    <s v="USD"/>
    <n v="1370011370"/>
    <n v="1364827370"/>
    <b v="0"/>
    <n v="47"/>
    <b v="1"/>
    <s v="film &amp; video/shorts"/>
    <n v="247"/>
    <n v="78.72"/>
    <x v="0"/>
    <x v="1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x v="0"/>
    <s v="USD"/>
    <n v="1298680630"/>
    <n v="1296088630"/>
    <b v="0"/>
    <n v="47"/>
    <b v="1"/>
    <s v="film &amp; video/shorts"/>
    <n v="220"/>
    <n v="46.7"/>
    <x v="0"/>
    <x v="1"/>
    <x v="109"/>
    <d v="2011-02-26T00:37:10"/>
    <x v="6"/>
  </r>
  <r>
    <n v="110"/>
    <s v="Earlids"/>
    <s v="Lee, an awkward teenager with sound-blocking earlids, must confront his self-isolation after a girl moves in next door."/>
    <x v="46"/>
    <n v="1700"/>
    <x v="0"/>
    <x v="0"/>
    <s v="USD"/>
    <n v="1384408740"/>
    <n v="1381445253"/>
    <b v="0"/>
    <n v="26"/>
    <b v="1"/>
    <s v="film &amp; video/shorts"/>
    <n v="131"/>
    <n v="65.38"/>
    <x v="0"/>
    <x v="1"/>
    <x v="110"/>
    <d v="2013-11-14T05:59:00"/>
    <x v="4"/>
  </r>
  <r>
    <n v="111"/>
    <s v="Judi Dench is Cool in Person"/>
    <s v="Two actors, one bookie and a very bad day.  Judi Dench is Cool in Person is fast, funny and only a little bit nasty."/>
    <x v="8"/>
    <n v="5410"/>
    <x v="0"/>
    <x v="2"/>
    <s v="AUD"/>
    <n v="1433059187"/>
    <n v="1430467187"/>
    <b v="0"/>
    <n v="53"/>
    <b v="1"/>
    <s v="film &amp; video/shorts"/>
    <n v="155"/>
    <n v="102.08"/>
    <x v="0"/>
    <x v="1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x v="10"/>
    <n v="5200"/>
    <x v="0"/>
    <x v="0"/>
    <s v="USD"/>
    <n v="1397354400"/>
    <n v="1395277318"/>
    <b v="0"/>
    <n v="81"/>
    <b v="1"/>
    <s v="film &amp; video/shorts"/>
    <n v="104"/>
    <n v="64.2"/>
    <x v="0"/>
    <x v="1"/>
    <x v="112"/>
    <d v="2014-04-13T02:00:00"/>
    <x v="3"/>
  </r>
  <r>
    <n v="113"/>
    <s v="&quot;The First Day&quot; by Julia Othmer- Music Video"/>
    <s v="A living memorial for all those dealing with trauma, grief and loss."/>
    <x v="10"/>
    <n v="7050"/>
    <x v="0"/>
    <x v="0"/>
    <s v="USD"/>
    <n v="1312642800"/>
    <n v="1311963128"/>
    <b v="0"/>
    <n v="78"/>
    <b v="1"/>
    <s v="film &amp; video/shorts"/>
    <n v="141"/>
    <n v="90.38"/>
    <x v="0"/>
    <x v="1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x v="9"/>
    <n v="3100"/>
    <x v="0"/>
    <x v="0"/>
    <s v="USD"/>
    <n v="1326436488"/>
    <n v="1321252488"/>
    <b v="0"/>
    <n v="35"/>
    <b v="1"/>
    <s v="film &amp; video/shorts"/>
    <n v="103"/>
    <n v="88.57"/>
    <x v="0"/>
    <x v="1"/>
    <x v="114"/>
    <d v="2012-01-13T06:34:48"/>
    <x v="6"/>
  </r>
  <r>
    <n v="115"/>
    <s v="The World's Greatest Lover"/>
    <s v="Never judge a book (or a lover) by their cover."/>
    <x v="52"/>
    <n v="632"/>
    <x v="0"/>
    <x v="0"/>
    <s v="USD"/>
    <n v="1328377444"/>
    <n v="1326217444"/>
    <b v="0"/>
    <n v="22"/>
    <b v="1"/>
    <s v="film &amp; video/shorts"/>
    <n v="140"/>
    <n v="28.73"/>
    <x v="0"/>
    <x v="1"/>
    <x v="115"/>
    <d v="2012-02-04T17:44:04"/>
    <x v="5"/>
  </r>
  <r>
    <n v="116"/>
    <s v="Villanelle"/>
    <s v="Villanelle is a feature film that blends elements of classic, hardboiled Film Noir, with classic Horror and tells a great story to boot"/>
    <x v="8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x v="0"/>
    <s v="USD"/>
    <n v="1276110000"/>
    <n v="1268337744"/>
    <b v="0"/>
    <n v="27"/>
    <b v="1"/>
    <s v="film &amp; video/shorts"/>
    <n v="100"/>
    <n v="167.49"/>
    <x v="0"/>
    <x v="1"/>
    <x v="117"/>
    <d v="2010-06-09T19:00:00"/>
    <x v="7"/>
  </r>
  <r>
    <n v="118"/>
    <s v="DENOUNCED - A Short Film"/>
    <s v="When a ruthless hit-man is 'denounced' from the mafia, his old enemies declare war."/>
    <x v="10"/>
    <n v="5651.58"/>
    <x v="0"/>
    <x v="0"/>
    <s v="USD"/>
    <n v="1311902236"/>
    <n v="1309310236"/>
    <b v="0"/>
    <n v="39"/>
    <b v="1"/>
    <s v="film &amp; video/shorts"/>
    <n v="113"/>
    <n v="144.91"/>
    <x v="0"/>
    <x v="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x v="0"/>
    <s v="USD"/>
    <n v="1313276400"/>
    <n v="1310693986"/>
    <b v="0"/>
    <n v="37"/>
    <b v="1"/>
    <s v="film &amp; video/shorts"/>
    <n v="105"/>
    <n v="91.84"/>
    <x v="0"/>
    <x v="1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x v="7"/>
    <s v="HKD"/>
    <n v="1475457107"/>
    <n v="1472865107"/>
    <b v="0"/>
    <n v="1"/>
    <b v="0"/>
    <s v="film &amp; video/science fiction"/>
    <n v="0"/>
    <n v="10"/>
    <x v="0"/>
    <x v="2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x v="9"/>
    <n v="1"/>
    <x v="1"/>
    <x v="0"/>
    <s v="USD"/>
    <n v="1429352160"/>
    <n v="1427993710"/>
    <b v="0"/>
    <n v="1"/>
    <b v="0"/>
    <s v="film &amp; video/science fiction"/>
    <n v="0"/>
    <n v="1"/>
    <x v="0"/>
    <x v="2"/>
    <x v="121"/>
    <d v="2015-04-18T10:16:00"/>
    <x v="0"/>
  </r>
  <r>
    <n v="122"/>
    <s v="The Time Jumper (Canceled)"/>
    <s v="My ambition for this knows no bounds.  Seeing Sephoria in a live-action is a dream of mine."/>
    <x v="55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x v="0"/>
    <s v="USD"/>
    <n v="1414533600"/>
    <n v="1411411564"/>
    <b v="0"/>
    <n v="6"/>
    <b v="0"/>
    <s v="film &amp; video/science fiction"/>
    <n v="0"/>
    <n v="25.17"/>
    <x v="0"/>
    <x v="2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x v="23"/>
    <n v="0"/>
    <x v="1"/>
    <x v="0"/>
    <s v="USD"/>
    <n v="1431728242"/>
    <n v="1429568242"/>
    <b v="0"/>
    <n v="0"/>
    <b v="0"/>
    <s v="film &amp; video/science fiction"/>
    <n v="0"/>
    <n v="0"/>
    <x v="0"/>
    <x v="2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x v="2"/>
    <n v="70"/>
    <x v="1"/>
    <x v="5"/>
    <s v="CAD"/>
    <n v="1486165880"/>
    <n v="1480981880"/>
    <b v="0"/>
    <n v="6"/>
    <b v="0"/>
    <s v="film &amp; video/science fiction"/>
    <n v="14"/>
    <n v="11.67"/>
    <x v="0"/>
    <x v="2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x v="0"/>
    <s v="USD"/>
    <n v="1433988000"/>
    <n v="1431353337"/>
    <b v="0"/>
    <n v="13"/>
    <b v="0"/>
    <s v="film &amp; video/science fiction"/>
    <n v="6"/>
    <n v="106.69"/>
    <x v="0"/>
    <x v="2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x v="6"/>
    <n v="190"/>
    <x v="1"/>
    <x v="0"/>
    <s v="USD"/>
    <n v="1428069541"/>
    <n v="1425481141"/>
    <b v="0"/>
    <n v="4"/>
    <b v="0"/>
    <s v="film &amp; video/science fiction"/>
    <n v="2"/>
    <n v="47.5"/>
    <x v="0"/>
    <x v="2"/>
    <x v="127"/>
    <d v="2015-04-03T13:59:01"/>
    <x v="0"/>
  </r>
  <r>
    <n v="128"/>
    <s v="Ralphi3 (Canceled)"/>
    <s v="A Science Fiction film filled with entertainment and Excitement"/>
    <x v="57"/>
    <n v="1867"/>
    <x v="1"/>
    <x v="0"/>
    <s v="USD"/>
    <n v="1476941293"/>
    <n v="1473917293"/>
    <b v="0"/>
    <n v="6"/>
    <b v="0"/>
    <s v="film &amp; video/science fiction"/>
    <n v="2"/>
    <n v="311.17"/>
    <x v="0"/>
    <x v="2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x v="2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d v="2014-06-16T20:16:00"/>
    <x v="3"/>
  </r>
  <r>
    <n v="131"/>
    <s v="I (Canceled)"/>
    <s v="I"/>
    <x v="38"/>
    <n v="0"/>
    <x v="1"/>
    <x v="0"/>
    <s v="USD"/>
    <n v="1467763200"/>
    <n v="1466453161"/>
    <b v="0"/>
    <n v="0"/>
    <b v="0"/>
    <s v="film &amp; video/science fiction"/>
    <n v="0"/>
    <n v="0"/>
    <x v="0"/>
    <x v="2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x v="0"/>
    <s v="USD"/>
    <n v="1415392207"/>
    <n v="1411500607"/>
    <b v="0"/>
    <n v="81"/>
    <b v="0"/>
    <s v="film &amp; video/science fiction"/>
    <n v="10"/>
    <n v="94.51"/>
    <x v="0"/>
    <x v="2"/>
    <x v="132"/>
    <d v="2014-11-07T20:30:07"/>
    <x v="3"/>
  </r>
  <r>
    <n v="133"/>
    <s v="Demon Women from outer space (Canceled)"/>
    <s v="Invasion from outer space sights, to weird to imagine destruction too monstrous to escape"/>
    <x v="59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d v="2016-05-31T17:31:00"/>
    <x v="2"/>
  </r>
  <r>
    <n v="134"/>
    <s v="MARLEY'S GHOST (AMBASSADORS OF STEAM) (Canceled)"/>
    <s v="steampunk  remake of &quot;a Christmas carol&quot;"/>
    <x v="10"/>
    <n v="0"/>
    <x v="1"/>
    <x v="0"/>
    <s v="USD"/>
    <n v="1441386000"/>
    <n v="1438811418"/>
    <b v="0"/>
    <n v="0"/>
    <b v="0"/>
    <s v="film &amp; video/science fiction"/>
    <n v="0"/>
    <n v="0"/>
    <x v="0"/>
    <x v="2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x v="9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x v="56"/>
    <n v="0"/>
    <x v="1"/>
    <x v="8"/>
    <s v="DKK"/>
    <n v="1444657593"/>
    <n v="1440337593"/>
    <b v="0"/>
    <n v="0"/>
    <b v="0"/>
    <s v="film &amp; video/science fiction"/>
    <n v="0"/>
    <n v="0"/>
    <x v="0"/>
    <x v="2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  <x v="138"/>
    <d v="2015-08-01T04:59:00"/>
    <x v="0"/>
  </r>
  <r>
    <n v="139"/>
    <s v="Roman Dead (Canceled)"/>
    <s v="When  Rome is infected with a zombie plague, Lucius Agrippa and a small group fights for survival"/>
    <x v="2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x v="61"/>
    <n v="0"/>
    <x v="1"/>
    <x v="0"/>
    <s v="USD"/>
    <n v="1426823132"/>
    <n v="1424234732"/>
    <b v="0"/>
    <n v="0"/>
    <b v="0"/>
    <s v="film &amp; video/science fiction"/>
    <n v="0"/>
    <n v="0"/>
    <x v="0"/>
    <x v="2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x v="0"/>
    <s v="USD"/>
    <n v="1433043623"/>
    <n v="1429155623"/>
    <b v="0"/>
    <n v="28"/>
    <b v="0"/>
    <s v="film &amp; video/science fiction"/>
    <n v="11"/>
    <n v="46.18"/>
    <x v="0"/>
    <x v="2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x v="9"/>
    <n v="10"/>
    <x v="1"/>
    <x v="0"/>
    <s v="USD"/>
    <n v="1416176778"/>
    <n v="1414358778"/>
    <b v="0"/>
    <n v="1"/>
    <b v="0"/>
    <s v="film &amp; video/science fiction"/>
    <n v="0"/>
    <n v="10"/>
    <x v="0"/>
    <x v="2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x v="2"/>
    <s v="AUD"/>
    <n v="1472882100"/>
    <n v="1467941542"/>
    <b v="0"/>
    <n v="0"/>
    <b v="0"/>
    <s v="film &amp; video/science fiction"/>
    <n v="0"/>
    <n v="0"/>
    <x v="0"/>
    <x v="2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x v="5"/>
    <s v="CAD"/>
    <n v="1428945472"/>
    <n v="1423765072"/>
    <b v="0"/>
    <n v="37"/>
    <b v="0"/>
    <s v="film &amp; video/science fiction"/>
    <n v="28"/>
    <n v="55.95"/>
    <x v="0"/>
    <x v="2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x v="37"/>
    <n v="338"/>
    <x v="1"/>
    <x v="0"/>
    <s v="USD"/>
    <n v="1439298052"/>
    <n v="1436965252"/>
    <b v="0"/>
    <n v="9"/>
    <b v="0"/>
    <s v="film &amp; video/science fiction"/>
    <n v="8"/>
    <n v="37.56"/>
    <x v="0"/>
    <x v="2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x v="0"/>
    <s v="USD"/>
    <n v="1484698998"/>
    <n v="1479514998"/>
    <b v="0"/>
    <n v="3"/>
    <b v="0"/>
    <s v="film &amp; video/science fiction"/>
    <n v="1"/>
    <n v="38.33"/>
    <x v="0"/>
    <x v="2"/>
    <x v="146"/>
    <d v="2017-01-18T00:23:18"/>
    <x v="2"/>
  </r>
  <r>
    <n v="147"/>
    <s v="Consumed (Static Air) (Canceled)"/>
    <s v="Film makers catch live footage beyond their wildest dreams."/>
    <x v="39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x v="63"/>
    <n v="40"/>
    <x v="1"/>
    <x v="0"/>
    <s v="USD"/>
    <n v="1456555536"/>
    <n v="1453963536"/>
    <b v="0"/>
    <n v="2"/>
    <b v="0"/>
    <s v="film &amp; video/science fiction"/>
    <n v="0"/>
    <n v="20"/>
    <x v="0"/>
    <x v="2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x v="3"/>
    <n v="92"/>
    <x v="1"/>
    <x v="0"/>
    <s v="USD"/>
    <n v="1419494400"/>
    <n v="1416888470"/>
    <b v="0"/>
    <n v="6"/>
    <b v="0"/>
    <s v="film &amp; video/science fiction"/>
    <n v="1"/>
    <n v="15.33"/>
    <x v="0"/>
    <x v="2"/>
    <x v="149"/>
    <d v="2014-12-25T08:00:00"/>
    <x v="3"/>
  </r>
  <r>
    <n v="150"/>
    <s v="Star Trek First Frontier (Canceled)"/>
    <s v="The untold story of Captain Robert April and the first launching of the starship U.S.S. Enterprise,  NCC-1701"/>
    <x v="64"/>
    <n v="30112"/>
    <x v="1"/>
    <x v="0"/>
    <s v="USD"/>
    <n v="1432612382"/>
    <n v="1427428382"/>
    <b v="0"/>
    <n v="67"/>
    <b v="0"/>
    <s v="film &amp; video/science fiction"/>
    <n v="23"/>
    <n v="449.43"/>
    <x v="0"/>
    <x v="2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x v="2"/>
    <s v="AUD"/>
    <n v="1434633191"/>
    <n v="1429449191"/>
    <b v="0"/>
    <n v="5"/>
    <b v="0"/>
    <s v="film &amp; video/science fiction"/>
    <n v="0"/>
    <n v="28"/>
    <x v="0"/>
    <x v="2"/>
    <x v="151"/>
    <d v="2015-06-18T13:13:11"/>
    <x v="0"/>
  </r>
  <r>
    <n v="152"/>
    <s v="The Great Dark (Canceled)"/>
    <s v="The Great Dark is a journey through the unimaginable...and un foreseeable..."/>
    <x v="66"/>
    <n v="30"/>
    <x v="1"/>
    <x v="0"/>
    <s v="USD"/>
    <n v="1411437100"/>
    <n v="1408845100"/>
    <b v="0"/>
    <n v="2"/>
    <b v="0"/>
    <s v="film &amp; video/science fiction"/>
    <n v="0"/>
    <n v="15"/>
    <x v="0"/>
    <x v="2"/>
    <x v="152"/>
    <d v="2014-09-23T01:51:40"/>
    <x v="3"/>
  </r>
  <r>
    <n v="153"/>
    <s v="Awakening (Canceled)"/>
    <s v="What would you do if you face something beyond your understanding? If someone you loved disappeared without a trace?"/>
    <x v="63"/>
    <n v="359"/>
    <x v="1"/>
    <x v="0"/>
    <s v="USD"/>
    <n v="1417532644"/>
    <n v="1413900244"/>
    <b v="0"/>
    <n v="10"/>
    <b v="0"/>
    <s v="film &amp; video/science fiction"/>
    <n v="1"/>
    <n v="35.9"/>
    <x v="0"/>
    <x v="2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x v="15"/>
    <n v="40"/>
    <x v="1"/>
    <x v="0"/>
    <s v="USD"/>
    <n v="1433336895"/>
    <n v="1429621695"/>
    <b v="0"/>
    <n v="3"/>
    <b v="0"/>
    <s v="film &amp; video/science fiction"/>
    <n v="3"/>
    <n v="13.33"/>
    <x v="0"/>
    <x v="2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x v="67"/>
    <n v="81"/>
    <x v="1"/>
    <x v="0"/>
    <s v="USD"/>
    <n v="1437657935"/>
    <n v="1434201935"/>
    <b v="0"/>
    <n v="4"/>
    <b v="0"/>
    <s v="film &amp; video/science fiction"/>
    <n v="0"/>
    <n v="20.25"/>
    <x v="0"/>
    <x v="2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x v="19"/>
    <n v="1785"/>
    <x v="1"/>
    <x v="5"/>
    <s v="CAD"/>
    <n v="1407034796"/>
    <n v="1401850796"/>
    <b v="0"/>
    <n v="15"/>
    <b v="0"/>
    <s v="film &amp; video/science fiction"/>
    <n v="5"/>
    <n v="119"/>
    <x v="0"/>
    <x v="2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x v="68"/>
    <n v="8"/>
    <x v="1"/>
    <x v="0"/>
    <s v="USD"/>
    <n v="1456523572"/>
    <n v="1453931572"/>
    <b v="0"/>
    <n v="2"/>
    <b v="0"/>
    <s v="film &amp; video/science fiction"/>
    <n v="0"/>
    <n v="4"/>
    <x v="0"/>
    <x v="2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x v="0"/>
    <s v="USD"/>
    <n v="1467541545"/>
    <n v="1464085545"/>
    <b v="0"/>
    <n v="1"/>
    <b v="0"/>
    <s v="film &amp; video/science fiction"/>
    <n v="0"/>
    <n v="10"/>
    <x v="0"/>
    <x v="2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x v="0"/>
    <s v="USD"/>
    <n v="1439675691"/>
    <n v="1434491691"/>
    <b v="0"/>
    <n v="0"/>
    <b v="0"/>
    <s v="film &amp; video/drama"/>
    <n v="0"/>
    <n v="0"/>
    <x v="0"/>
    <x v="3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x v="63"/>
    <n v="5"/>
    <x v="2"/>
    <x v="0"/>
    <s v="USD"/>
    <n v="1404318595"/>
    <n v="1401726595"/>
    <b v="0"/>
    <n v="1"/>
    <b v="0"/>
    <s v="film &amp; video/drama"/>
    <n v="0"/>
    <n v="5"/>
    <x v="0"/>
    <x v="3"/>
    <x v="161"/>
    <d v="2014-07-02T16:29:55"/>
    <x v="3"/>
  </r>
  <r>
    <n v="162"/>
    <s v="See It My Way"/>
    <s v="This film follows a young man who has had only a troubled family life. He turns to all the wrong things and life falls apart."/>
    <x v="70"/>
    <n v="435"/>
    <x v="2"/>
    <x v="0"/>
    <s v="USD"/>
    <n v="1408232520"/>
    <n v="1405393356"/>
    <b v="0"/>
    <n v="10"/>
    <b v="0"/>
    <s v="film &amp; video/drama"/>
    <n v="16"/>
    <n v="43.5"/>
    <x v="0"/>
    <x v="3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x v="0"/>
    <s v="USD"/>
    <n v="1443657600"/>
    <n v="1440716654"/>
    <b v="0"/>
    <n v="0"/>
    <b v="0"/>
    <s v="film &amp; video/drama"/>
    <n v="0"/>
    <n v="0"/>
    <x v="0"/>
    <x v="3"/>
    <x v="163"/>
    <d v="2015-10-01T00:00:00"/>
    <x v="0"/>
  </r>
  <r>
    <n v="164"/>
    <s v="Angelix"/>
    <s v="Two cousins are caught up in the private war between warrior class angels and demons. You may be caught up too and not realize it yet."/>
    <x v="72"/>
    <n v="640"/>
    <x v="2"/>
    <x v="0"/>
    <s v="USD"/>
    <n v="1411150701"/>
    <n v="1405966701"/>
    <b v="0"/>
    <n v="7"/>
    <b v="0"/>
    <s v="film &amp; video/drama"/>
    <n v="1"/>
    <n v="91.43"/>
    <x v="0"/>
    <x v="3"/>
    <x v="164"/>
    <d v="2014-09-19T18:18:21"/>
    <x v="3"/>
  </r>
  <r>
    <n v="165"/>
    <s v="NET"/>
    <s v="A teacher. A boy. The beach and a heatwave that drove them all insane."/>
    <x v="73"/>
    <n v="0"/>
    <x v="2"/>
    <x v="1"/>
    <s v="GBP"/>
    <n v="1452613724"/>
    <n v="1450021724"/>
    <b v="0"/>
    <n v="0"/>
    <b v="0"/>
    <s v="film &amp; video/drama"/>
    <n v="0"/>
    <n v="0"/>
    <x v="0"/>
    <x v="3"/>
    <x v="165"/>
    <d v="2016-01-12T15:48:44"/>
    <x v="0"/>
  </r>
  <r>
    <n v="166"/>
    <s v="Pressure"/>
    <s v="A young teen makes a bad decision after joining gang and the film expresses his choices that led him to that point."/>
    <x v="1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7-01-16T01:49:22"/>
    <x v="2"/>
  </r>
  <r>
    <n v="167"/>
    <s v="Past"/>
    <s v="A young man experiences a tragedy and has the opportunity to go back and learn from his mistakes and find out his true self."/>
    <x v="74"/>
    <n v="11"/>
    <x v="2"/>
    <x v="0"/>
    <s v="USD"/>
    <n v="1438726535"/>
    <n v="1433542535"/>
    <b v="0"/>
    <n v="2"/>
    <b v="0"/>
    <s v="film &amp; video/drama"/>
    <n v="0"/>
    <n v="5.5"/>
    <x v="0"/>
    <x v="3"/>
    <x v="167"/>
    <d v="2015-08-04T22:15:35"/>
    <x v="0"/>
  </r>
  <r>
    <n v="168"/>
    <s v="Moving On"/>
    <s v="A homeless Gulf War 2 vet, and Congressional Medal of Honor recipient fights for his sanity on the mean streets of Albuquerque."/>
    <x v="6"/>
    <n v="325"/>
    <x v="2"/>
    <x v="0"/>
    <s v="USD"/>
    <n v="1426791770"/>
    <n v="1424203370"/>
    <b v="0"/>
    <n v="3"/>
    <b v="0"/>
    <s v="film &amp; video/drama"/>
    <n v="4"/>
    <n v="108.33"/>
    <x v="0"/>
    <x v="3"/>
    <x v="168"/>
    <d v="2015-03-19T19:02:50"/>
    <x v="0"/>
  </r>
  <r>
    <n v="169"/>
    <s v="Family"/>
    <s v="Family is a short film about a father and son and two brothers who were separated by the Korean war and finally reunite after 60 years."/>
    <x v="30"/>
    <n v="560"/>
    <x v="2"/>
    <x v="1"/>
    <s v="GBP"/>
    <n v="1413634059"/>
    <n v="1411042059"/>
    <b v="0"/>
    <n v="10"/>
    <b v="0"/>
    <s v="film &amp; video/drama"/>
    <n v="22"/>
    <n v="56"/>
    <x v="0"/>
    <x v="3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x v="0"/>
    <s v="USD"/>
    <n v="1440912480"/>
    <n v="1438385283"/>
    <b v="0"/>
    <n v="10"/>
    <b v="0"/>
    <s v="film &amp; video/drama"/>
    <n v="3"/>
    <n v="32.5"/>
    <x v="0"/>
    <x v="3"/>
    <x v="170"/>
    <d v="2015-08-30T05:28:00"/>
    <x v="0"/>
  </r>
  <r>
    <n v="171"/>
    <s v="IRL: Gamers Unite"/>
    <s v="Team Mayhem, a local small town gang of gamers who are enlisted   to save the world from the new great evil known as Prowler."/>
    <x v="63"/>
    <n v="1"/>
    <x v="2"/>
    <x v="0"/>
    <s v="USD"/>
    <n v="1470975614"/>
    <n v="1465791614"/>
    <b v="0"/>
    <n v="1"/>
    <b v="0"/>
    <s v="film &amp; video/drama"/>
    <n v="0"/>
    <n v="1"/>
    <x v="0"/>
    <x v="3"/>
    <x v="171"/>
    <d v="2016-08-12T04:20:14"/>
    <x v="2"/>
  </r>
  <r>
    <n v="172"/>
    <s v="The Blind Dolphin Story"/>
    <s v="A short film on the rarest mammal and the second most endangered freshwater river dolphin, in Pakistan."/>
    <x v="75"/>
    <n v="0"/>
    <x v="2"/>
    <x v="0"/>
    <s v="USD"/>
    <n v="1426753723"/>
    <n v="1423733323"/>
    <b v="0"/>
    <n v="0"/>
    <b v="0"/>
    <s v="film &amp; video/drama"/>
    <n v="0"/>
    <n v="0"/>
    <x v="0"/>
    <x v="3"/>
    <x v="172"/>
    <d v="2015-03-19T08:28:43"/>
    <x v="0"/>
  </r>
  <r>
    <n v="173"/>
    <s v="7 Sins"/>
    <s v="This is a film inspired by Quentin Tarantino, I want to make a film thats entertaining yet gritty. 7 Sins is in pre-production."/>
    <x v="76"/>
    <n v="0"/>
    <x v="2"/>
    <x v="1"/>
    <s v="GBP"/>
    <n v="1425131108"/>
    <n v="1422539108"/>
    <b v="0"/>
    <n v="0"/>
    <b v="0"/>
    <s v="film &amp; video/drama"/>
    <n v="0"/>
    <n v="0"/>
    <x v="0"/>
    <x v="3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x v="12"/>
    <n v="0"/>
    <x v="2"/>
    <x v="9"/>
    <s v="EUR"/>
    <n v="1431108776"/>
    <n v="1425924776"/>
    <b v="0"/>
    <n v="0"/>
    <b v="0"/>
    <s v="film &amp; video/drama"/>
    <n v="0"/>
    <n v="0"/>
    <x v="0"/>
    <x v="3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x v="22"/>
    <n v="1297"/>
    <x v="2"/>
    <x v="1"/>
    <s v="GBP"/>
    <n v="1409337611"/>
    <n v="1407177611"/>
    <b v="0"/>
    <n v="26"/>
    <b v="0"/>
    <s v="film &amp; video/drama"/>
    <n v="6"/>
    <n v="49.88"/>
    <x v="0"/>
    <x v="3"/>
    <x v="175"/>
    <d v="2014-08-29T18:40:11"/>
    <x v="3"/>
  </r>
  <r>
    <n v="176"/>
    <s v="Silent Monster"/>
    <s v="I'm seeking funding to finish my short film, Silent Monster, to bring awareness to teenage bullying as well as teenage violence."/>
    <x v="15"/>
    <n v="0"/>
    <x v="2"/>
    <x v="0"/>
    <s v="USD"/>
    <n v="1438803999"/>
    <n v="1436211999"/>
    <b v="0"/>
    <n v="0"/>
    <b v="0"/>
    <s v="film &amp; video/drama"/>
    <n v="0"/>
    <n v="0"/>
    <x v="0"/>
    <x v="3"/>
    <x v="176"/>
    <d v="2015-08-05T19:46:39"/>
    <x v="0"/>
  </r>
  <r>
    <n v="177"/>
    <s v="The Good Samaritan"/>
    <s v="I'm making a modern day version of the bible story &quot; The Good Samaritan&quot;"/>
    <x v="52"/>
    <n v="180"/>
    <x v="2"/>
    <x v="0"/>
    <s v="USD"/>
    <n v="1427155726"/>
    <n v="1425690526"/>
    <b v="0"/>
    <n v="7"/>
    <b v="0"/>
    <s v="film &amp; video/drama"/>
    <n v="40"/>
    <n v="25.71"/>
    <x v="0"/>
    <x v="3"/>
    <x v="177"/>
    <d v="2015-03-24T00:08:46"/>
    <x v="0"/>
  </r>
  <r>
    <n v="178"/>
    <s v="El viaje de LucÃ­a"/>
    <s v="El viaje de LucÃ­a es un largometraje de ficciÃ³n con temÃ¡tica sobre el cÃ¡ncer infantil."/>
    <x v="69"/>
    <n v="0"/>
    <x v="2"/>
    <x v="3"/>
    <s v="EUR"/>
    <n v="1448582145"/>
    <n v="1445986545"/>
    <b v="0"/>
    <n v="0"/>
    <b v="0"/>
    <s v="film &amp; video/drama"/>
    <n v="0"/>
    <n v="0"/>
    <x v="0"/>
    <x v="3"/>
    <x v="178"/>
    <d v="2015-11-26T23:55:45"/>
    <x v="0"/>
  </r>
  <r>
    <n v="179"/>
    <s v="Sustain: A Film About Survival"/>
    <s v="A feature-length film about how three people survive in a diseased world."/>
    <x v="28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x v="38"/>
    <n v="401"/>
    <x v="2"/>
    <x v="1"/>
    <s v="GBP"/>
    <n v="1428951600"/>
    <n v="1425512843"/>
    <b v="0"/>
    <n v="13"/>
    <b v="0"/>
    <s v="film &amp; video/drama"/>
    <n v="33"/>
    <n v="30.85"/>
    <x v="0"/>
    <x v="3"/>
    <x v="180"/>
    <d v="2015-04-13T19:00:00"/>
    <x v="0"/>
  </r>
  <r>
    <n v="181"/>
    <s v="Immemorial"/>
    <s v="Christina has been suffering with flash backs and some very disturbing nightmares and realises that it is more than just nightmares."/>
    <x v="77"/>
    <n v="722"/>
    <x v="2"/>
    <x v="1"/>
    <s v="GBP"/>
    <n v="1434995295"/>
    <n v="1432403295"/>
    <b v="0"/>
    <n v="4"/>
    <b v="0"/>
    <s v="film &amp; video/drama"/>
    <n v="21"/>
    <n v="180.5"/>
    <x v="0"/>
    <x v="3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x v="0"/>
    <s v="USD"/>
    <n v="1483748232"/>
    <n v="1481156232"/>
    <b v="0"/>
    <n v="0"/>
    <b v="0"/>
    <s v="film &amp; video/drama"/>
    <n v="0"/>
    <n v="0"/>
    <x v="0"/>
    <x v="3"/>
    <x v="182"/>
    <d v="2017-01-07T00:17:12"/>
    <x v="2"/>
  </r>
  <r>
    <n v="183"/>
    <s v="Three Little Words"/>
    <s v="Don't kill me until I meet my Dad"/>
    <x v="78"/>
    <n v="4482"/>
    <x v="2"/>
    <x v="1"/>
    <s v="GBP"/>
    <n v="1417033610"/>
    <n v="1414438010"/>
    <b v="0"/>
    <n v="12"/>
    <b v="0"/>
    <s v="film &amp; video/drama"/>
    <n v="36"/>
    <n v="373.5"/>
    <x v="0"/>
    <x v="3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x v="5"/>
    <s v="CAD"/>
    <n v="1409543940"/>
    <n v="1404586762"/>
    <b v="0"/>
    <n v="2"/>
    <b v="0"/>
    <s v="film &amp; video/drama"/>
    <n v="3"/>
    <n v="25.5"/>
    <x v="0"/>
    <x v="3"/>
    <x v="184"/>
    <d v="2014-09-01T03:59:00"/>
    <x v="3"/>
  </r>
  <r>
    <n v="185"/>
    <s v="BLANK Short Movie"/>
    <s v="Love has no boundaries!"/>
    <x v="79"/>
    <n v="2200"/>
    <x v="2"/>
    <x v="10"/>
    <s v="NOK"/>
    <n v="1471557139"/>
    <n v="1468965139"/>
    <b v="0"/>
    <n v="10"/>
    <b v="0"/>
    <s v="film &amp; video/drama"/>
    <n v="6"/>
    <n v="220"/>
    <x v="0"/>
    <x v="3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x v="10"/>
    <n v="0"/>
    <x v="2"/>
    <x v="0"/>
    <s v="USD"/>
    <n v="1488571200"/>
    <n v="1485977434"/>
    <b v="0"/>
    <n v="0"/>
    <b v="0"/>
    <s v="film &amp; video/drama"/>
    <n v="0"/>
    <n v="0"/>
    <x v="0"/>
    <x v="3"/>
    <x v="186"/>
    <d v="2017-03-03T20:00:00"/>
    <x v="1"/>
  </r>
  <r>
    <n v="187"/>
    <s v="The Imbalanced Heart of a Symmetric Mind (film)"/>
    <s v="A young man suffering from a severe case of OCD embarks on a road trip to find peace of mind."/>
    <x v="1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x v="15"/>
    <n v="0"/>
    <x v="2"/>
    <x v="0"/>
    <s v="USD"/>
    <n v="1409891015"/>
    <n v="1407299015"/>
    <b v="0"/>
    <n v="0"/>
    <b v="0"/>
    <s v="film &amp; video/drama"/>
    <n v="0"/>
    <n v="0"/>
    <x v="0"/>
    <x v="3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x v="0"/>
    <s v="USD"/>
    <n v="1472920477"/>
    <n v="1467736477"/>
    <b v="0"/>
    <n v="5"/>
    <b v="0"/>
    <s v="film &amp; video/drama"/>
    <n v="0"/>
    <n v="69"/>
    <x v="0"/>
    <x v="3"/>
    <x v="189"/>
    <d v="2016-09-03T16:34:37"/>
    <x v="2"/>
  </r>
  <r>
    <n v="190"/>
    <s v="REGIONRAT, the movie"/>
    <s v="Because hope can be a 4 letter word"/>
    <x v="14"/>
    <n v="50"/>
    <x v="2"/>
    <x v="0"/>
    <s v="USD"/>
    <n v="1466091446"/>
    <n v="1465227446"/>
    <b v="0"/>
    <n v="1"/>
    <b v="0"/>
    <s v="film &amp; video/drama"/>
    <n v="0"/>
    <n v="50"/>
    <x v="0"/>
    <x v="3"/>
    <x v="190"/>
    <d v="2016-06-16T15:37:26"/>
    <x v="2"/>
  </r>
  <r>
    <n v="191"/>
    <s v="Trillion: Feature Film"/>
    <s v="A young boy passionate about Astronomy and Chemistry tracks down an astroid that scientists said would never hit earth."/>
    <x v="10"/>
    <n v="250"/>
    <x v="2"/>
    <x v="2"/>
    <s v="AUD"/>
    <n v="1443782138"/>
    <n v="1440326138"/>
    <b v="0"/>
    <n v="3"/>
    <b v="0"/>
    <s v="film &amp; video/drama"/>
    <n v="5"/>
    <n v="83.33"/>
    <x v="0"/>
    <x v="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x v="0"/>
    <s v="USD"/>
    <n v="1413572432"/>
    <n v="1410980432"/>
    <b v="0"/>
    <n v="3"/>
    <b v="0"/>
    <s v="film &amp; video/drama"/>
    <n v="0"/>
    <n v="5.67"/>
    <x v="0"/>
    <x v="3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x v="1"/>
    <s v="GBP"/>
    <n v="1417217166"/>
    <n v="1412029566"/>
    <b v="0"/>
    <n v="0"/>
    <b v="0"/>
    <s v="film &amp; video/drama"/>
    <n v="0"/>
    <n v="0"/>
    <x v="0"/>
    <x v="3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x v="30"/>
    <n v="3"/>
    <x v="2"/>
    <x v="1"/>
    <s v="GBP"/>
    <n v="1457308531"/>
    <n v="1452124531"/>
    <b v="0"/>
    <n v="3"/>
    <b v="0"/>
    <s v="film &amp; video/drama"/>
    <n v="0"/>
    <n v="1"/>
    <x v="0"/>
    <x v="3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x v="0"/>
    <s v="USD"/>
    <n v="1436544332"/>
    <n v="1431360332"/>
    <b v="0"/>
    <n v="0"/>
    <b v="0"/>
    <s v="film &amp; video/drama"/>
    <n v="0"/>
    <n v="0"/>
    <x v="0"/>
    <x v="3"/>
    <x v="195"/>
    <d v="2015-07-10T16:05:32"/>
    <x v="0"/>
  </r>
  <r>
    <n v="196"/>
    <s v="Thunder Under Control"/>
    <s v="A moving short film about a retired female boxer who develops a relationship with a young journalist who idolises her"/>
    <x v="8"/>
    <n v="1465"/>
    <x v="2"/>
    <x v="1"/>
    <s v="GBP"/>
    <n v="1444510800"/>
    <n v="1442062898"/>
    <b v="0"/>
    <n v="19"/>
    <b v="0"/>
    <s v="film &amp; video/drama"/>
    <n v="42"/>
    <n v="77.11"/>
    <x v="0"/>
    <x v="3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x v="1"/>
    <s v="GBP"/>
    <n v="1487365200"/>
    <n v="1483734100"/>
    <b v="0"/>
    <n v="8"/>
    <b v="0"/>
    <s v="film &amp; video/drama"/>
    <n v="10"/>
    <n v="32.75"/>
    <x v="0"/>
    <x v="3"/>
    <x v="197"/>
    <d v="2017-02-17T21:00:00"/>
    <x v="1"/>
  </r>
  <r>
    <n v="198"/>
    <s v="Nine Lives"/>
    <s v="Nine Lives is a story of one woman's survival of EIGHT near deaths and her love for one man as an influence to fight for the NINTH."/>
    <x v="31"/>
    <n v="279"/>
    <x v="2"/>
    <x v="0"/>
    <s v="USD"/>
    <n v="1412500322"/>
    <n v="1409908322"/>
    <b v="0"/>
    <n v="6"/>
    <b v="0"/>
    <s v="film &amp; video/drama"/>
    <n v="1"/>
    <n v="46.5"/>
    <x v="0"/>
    <x v="3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x v="0"/>
    <s v="USD"/>
    <n v="1472698702"/>
    <n v="1470106702"/>
    <b v="0"/>
    <n v="0"/>
    <b v="0"/>
    <s v="film &amp; video/drama"/>
    <n v="0"/>
    <n v="0"/>
    <x v="0"/>
    <x v="3"/>
    <x v="199"/>
    <d v="2016-09-01T02:58:22"/>
    <x v="2"/>
  </r>
  <r>
    <n v="200"/>
    <s v="The Crossing Shore"/>
    <s v="A film dedicated to an AAF Pilot's struggle to survive behind enemy lines during WWII."/>
    <x v="12"/>
    <n v="1571.55"/>
    <x v="2"/>
    <x v="0"/>
    <s v="USD"/>
    <n v="1410746403"/>
    <n v="1408154403"/>
    <b v="0"/>
    <n v="18"/>
    <b v="0"/>
    <s v="film &amp; video/drama"/>
    <n v="26"/>
    <n v="87.31"/>
    <x v="0"/>
    <x v="3"/>
    <x v="200"/>
    <d v="2014-09-15T02:00:03"/>
    <x v="3"/>
  </r>
  <r>
    <n v="201"/>
    <s v="Life of Change"/>
    <s v="Everyone has a choice. Can two college students get past their differences to save the life of a man whom they've never met before?"/>
    <x v="81"/>
    <n v="380"/>
    <x v="2"/>
    <x v="0"/>
    <s v="USD"/>
    <n v="1423424329"/>
    <n v="1421696329"/>
    <b v="0"/>
    <n v="7"/>
    <b v="0"/>
    <s v="film &amp; video/drama"/>
    <n v="58"/>
    <n v="54.29"/>
    <x v="0"/>
    <x v="3"/>
    <x v="201"/>
    <d v="2015-02-08T19:38:49"/>
    <x v="0"/>
  </r>
  <r>
    <n v="202"/>
    <s v="Modern Gangsters"/>
    <s v="new web series created by jonney terry"/>
    <x v="12"/>
    <n v="0"/>
    <x v="2"/>
    <x v="0"/>
    <s v="USD"/>
    <n v="1444337940"/>
    <n v="1441750564"/>
    <b v="0"/>
    <n v="0"/>
    <b v="0"/>
    <s v="film &amp; video/drama"/>
    <n v="0"/>
    <n v="0"/>
    <x v="0"/>
    <x v="3"/>
    <x v="202"/>
    <d v="2015-10-08T20:59:00"/>
    <x v="0"/>
  </r>
  <r>
    <n v="203"/>
    <s v="TheM"/>
    <s v="We are aiming to make a Web Series based on Youth Culture and the misrepresentation of socially stereotyped people."/>
    <x v="30"/>
    <n v="746"/>
    <x v="2"/>
    <x v="1"/>
    <s v="GBP"/>
    <n v="1422562864"/>
    <n v="1417378864"/>
    <b v="0"/>
    <n v="8"/>
    <b v="0"/>
    <s v="film &amp; video/drama"/>
    <n v="30"/>
    <n v="93.25"/>
    <x v="0"/>
    <x v="3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x v="2"/>
    <s v="AUD"/>
    <n v="1470319203"/>
    <n v="1467727203"/>
    <b v="0"/>
    <n v="1293"/>
    <b v="0"/>
    <s v="film &amp; video/drama"/>
    <n v="51"/>
    <n v="117.68"/>
    <x v="0"/>
    <x v="3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x v="0"/>
    <s v="USD"/>
    <n v="1444144222"/>
    <n v="1441120222"/>
    <b v="0"/>
    <n v="17"/>
    <b v="0"/>
    <s v="film &amp; video/drama"/>
    <n v="16"/>
    <n v="76.47"/>
    <x v="0"/>
    <x v="3"/>
    <x v="205"/>
    <d v="2015-10-06T15:10:22"/>
    <x v="0"/>
  </r>
  <r>
    <n v="206"/>
    <s v="Blood Bond Movie Development"/>
    <s v="A love story featuring adoption,struggle,dysfunction,grace, healing, and restoration."/>
    <x v="83"/>
    <n v="0"/>
    <x v="2"/>
    <x v="0"/>
    <s v="USD"/>
    <n v="1470441983"/>
    <n v="1468627583"/>
    <b v="0"/>
    <n v="0"/>
    <b v="0"/>
    <s v="film &amp; video/drama"/>
    <n v="0"/>
    <n v="0"/>
    <x v="0"/>
    <x v="3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x v="32"/>
    <n v="2130"/>
    <x v="2"/>
    <x v="5"/>
    <s v="CAD"/>
    <n v="1420346638"/>
    <n v="1417754638"/>
    <b v="0"/>
    <n v="13"/>
    <b v="0"/>
    <s v="film &amp; video/drama"/>
    <n v="15"/>
    <n v="163.85"/>
    <x v="0"/>
    <x v="3"/>
    <x v="207"/>
    <d v="2015-01-04T04:43:58"/>
    <x v="3"/>
  </r>
  <r>
    <n v="208"/>
    <s v="OLIVIA"/>
    <s v="A young woman's journey from Africa to Australia where she finds heaven on earth, love and tragedy. Within her tragedy she saves lives."/>
    <x v="63"/>
    <n v="0"/>
    <x v="2"/>
    <x v="2"/>
    <s v="AUD"/>
    <n v="1418719967"/>
    <n v="1416127967"/>
    <b v="0"/>
    <n v="0"/>
    <b v="0"/>
    <s v="film &amp; video/drama"/>
    <n v="0"/>
    <n v="0"/>
    <x v="0"/>
    <x v="3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x v="0"/>
    <s v="USD"/>
    <n v="1436566135"/>
    <n v="1433974135"/>
    <b v="0"/>
    <n v="0"/>
    <b v="0"/>
    <s v="film &amp; video/drama"/>
    <n v="0"/>
    <n v="0"/>
    <x v="0"/>
    <x v="3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x v="14"/>
    <n v="3030"/>
    <x v="2"/>
    <x v="0"/>
    <s v="USD"/>
    <n v="1443675600"/>
    <n v="1441157592"/>
    <b v="0"/>
    <n v="33"/>
    <b v="0"/>
    <s v="film &amp; video/drama"/>
    <n v="25"/>
    <n v="91.82"/>
    <x v="0"/>
    <x v="3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x v="0"/>
    <s v="USD"/>
    <n v="1442634617"/>
    <n v="1440042617"/>
    <b v="0"/>
    <n v="12"/>
    <b v="0"/>
    <s v="film &amp; video/drama"/>
    <n v="45"/>
    <n v="185.83"/>
    <x v="0"/>
    <x v="3"/>
    <x v="211"/>
    <d v="2015-09-19T03:50:17"/>
    <x v="0"/>
  </r>
  <r>
    <n v="212"/>
    <s v="The Ecstasy of Vengeance - Feature Length Film"/>
    <s v="This film is a fictional crime drama following the events of a heist that ended in bloodshed."/>
    <x v="84"/>
    <n v="1"/>
    <x v="2"/>
    <x v="0"/>
    <s v="USD"/>
    <n v="1460837320"/>
    <n v="1455656920"/>
    <b v="0"/>
    <n v="1"/>
    <b v="0"/>
    <s v="film &amp; video/drama"/>
    <n v="0"/>
    <n v="1"/>
    <x v="0"/>
    <x v="3"/>
    <x v="212"/>
    <d v="2016-04-16T20:08:40"/>
    <x v="2"/>
  </r>
  <r>
    <n v="213"/>
    <s v="Hart Blvd. A feature film by Andrew Greve"/>
    <s v="A family dramedy about a grandfather  and grandson who are both on their path to redemption."/>
    <x v="63"/>
    <n v="20"/>
    <x v="2"/>
    <x v="0"/>
    <s v="USD"/>
    <n v="1439734001"/>
    <n v="1437142547"/>
    <b v="0"/>
    <n v="1"/>
    <b v="0"/>
    <s v="film &amp; video/drama"/>
    <n v="0"/>
    <n v="20"/>
    <x v="0"/>
    <x v="3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x v="0"/>
    <s v="USD"/>
    <n v="1425655349"/>
    <n v="1420471349"/>
    <b v="0"/>
    <n v="1"/>
    <b v="0"/>
    <s v="film &amp; video/drama"/>
    <n v="0"/>
    <n v="1"/>
    <x v="0"/>
    <x v="3"/>
    <x v="214"/>
    <d v="2015-03-06T15:22:29"/>
    <x v="0"/>
  </r>
  <r>
    <n v="215"/>
    <s v="Invisible Scars"/>
    <s v="A short drama based on a true events. Story of a British Soldier who comes back home suffering from Post Traumatic Stress Disorder."/>
    <x v="85"/>
    <n v="10"/>
    <x v="2"/>
    <x v="1"/>
    <s v="GBP"/>
    <n v="1455753540"/>
    <n v="1452058282"/>
    <b v="0"/>
    <n v="1"/>
    <b v="0"/>
    <s v="film &amp; video/drama"/>
    <n v="0"/>
    <n v="10"/>
    <x v="0"/>
    <x v="3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x v="0"/>
    <s v="USD"/>
    <n v="1429740037"/>
    <n v="1425423637"/>
    <b v="0"/>
    <n v="84"/>
    <b v="0"/>
    <s v="film &amp; video/drama"/>
    <n v="56"/>
    <n v="331.54"/>
    <x v="0"/>
    <x v="3"/>
    <x v="216"/>
    <d v="2015-04-22T22:00:37"/>
    <x v="0"/>
  </r>
  <r>
    <n v="217"/>
    <s v="Bitch"/>
    <s v="A roadmovie by paw"/>
    <x v="57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5-15T15:04:49"/>
    <x v="0"/>
  </r>
  <r>
    <n v="219"/>
    <s v="True Colors"/>
    <s v="An hour-long pilot about a group of suburban LGBT teens coming of age in the early 90's."/>
    <x v="63"/>
    <n v="8815"/>
    <x v="2"/>
    <x v="0"/>
    <s v="USD"/>
    <n v="1459493940"/>
    <n v="1456732225"/>
    <b v="0"/>
    <n v="76"/>
    <b v="0"/>
    <s v="film &amp; video/drama"/>
    <n v="18"/>
    <n v="115.99"/>
    <x v="0"/>
    <x v="3"/>
    <x v="219"/>
    <d v="2016-04-01T06:59:00"/>
    <x v="2"/>
  </r>
  <r>
    <n v="220"/>
    <s v="LA VIE"/>
    <s v="A Freelancer abandons everything to chase after his dream of being &quot;great&quot; escape to Bangkok and return to his home-world."/>
    <x v="63"/>
    <n v="360"/>
    <x v="2"/>
    <x v="0"/>
    <s v="USD"/>
    <n v="1440101160"/>
    <n v="1436542030"/>
    <b v="0"/>
    <n v="3"/>
    <b v="0"/>
    <s v="film &amp; video/drama"/>
    <n v="1"/>
    <n v="120"/>
    <x v="0"/>
    <x v="3"/>
    <x v="220"/>
    <d v="2015-08-20T20:06:00"/>
    <x v="0"/>
  </r>
  <r>
    <n v="221"/>
    <s v="Archetypes"/>
    <s v="Film about Schizophrenia with Surreal Twists!"/>
    <x v="63"/>
    <n v="0"/>
    <x v="2"/>
    <x v="0"/>
    <s v="USD"/>
    <n v="1427569564"/>
    <n v="1422389164"/>
    <b v="0"/>
    <n v="0"/>
    <b v="0"/>
    <s v="film &amp; video/drama"/>
    <n v="0"/>
    <n v="0"/>
    <x v="0"/>
    <x v="3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x v="28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3-27T02:39:00"/>
    <x v="0"/>
  </r>
  <r>
    <n v="223"/>
    <s v="The Pass"/>
    <s v="An old man, a U.S Marine Corps veteran remembers his combat experience in the battle of Toktong Pass 1950, during the Korean War."/>
    <x v="86"/>
    <n v="0"/>
    <x v="2"/>
    <x v="0"/>
    <s v="USD"/>
    <n v="1463879100"/>
    <n v="1461287350"/>
    <b v="0"/>
    <n v="0"/>
    <b v="0"/>
    <s v="film &amp; video/drama"/>
    <n v="0"/>
    <n v="0"/>
    <x v="0"/>
    <x v="3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x v="2"/>
    <s v="AUD"/>
    <n v="1436506726"/>
    <n v="1431322726"/>
    <b v="0"/>
    <n v="0"/>
    <b v="0"/>
    <s v="film &amp; video/drama"/>
    <n v="0"/>
    <n v="0"/>
    <x v="0"/>
    <x v="3"/>
    <x v="224"/>
    <d v="2015-07-10T05:38:46"/>
    <x v="0"/>
  </r>
  <r>
    <n v="225"/>
    <s v="Backpage Shawty"/>
    <s v="I'm creating a &quot;Lifetime&quot; type drama film about a girl who uses backpage for money, but trying to turn her life around."/>
    <x v="48"/>
    <n v="0"/>
    <x v="2"/>
    <x v="0"/>
    <s v="USD"/>
    <n v="1460153054"/>
    <n v="1457564654"/>
    <b v="0"/>
    <n v="0"/>
    <b v="0"/>
    <s v="film &amp; video/drama"/>
    <n v="0"/>
    <n v="0"/>
    <x v="0"/>
    <x v="3"/>
    <x v="225"/>
    <d v="2016-04-08T22:04:14"/>
    <x v="2"/>
  </r>
  <r>
    <n v="226"/>
    <s v="MAGGIE Film"/>
    <s v="A TRUE STORY OF DOMESTIC VILOLENCE THAT SEEKS TO OFFER THE VIEWER OUTLEST OF SUPPORT."/>
    <x v="88"/>
    <n v="250"/>
    <x v="2"/>
    <x v="1"/>
    <s v="GBP"/>
    <n v="1433064540"/>
    <n v="1428854344"/>
    <b v="0"/>
    <n v="2"/>
    <b v="0"/>
    <s v="film &amp; video/drama"/>
    <n v="1"/>
    <n v="125"/>
    <x v="0"/>
    <x v="3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x v="89"/>
    <n v="0"/>
    <x v="2"/>
    <x v="0"/>
    <s v="USD"/>
    <n v="1436477241"/>
    <n v="1433885241"/>
    <b v="0"/>
    <n v="0"/>
    <b v="0"/>
    <s v="film &amp; video/drama"/>
    <n v="0"/>
    <n v="0"/>
    <x v="0"/>
    <x v="3"/>
    <x v="227"/>
    <d v="2015-07-09T21:27:21"/>
    <x v="0"/>
  </r>
  <r>
    <n v="228"/>
    <s v="Facets of a Geek life"/>
    <s v="I am making a film from one one of my books called facets of a Geek life."/>
    <x v="6"/>
    <n v="0"/>
    <x v="2"/>
    <x v="1"/>
    <s v="GBP"/>
    <n v="1433176105"/>
    <n v="1427992105"/>
    <b v="0"/>
    <n v="0"/>
    <b v="0"/>
    <s v="film &amp; video/drama"/>
    <n v="0"/>
    <n v="0"/>
    <x v="0"/>
    <x v="3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x v="9"/>
    <n v="0"/>
    <x v="2"/>
    <x v="12"/>
    <s v="EUR"/>
    <n v="1455402297"/>
    <n v="1452810297"/>
    <b v="0"/>
    <n v="0"/>
    <b v="0"/>
    <s v="film &amp; video/drama"/>
    <n v="0"/>
    <n v="0"/>
    <x v="0"/>
    <x v="3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x v="36"/>
    <n v="60"/>
    <x v="2"/>
    <x v="0"/>
    <s v="USD"/>
    <n v="1433443151"/>
    <n v="1430851151"/>
    <b v="0"/>
    <n v="2"/>
    <b v="0"/>
    <s v="film &amp; video/drama"/>
    <n v="0"/>
    <n v="30"/>
    <x v="0"/>
    <x v="3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x v="0"/>
    <s v="USD"/>
    <n v="1451775651"/>
    <n v="1449183651"/>
    <b v="0"/>
    <n v="0"/>
    <b v="0"/>
    <s v="film &amp; video/drama"/>
    <n v="0"/>
    <n v="0"/>
    <x v="0"/>
    <x v="3"/>
    <x v="231"/>
    <d v="2016-01-02T23:00:51"/>
    <x v="0"/>
  </r>
  <r>
    <n v="232"/>
    <s v="#noblurredlines"/>
    <s v="A high-impact, high-quality resource to address, for young people and youth-related professionals, the issue of sexual consent."/>
    <x v="23"/>
    <n v="110"/>
    <x v="2"/>
    <x v="1"/>
    <s v="GBP"/>
    <n v="1425066546"/>
    <n v="1422474546"/>
    <b v="0"/>
    <n v="7"/>
    <b v="0"/>
    <s v="film &amp; video/drama"/>
    <n v="3"/>
    <n v="15.71"/>
    <x v="0"/>
    <x v="3"/>
    <x v="232"/>
    <d v="2015-02-27T19:49:06"/>
    <x v="0"/>
  </r>
  <r>
    <n v="233"/>
    <s v="Area 4 - The Film"/>
    <s v="â€œArea 4â€ revolves around Frank Hammond, a counselor at a high school, who discovers the scandals that took place."/>
    <x v="90"/>
    <n v="0"/>
    <x v="2"/>
    <x v="0"/>
    <s v="USD"/>
    <n v="1475185972"/>
    <n v="1472593972"/>
    <b v="0"/>
    <n v="0"/>
    <b v="0"/>
    <s v="film &amp; video/drama"/>
    <n v="0"/>
    <n v="0"/>
    <x v="0"/>
    <x v="3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x v="0"/>
    <s v="USD"/>
    <n v="1434847859"/>
    <n v="1431391859"/>
    <b v="0"/>
    <n v="5"/>
    <b v="0"/>
    <s v="film &amp; video/drama"/>
    <n v="40"/>
    <n v="80.2"/>
    <x v="0"/>
    <x v="3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x v="3"/>
    <n v="0"/>
    <x v="2"/>
    <x v="0"/>
    <s v="USD"/>
    <n v="1436478497"/>
    <n v="1433886497"/>
    <b v="0"/>
    <n v="0"/>
    <b v="0"/>
    <s v="film &amp; video/drama"/>
    <n v="0"/>
    <n v="0"/>
    <x v="0"/>
    <x v="3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x v="0"/>
    <s v="USD"/>
    <n v="1451952000"/>
    <n v="1447380099"/>
    <b v="0"/>
    <n v="0"/>
    <b v="0"/>
    <s v="film &amp; video/drama"/>
    <n v="0"/>
    <n v="0"/>
    <x v="0"/>
    <x v="3"/>
    <x v="236"/>
    <d v="2016-01-05T00:00:00"/>
    <x v="0"/>
  </r>
  <r>
    <n v="237"/>
    <s v="Making The Choice"/>
    <s v="Making The Choice is a christian short film series."/>
    <x v="36"/>
    <n v="50"/>
    <x v="2"/>
    <x v="0"/>
    <s v="USD"/>
    <n v="1457445069"/>
    <n v="1452261069"/>
    <b v="0"/>
    <n v="1"/>
    <b v="0"/>
    <s v="film &amp; video/drama"/>
    <n v="0"/>
    <n v="50"/>
    <x v="0"/>
    <x v="3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x v="91"/>
    <n v="0"/>
    <x v="2"/>
    <x v="0"/>
    <s v="USD"/>
    <n v="1483088400"/>
    <n v="1481324760"/>
    <b v="0"/>
    <n v="0"/>
    <b v="0"/>
    <s v="film &amp; video/drama"/>
    <n v="0"/>
    <n v="0"/>
    <x v="0"/>
    <x v="3"/>
    <x v="238"/>
    <d v="2016-12-30T09:00:00"/>
    <x v="2"/>
  </r>
  <r>
    <n v="239"/>
    <s v="Filthy - Short Film"/>
    <s v="Lovers Clint and Eli convey their conflicting perspectives of guilt and remorse while in the desolate Australian bush."/>
    <x v="28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x v="0"/>
    <s v="USD"/>
    <n v="1367773211"/>
    <n v="1363885211"/>
    <b v="1"/>
    <n v="137"/>
    <b v="1"/>
    <s v="film &amp; video/documentary"/>
    <n v="108"/>
    <n v="117.85"/>
    <x v="0"/>
    <x v="4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x v="0"/>
    <s v="USD"/>
    <n v="1419180304"/>
    <n v="1415292304"/>
    <b v="1"/>
    <n v="376"/>
    <b v="1"/>
    <s v="film &amp; video/documentary"/>
    <n v="113"/>
    <n v="109.04"/>
    <x v="0"/>
    <x v="4"/>
    <x v="241"/>
    <d v="2014-12-21T16:45:04"/>
    <x v="3"/>
  </r>
  <r>
    <n v="242"/>
    <s v="Hardwater"/>
    <s v="An unprecedented feature-length documentary film about Maine's tribal, oft-misunderstood ice fishing sub-culture."/>
    <x v="93"/>
    <n v="14750"/>
    <x v="0"/>
    <x v="0"/>
    <s v="USD"/>
    <n v="1324381790"/>
    <n v="1321357790"/>
    <b v="1"/>
    <n v="202"/>
    <b v="1"/>
    <s v="film &amp; video/documentary"/>
    <n v="113"/>
    <n v="73.02"/>
    <x v="0"/>
    <x v="4"/>
    <x v="242"/>
    <d v="2011-12-20T11:49:50"/>
    <x v="6"/>
  </r>
  <r>
    <n v="243"/>
    <s v="Following Boruch"/>
    <s v="A Hasidic man reaches a turning point in his recovery from mental illness and addiction, and is determined to start a new life."/>
    <x v="31"/>
    <n v="25648"/>
    <x v="0"/>
    <x v="0"/>
    <s v="USD"/>
    <n v="1393031304"/>
    <n v="1390439304"/>
    <b v="1"/>
    <n v="328"/>
    <b v="1"/>
    <s v="film &amp; video/documentary"/>
    <n v="103"/>
    <n v="78.2"/>
    <x v="0"/>
    <x v="4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x v="0"/>
    <s v="USD"/>
    <n v="1268723160"/>
    <n v="1265269559"/>
    <b v="1"/>
    <n v="84"/>
    <b v="1"/>
    <s v="film &amp; video/documentary"/>
    <n v="114"/>
    <n v="47.4"/>
    <x v="0"/>
    <x v="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x v="0"/>
    <s v="USD"/>
    <n v="1345079785"/>
    <n v="1342487785"/>
    <b v="1"/>
    <n v="96"/>
    <b v="1"/>
    <s v="film &amp; video/documentary"/>
    <n v="104"/>
    <n v="54.02"/>
    <x v="0"/>
    <x v="4"/>
    <x v="245"/>
    <d v="2012-08-16T01:16:25"/>
    <x v="5"/>
  </r>
  <r>
    <n v="246"/>
    <s v="LEAVING ATLANTA THE FILM"/>
    <s v="From 1979 to 1981 twenty-nine Black children in Atlanta were murdered and the others terrified. This is our story..."/>
    <x v="1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x v="10"/>
    <n v="6705"/>
    <x v="0"/>
    <x v="0"/>
    <s v="USD"/>
    <n v="1287200340"/>
    <n v="1284042614"/>
    <b v="1"/>
    <n v="62"/>
    <b v="1"/>
    <s v="film &amp; video/documentary"/>
    <n v="134"/>
    <n v="108.15"/>
    <x v="0"/>
    <x v="4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x v="0"/>
    <s v="USD"/>
    <n v="1282498800"/>
    <n v="1275603020"/>
    <b v="1"/>
    <n v="235"/>
    <b v="1"/>
    <s v="film &amp; video/documentary"/>
    <n v="113"/>
    <n v="48.05"/>
    <x v="0"/>
    <x v="4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x v="11"/>
    <n v="31675"/>
    <x v="0"/>
    <x v="0"/>
    <s v="USD"/>
    <n v="1370525691"/>
    <n v="1367933691"/>
    <b v="1"/>
    <n v="437"/>
    <b v="1"/>
    <s v="film &amp; video/documentary"/>
    <n v="106"/>
    <n v="72.48"/>
    <x v="0"/>
    <x v="4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x v="0"/>
    <s v="USD"/>
    <n v="1337194800"/>
    <n v="1334429646"/>
    <b v="1"/>
    <n v="77"/>
    <b v="1"/>
    <s v="film &amp; video/documentary"/>
    <n v="126"/>
    <n v="57.08"/>
    <x v="0"/>
    <x v="4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x v="0"/>
    <s v="USD"/>
    <n v="1275364740"/>
    <n v="1269878058"/>
    <b v="1"/>
    <n v="108"/>
    <b v="1"/>
    <s v="film &amp; video/documentary"/>
    <n v="185"/>
    <n v="85.44"/>
    <x v="0"/>
    <x v="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x v="0"/>
    <s v="USD"/>
    <n v="1329320235"/>
    <n v="1326728235"/>
    <b v="1"/>
    <n v="7"/>
    <b v="1"/>
    <s v="film &amp; video/documentary"/>
    <n v="101"/>
    <n v="215.86"/>
    <x v="0"/>
    <x v="4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x v="95"/>
    <n v="28067.34"/>
    <x v="0"/>
    <x v="0"/>
    <s v="USD"/>
    <n v="1445047200"/>
    <n v="1442443910"/>
    <b v="1"/>
    <n v="314"/>
    <b v="1"/>
    <s v="film &amp; video/documentary"/>
    <n v="117"/>
    <n v="89.39"/>
    <x v="0"/>
    <x v="4"/>
    <x v="254"/>
    <d v="2015-10-17T02:00:00"/>
    <x v="0"/>
  </r>
  <r>
    <n v="255"/>
    <s v="xoxosms: a documentary about love in the 21st century"/>
    <s v="xoxosms is a documentary about first love, long distance and Skype."/>
    <x v="6"/>
    <n v="8538.66"/>
    <x v="0"/>
    <x v="0"/>
    <s v="USD"/>
    <n v="1300275482"/>
    <n v="1297687082"/>
    <b v="1"/>
    <n v="188"/>
    <b v="1"/>
    <s v="film &amp; video/documentary"/>
    <n v="107"/>
    <n v="45.42"/>
    <x v="0"/>
    <x v="4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x v="0"/>
    <s v="USD"/>
    <n v="1308359666"/>
    <n v="1305767666"/>
    <b v="1"/>
    <n v="688"/>
    <b v="1"/>
    <s v="film &amp; video/documentary"/>
    <n v="191"/>
    <n v="83.35"/>
    <x v="0"/>
    <x v="4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x v="0"/>
    <s v="USD"/>
    <n v="1428514969"/>
    <n v="1425922969"/>
    <b v="1"/>
    <n v="942"/>
    <b v="1"/>
    <s v="film &amp; video/documentary"/>
    <n v="132"/>
    <n v="105.05"/>
    <x v="0"/>
    <x v="4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x v="3"/>
    <n v="10640"/>
    <x v="0"/>
    <x v="0"/>
    <s v="USD"/>
    <n v="1279360740"/>
    <n v="1275415679"/>
    <b v="1"/>
    <n v="88"/>
    <b v="1"/>
    <s v="film &amp; video/documentary"/>
    <n v="106"/>
    <n v="120.91"/>
    <x v="0"/>
    <x v="4"/>
    <x v="260"/>
    <d v="2010-07-17T09:59:00"/>
    <x v="7"/>
  </r>
  <r>
    <n v="261"/>
    <s v="Empires: The Film"/>
    <s v="Empires explores the impact of networks on histories and philosophies of political thought."/>
    <x v="22"/>
    <n v="21480"/>
    <x v="0"/>
    <x v="0"/>
    <s v="USD"/>
    <n v="1339080900"/>
    <n v="1334783704"/>
    <b v="1"/>
    <n v="220"/>
    <b v="1"/>
    <s v="film &amp; video/documentary"/>
    <n v="107"/>
    <n v="97.64"/>
    <x v="0"/>
    <x v="4"/>
    <x v="261"/>
    <d v="2012-06-07T14:55:00"/>
    <x v="5"/>
  </r>
  <r>
    <n v="262"/>
    <s v="The Last Cosmonaut"/>
    <s v="He can never die. He will live forever. He is the last cosmonaut, and this is his story."/>
    <x v="30"/>
    <n v="6000"/>
    <x v="0"/>
    <x v="0"/>
    <s v="USD"/>
    <n v="1298699828"/>
    <n v="1294811828"/>
    <b v="1"/>
    <n v="145"/>
    <b v="1"/>
    <s v="film &amp; video/documentary"/>
    <n v="240"/>
    <n v="41.38"/>
    <x v="0"/>
    <x v="4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x v="0"/>
    <s v="USD"/>
    <n v="1348786494"/>
    <n v="1346194494"/>
    <b v="1"/>
    <n v="963"/>
    <b v="1"/>
    <s v="film &amp; video/documentary"/>
    <n v="118"/>
    <n v="30.65"/>
    <x v="0"/>
    <x v="4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x v="0"/>
    <s v="USD"/>
    <n v="1336747995"/>
    <n v="1334155995"/>
    <b v="1"/>
    <n v="91"/>
    <b v="1"/>
    <s v="film &amp; video/documentary"/>
    <n v="118"/>
    <n v="64.95"/>
    <x v="0"/>
    <x v="4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x v="0"/>
    <s v="USD"/>
    <n v="1273522560"/>
    <n v="1269928430"/>
    <b v="1"/>
    <n v="58"/>
    <b v="1"/>
    <s v="film &amp; video/documentary"/>
    <n v="111"/>
    <n v="95.78"/>
    <x v="0"/>
    <x v="4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x v="0"/>
    <s v="USD"/>
    <n v="1271994660"/>
    <n v="1264565507"/>
    <b v="1"/>
    <n v="36"/>
    <b v="1"/>
    <s v="film &amp; video/documentary"/>
    <n v="146"/>
    <n v="40.42"/>
    <x v="0"/>
    <x v="4"/>
    <x v="266"/>
    <d v="2010-04-23T03:51:00"/>
    <x v="7"/>
  </r>
  <r>
    <n v="267"/>
    <s v="Uncharted Amazon"/>
    <s v="A visually stunning, feature length film chronicling life's challenges in the remote depths of the Amazon rainforest."/>
    <x v="97"/>
    <n v="12965.44"/>
    <x v="0"/>
    <x v="1"/>
    <s v="GBP"/>
    <n v="1403693499"/>
    <n v="1401101499"/>
    <b v="1"/>
    <n v="165"/>
    <b v="1"/>
    <s v="film &amp; video/documentary"/>
    <n v="132"/>
    <n v="78.58"/>
    <x v="0"/>
    <x v="4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x v="10"/>
    <n v="5570"/>
    <x v="0"/>
    <x v="0"/>
    <s v="USD"/>
    <n v="1320640778"/>
    <n v="1316749178"/>
    <b v="1"/>
    <n v="111"/>
    <b v="1"/>
    <s v="film &amp; video/documentary"/>
    <n v="111"/>
    <n v="50.18"/>
    <x v="0"/>
    <x v="4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x v="0"/>
    <s v="USD"/>
    <n v="1306296000"/>
    <n v="1301950070"/>
    <b v="1"/>
    <n v="61"/>
    <b v="1"/>
    <s v="film &amp; video/documentary"/>
    <n v="153"/>
    <n v="57.54"/>
    <x v="0"/>
    <x v="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x v="11"/>
    <n v="31404"/>
    <x v="0"/>
    <x v="0"/>
    <s v="USD"/>
    <n v="1388649600"/>
    <n v="1386123861"/>
    <b v="1"/>
    <n v="287"/>
    <b v="1"/>
    <s v="film &amp; video/documentary"/>
    <n v="105"/>
    <n v="109.42"/>
    <x v="0"/>
    <x v="4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x v="0"/>
    <s v="USD"/>
    <n v="1272480540"/>
    <n v="1267220191"/>
    <b v="1"/>
    <n v="65"/>
    <b v="1"/>
    <s v="film &amp; video/documentary"/>
    <n v="177"/>
    <n v="81.89"/>
    <x v="0"/>
    <x v="4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x v="0"/>
    <s v="USD"/>
    <n v="1309694266"/>
    <n v="1307102266"/>
    <b v="1"/>
    <n v="118"/>
    <b v="1"/>
    <s v="film &amp; video/documentary"/>
    <n v="108"/>
    <n v="45.67"/>
    <x v="0"/>
    <x v="4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x v="0"/>
    <s v="USD"/>
    <n v="1333609140"/>
    <n v="1330638829"/>
    <b v="1"/>
    <n v="113"/>
    <b v="1"/>
    <s v="film &amp; video/documentary"/>
    <n v="156"/>
    <n v="55.22"/>
    <x v="0"/>
    <x v="4"/>
    <x v="274"/>
    <d v="2012-04-05T06:59:00"/>
    <x v="5"/>
  </r>
  <r>
    <n v="275"/>
    <s v="Finding the Funk"/>
    <s v="A journey through the origins and influence of funk music from James Brown to D'Angelo we are FINDING THE FUNK!"/>
    <x v="22"/>
    <n v="21679"/>
    <x v="0"/>
    <x v="0"/>
    <s v="USD"/>
    <n v="1352511966"/>
    <n v="1349916366"/>
    <b v="1"/>
    <n v="332"/>
    <b v="1"/>
    <s v="film &amp; video/documentary"/>
    <n v="108"/>
    <n v="65.3"/>
    <x v="0"/>
    <x v="4"/>
    <x v="275"/>
    <d v="2012-11-10T01:46:06"/>
    <x v="5"/>
  </r>
  <r>
    <n v="276"/>
    <s v="Abalimi"/>
    <s v="A film about Xhosa women in townships of South Africa micro-farming to fight extreme poverty, gain health, and create food security."/>
    <x v="23"/>
    <n v="5904"/>
    <x v="0"/>
    <x v="0"/>
    <s v="USD"/>
    <n v="1335574674"/>
    <n v="1330394274"/>
    <b v="1"/>
    <n v="62"/>
    <b v="1"/>
    <s v="film &amp; video/documentary"/>
    <n v="148"/>
    <n v="95.23"/>
    <x v="0"/>
    <x v="4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x v="99"/>
    <n v="71748"/>
    <x v="0"/>
    <x v="0"/>
    <s v="USD"/>
    <n v="1432416219"/>
    <n v="1429824219"/>
    <b v="1"/>
    <n v="951"/>
    <b v="1"/>
    <s v="film &amp; video/documentary"/>
    <n v="110"/>
    <n v="75.44"/>
    <x v="0"/>
    <x v="4"/>
    <x v="277"/>
    <d v="2015-05-23T21:23:39"/>
    <x v="0"/>
  </r>
  <r>
    <n v="278"/>
    <s v="The Babushkas of Chernobyl"/>
    <s v="An unlikely story of spirit, defiance and beauty from the most contaminated place on Earth"/>
    <x v="100"/>
    <n v="40594"/>
    <x v="0"/>
    <x v="0"/>
    <s v="USD"/>
    <n v="1350003539"/>
    <n v="1347411539"/>
    <b v="1"/>
    <n v="415"/>
    <b v="1"/>
    <s v="film &amp; video/documentary"/>
    <n v="150"/>
    <n v="97.82"/>
    <x v="0"/>
    <x v="4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x v="73"/>
    <n v="26744.11"/>
    <x v="0"/>
    <x v="0"/>
    <s v="USD"/>
    <n v="1488160860"/>
    <n v="1485237096"/>
    <b v="1"/>
    <n v="305"/>
    <b v="1"/>
    <s v="film &amp; video/documentary"/>
    <n v="157"/>
    <n v="87.69"/>
    <x v="0"/>
    <x v="4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x v="96"/>
    <n v="117108"/>
    <x v="0"/>
    <x v="0"/>
    <s v="USD"/>
    <n v="1401459035"/>
    <n v="1397571035"/>
    <b v="1"/>
    <n v="2139"/>
    <b v="1"/>
    <s v="film &amp; video/documentary"/>
    <n v="156"/>
    <n v="54.75"/>
    <x v="0"/>
    <x v="4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x v="0"/>
    <s v="USD"/>
    <n v="1249932360"/>
    <n v="1242532513"/>
    <b v="1"/>
    <n v="79"/>
    <b v="1"/>
    <s v="film &amp; video/documentary"/>
    <n v="121"/>
    <n v="83.95"/>
    <x v="0"/>
    <x v="4"/>
    <x v="281"/>
    <d v="2009-08-10T19:26:00"/>
    <x v="8"/>
  </r>
  <r>
    <n v="282"/>
    <s v="Greenlight the PATROL BASE JAKER Movie"/>
    <s v="See US Marines make counter-insurgency work in Helmand Province--the Taliban's stronghold in Afghanistan."/>
    <x v="101"/>
    <n v="45535"/>
    <x v="0"/>
    <x v="0"/>
    <s v="USD"/>
    <n v="1266876000"/>
    <n v="1263679492"/>
    <b v="1"/>
    <n v="179"/>
    <b v="1"/>
    <s v="film &amp; video/documentary"/>
    <n v="101"/>
    <n v="254.39"/>
    <x v="0"/>
    <x v="4"/>
    <x v="282"/>
    <d v="2010-02-22T22:00:00"/>
    <x v="7"/>
  </r>
  <r>
    <n v="283"/>
    <s v="SOLE SURVIVOR"/>
    <s v="What is the impact of survivorship on the human condition?"/>
    <x v="102"/>
    <n v="20569.05"/>
    <x v="0"/>
    <x v="0"/>
    <s v="USD"/>
    <n v="1306904340"/>
    <n v="1305219744"/>
    <b v="1"/>
    <n v="202"/>
    <b v="1"/>
    <s v="film &amp; video/documentary"/>
    <n v="114"/>
    <n v="101.83"/>
    <x v="0"/>
    <x v="4"/>
    <x v="283"/>
    <d v="2011-06-01T04:59:00"/>
    <x v="6"/>
  </r>
  <r>
    <n v="284"/>
    <s v="Wisconsin Rising"/>
    <s v="A film documenting WI Gov.Scott Walker's attack on working families and how it is reanimating the American labor movement."/>
    <x v="79"/>
    <n v="41850.46"/>
    <x v="0"/>
    <x v="0"/>
    <s v="USD"/>
    <n v="1327167780"/>
    <n v="1325007780"/>
    <b v="1"/>
    <n v="760"/>
    <b v="1"/>
    <s v="film &amp; video/documentary"/>
    <n v="105"/>
    <n v="55.07"/>
    <x v="0"/>
    <x v="4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x v="0"/>
    <s v="USD"/>
    <n v="1379614128"/>
    <n v="1377022128"/>
    <b v="1"/>
    <n v="563"/>
    <b v="1"/>
    <s v="film &amp; video/documentary"/>
    <n v="229"/>
    <n v="56.9"/>
    <x v="0"/>
    <x v="4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x v="0"/>
    <s v="USD"/>
    <n v="1364236524"/>
    <n v="1360352124"/>
    <b v="1"/>
    <n v="135"/>
    <b v="1"/>
    <s v="film &amp; video/documentary"/>
    <n v="109"/>
    <n v="121.28"/>
    <x v="0"/>
    <x v="4"/>
    <x v="286"/>
    <d v="2013-03-25T18:35:24"/>
    <x v="4"/>
  </r>
  <r>
    <n v="287"/>
    <s v="In Country: A Documentary Film (POSTPRODUCTION)"/>
    <s v="War is hell. Why would anyone want to spend their weekends there?"/>
    <x v="36"/>
    <n v="26445"/>
    <x v="0"/>
    <x v="0"/>
    <s v="USD"/>
    <n v="1351828800"/>
    <n v="1349160018"/>
    <b v="1"/>
    <n v="290"/>
    <b v="1"/>
    <s v="film &amp; video/documentary"/>
    <n v="176"/>
    <n v="91.19"/>
    <x v="0"/>
    <x v="4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x v="0"/>
    <s v="USD"/>
    <n v="1340683393"/>
    <n v="1337659393"/>
    <b v="1"/>
    <n v="447"/>
    <b v="1"/>
    <s v="film &amp; video/documentary"/>
    <n v="103"/>
    <n v="115.45"/>
    <x v="0"/>
    <x v="4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x v="1"/>
    <s v="GBP"/>
    <n v="1383389834"/>
    <n v="1380797834"/>
    <b v="1"/>
    <n v="232"/>
    <b v="1"/>
    <s v="film &amp; video/documentary"/>
    <n v="105"/>
    <n v="67.77"/>
    <x v="0"/>
    <x v="4"/>
    <x v="289"/>
    <d v="2013-11-02T10:57:14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x v="0"/>
    <s v="USD"/>
    <n v="1296633540"/>
    <n v="1292316697"/>
    <b v="1"/>
    <n v="168"/>
    <b v="1"/>
    <s v="film &amp; video/documentary"/>
    <n v="107"/>
    <n v="28.58"/>
    <x v="0"/>
    <x v="4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x v="0"/>
    <s v="USD"/>
    <n v="1367366460"/>
    <n v="1365791246"/>
    <b v="1"/>
    <n v="128"/>
    <b v="1"/>
    <s v="film &amp; video/documentary"/>
    <n v="120"/>
    <n v="46.88"/>
    <x v="0"/>
    <x v="4"/>
    <x v="291"/>
    <d v="2013-05-01T00:01:00"/>
    <x v="4"/>
  </r>
  <r>
    <n v="292"/>
    <s v="The Undocumented"/>
    <s v="THE UNDOCUMENTED is a 90 cinema verite documentary that exposes a little known consequence of current U. S. immigration policy."/>
    <x v="96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x v="0"/>
    <s v="USD"/>
    <n v="1398009714"/>
    <n v="1395417714"/>
    <b v="1"/>
    <n v="131"/>
    <b v="1"/>
    <s v="film &amp; video/documentary"/>
    <n v="101"/>
    <n v="201.22"/>
    <x v="0"/>
    <x v="4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  <x v="295"/>
    <d v="2013-11-01T00:00:00"/>
    <x v="4"/>
  </r>
  <r>
    <n v="296"/>
    <s v="Bel Borba Is Here!"/>
    <s v="Bel Borba is Here is a feature film about the most inspiring Brazilian artist you've never heard of... until now."/>
    <x v="31"/>
    <n v="29681.55"/>
    <x v="0"/>
    <x v="0"/>
    <s v="USD"/>
    <n v="1347017083"/>
    <n v="1344857083"/>
    <b v="1"/>
    <n v="129"/>
    <b v="1"/>
    <s v="film &amp; video/documentary"/>
    <n v="119"/>
    <n v="230.09"/>
    <x v="0"/>
    <x v="4"/>
    <x v="296"/>
    <d v="2012-09-07T11:24:43"/>
    <x v="5"/>
  </r>
  <r>
    <n v="297"/>
    <s v="Who Owns Yoga?"/>
    <s v="Who Owns Yoga? is a feature length documentary film that explores the changing nature of yoga in the modern world."/>
    <x v="22"/>
    <n v="20128"/>
    <x v="0"/>
    <x v="0"/>
    <s v="USD"/>
    <n v="1430452740"/>
    <n v="1427390901"/>
    <b v="1"/>
    <n v="142"/>
    <b v="1"/>
    <s v="film &amp; video/documentary"/>
    <n v="101"/>
    <n v="141.75"/>
    <x v="0"/>
    <x v="4"/>
    <x v="297"/>
    <d v="2015-05-01T03:59:00"/>
    <x v="0"/>
  </r>
  <r>
    <n v="298"/>
    <s v="DisHonesty - A Documentary Feature Film"/>
    <s v="The truth is, we all lie - and by &quot;we,&quot; we mean everyone!"/>
    <x v="103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x v="0"/>
    <s v="USD"/>
    <n v="1289975060"/>
    <n v="1287379460"/>
    <b v="1"/>
    <n v="244"/>
    <b v="1"/>
    <s v="film &amp; video/documentary"/>
    <n v="179"/>
    <n v="73.34"/>
    <x v="0"/>
    <x v="4"/>
    <x v="299"/>
    <d v="2010-11-17T06:24:20"/>
    <x v="7"/>
  </r>
  <r>
    <n v="300"/>
    <s v="The Bus "/>
    <s v="THE BUS is a feature-length documentary film celebrating one of the most iconic and beloved vehicles ever produced, the Volkswagen Bus."/>
    <x v="31"/>
    <n v="25430.66"/>
    <x v="0"/>
    <x v="0"/>
    <s v="USD"/>
    <n v="1303686138"/>
    <n v="1301007738"/>
    <b v="1"/>
    <n v="298"/>
    <b v="1"/>
    <s v="film &amp; video/documentary"/>
    <n v="102"/>
    <n v="85.34"/>
    <x v="0"/>
    <x v="4"/>
    <x v="300"/>
    <d v="2011-04-24T23:02:18"/>
    <x v="6"/>
  </r>
  <r>
    <n v="301"/>
    <s v="WORLD FAIR"/>
    <s v="A film about personal memory, amateur cinematography, and visions of the future at the 1939 New York World's Fair."/>
    <x v="93"/>
    <n v="15435.55"/>
    <x v="0"/>
    <x v="0"/>
    <s v="USD"/>
    <n v="1363711335"/>
    <n v="1360258935"/>
    <b v="1"/>
    <n v="251"/>
    <b v="1"/>
    <s v="film &amp; video/documentary"/>
    <n v="119"/>
    <n v="61.5"/>
    <x v="0"/>
    <x v="4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x v="0"/>
    <s v="USD"/>
    <n v="1330115638"/>
    <n v="1327523638"/>
    <b v="1"/>
    <n v="108"/>
    <b v="1"/>
    <s v="film &amp; video/documentary"/>
    <n v="100"/>
    <n v="93.02"/>
    <x v="0"/>
    <x v="4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x v="9"/>
    <n v="4124"/>
    <x v="0"/>
    <x v="0"/>
    <s v="USD"/>
    <n v="1338601346"/>
    <n v="1336009346"/>
    <b v="1"/>
    <n v="82"/>
    <b v="1"/>
    <s v="film &amp; video/documentary"/>
    <n v="137"/>
    <n v="50.29"/>
    <x v="0"/>
    <x v="4"/>
    <x v="303"/>
    <d v="2012-06-02T01:42:26"/>
    <x v="5"/>
  </r>
  <r>
    <n v="304"/>
    <s v="Beyond Iconic: Distribution for film on Dennis Stock"/>
    <s v="A portrait of a life fully realized and a look at what it takes to make great photography."/>
    <x v="104"/>
    <n v="7876"/>
    <x v="0"/>
    <x v="0"/>
    <s v="USD"/>
    <n v="1346464800"/>
    <n v="1343096197"/>
    <b v="1"/>
    <n v="74"/>
    <b v="1"/>
    <s v="film &amp; video/documentary"/>
    <n v="232"/>
    <n v="106.43"/>
    <x v="0"/>
    <x v="4"/>
    <x v="304"/>
    <d v="2012-09-01T02:00:00"/>
    <x v="5"/>
  </r>
  <r>
    <n v="305"/>
    <s v="My Friend Mott-ly"/>
    <s v="A documentary that I am making about the difficult, but inspiring, life of a late friend of mine."/>
    <x v="51"/>
    <n v="9775"/>
    <x v="0"/>
    <x v="0"/>
    <s v="USD"/>
    <n v="1331392049"/>
    <n v="1328800049"/>
    <b v="1"/>
    <n v="189"/>
    <b v="1"/>
    <s v="film &amp; video/documentary"/>
    <n v="130"/>
    <n v="51.72"/>
    <x v="0"/>
    <x v="4"/>
    <x v="305"/>
    <d v="2012-03-10T15:07:29"/>
    <x v="5"/>
  </r>
  <r>
    <n v="306"/>
    <s v="Escape/Artist: The Jason Escape Documentary"/>
    <s v="A feature-length documentary on the life of Boston escape artist Jason Escape."/>
    <x v="28"/>
    <n v="2929"/>
    <x v="0"/>
    <x v="0"/>
    <s v="USD"/>
    <n v="1363806333"/>
    <n v="1362081933"/>
    <b v="1"/>
    <n v="80"/>
    <b v="1"/>
    <s v="film &amp; video/documentary"/>
    <n v="293"/>
    <n v="36.61"/>
    <x v="0"/>
    <x v="4"/>
    <x v="306"/>
    <d v="2013-03-20T19:05:33"/>
    <x v="4"/>
  </r>
  <r>
    <n v="307"/>
    <s v="Grammar Revolution"/>
    <s v="Why is grammar important?"/>
    <x v="29"/>
    <n v="24490"/>
    <x v="0"/>
    <x v="0"/>
    <s v="USD"/>
    <n v="1360276801"/>
    <n v="1357684801"/>
    <b v="1"/>
    <n v="576"/>
    <b v="1"/>
    <s v="film &amp; video/documentary"/>
    <n v="111"/>
    <n v="42.52"/>
    <x v="0"/>
    <x v="4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x v="0"/>
    <s v="USD"/>
    <n v="1299775210"/>
    <n v="1295887210"/>
    <b v="1"/>
    <n v="202"/>
    <b v="1"/>
    <s v="film &amp; video/documentary"/>
    <n v="106"/>
    <n v="62.71"/>
    <x v="0"/>
    <x v="4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x v="0"/>
    <s v="USD"/>
    <n v="1346695334"/>
    <n v="1344880934"/>
    <b v="1"/>
    <n v="238"/>
    <b v="1"/>
    <s v="film &amp; video/documentary"/>
    <n v="119"/>
    <n v="89.96"/>
    <x v="0"/>
    <x v="4"/>
    <x v="309"/>
    <d v="2012-09-03T18:02:14"/>
    <x v="5"/>
  </r>
  <r>
    <n v="310"/>
    <s v="Feels Like Coming Home Tour"/>
    <s v="30 day tour to release a compilation CD with 16 original songs about hometowns.  Webisodes and documentary to follow."/>
    <x v="28"/>
    <n v="1041.29"/>
    <x v="0"/>
    <x v="0"/>
    <s v="USD"/>
    <n v="1319076000"/>
    <n v="1317788623"/>
    <b v="1"/>
    <n v="36"/>
    <b v="1"/>
    <s v="film &amp; video/documentary"/>
    <n v="104"/>
    <n v="28.92"/>
    <x v="0"/>
    <x v="4"/>
    <x v="310"/>
    <d v="2011-10-20T02:00:00"/>
    <x v="6"/>
  </r>
  <r>
    <n v="311"/>
    <s v="The Sticking Place Interactive Documentary"/>
    <s v="An imaginative interactive documentary about Leah Callahan, a freestyle wrestler and Olympic hopeful."/>
    <x v="22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x v="0"/>
    <s v="USD"/>
    <n v="1365973432"/>
    <n v="1363381432"/>
    <b v="1"/>
    <n v="146"/>
    <b v="1"/>
    <s v="film &amp; video/documentary"/>
    <n v="112"/>
    <n v="61.3"/>
    <x v="0"/>
    <x v="4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x v="0"/>
    <s v="USD"/>
    <n v="1281542340"/>
    <n v="1277702894"/>
    <b v="1"/>
    <n v="222"/>
    <b v="1"/>
    <s v="film &amp; video/documentary"/>
    <n v="105"/>
    <n v="80.2"/>
    <x v="0"/>
    <x v="4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x v="28"/>
    <n v="3851.5"/>
    <x v="0"/>
    <x v="0"/>
    <s v="USD"/>
    <n v="1362167988"/>
    <n v="1359575988"/>
    <b v="1"/>
    <n v="120"/>
    <b v="1"/>
    <s v="film &amp; video/documentary"/>
    <n v="385"/>
    <n v="32.1"/>
    <x v="0"/>
    <x v="4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x v="0"/>
    <s v="USD"/>
    <n v="1345660334"/>
    <n v="1343068334"/>
    <b v="1"/>
    <n v="126"/>
    <b v="1"/>
    <s v="film &amp; video/documentary"/>
    <n v="101"/>
    <n v="200.89"/>
    <x v="0"/>
    <x v="4"/>
    <x v="315"/>
    <d v="2012-08-22T18:32:14"/>
    <x v="5"/>
  </r>
  <r>
    <n v="316"/>
    <s v="THE SECRET TRIAL 5 - GRASSROOTS CROSS-CANADA TOUR"/>
    <s v="Award winning documentary The Secret Trial 5 needs your help for a Cross-Canada Tour!"/>
    <x v="36"/>
    <n v="17066"/>
    <x v="0"/>
    <x v="5"/>
    <s v="CAD"/>
    <n v="1418273940"/>
    <n v="1415398197"/>
    <b v="1"/>
    <n v="158"/>
    <b v="1"/>
    <s v="film &amp; video/documentary"/>
    <n v="114"/>
    <n v="108.01"/>
    <x v="0"/>
    <x v="4"/>
    <x v="316"/>
    <d v="2014-12-11T04:59:00"/>
    <x v="3"/>
  </r>
  <r>
    <n v="317"/>
    <s v="Good Men, Bad Men, and a Few Rowdy Ladies"/>
    <s v="The story of a cowboy town with a prison problem, and the colorful characters who call it home."/>
    <x v="11"/>
    <n v="30241"/>
    <x v="0"/>
    <x v="0"/>
    <s v="USD"/>
    <n v="1386778483"/>
    <n v="1384186483"/>
    <b v="1"/>
    <n v="316"/>
    <b v="1"/>
    <s v="film &amp; video/documentary"/>
    <n v="101"/>
    <n v="95.7"/>
    <x v="0"/>
    <x v="4"/>
    <x v="317"/>
    <d v="2013-12-11T16:14:43"/>
    <x v="4"/>
  </r>
  <r>
    <n v="318"/>
    <s v="Friend Request: Accepted"/>
    <s v="Photographer, Ty Morin, pays a visit to every single one of his Facebook friends to take their portrait...all 788 of them."/>
    <x v="10"/>
    <n v="14166"/>
    <x v="0"/>
    <x v="0"/>
    <s v="USD"/>
    <n v="1364342151"/>
    <n v="1361753751"/>
    <b v="1"/>
    <n v="284"/>
    <b v="1"/>
    <s v="film &amp; video/documentary"/>
    <n v="283"/>
    <n v="49.88"/>
    <x v="0"/>
    <x v="4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x v="0"/>
    <s v="USD"/>
    <n v="1265097540"/>
    <n v="1257538029"/>
    <b v="1"/>
    <n v="51"/>
    <b v="1"/>
    <s v="film &amp; video/documentary"/>
    <n v="113"/>
    <n v="110.47"/>
    <x v="0"/>
    <x v="4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x v="1"/>
    <s v="GBP"/>
    <n v="1450825200"/>
    <n v="1448284433"/>
    <b v="1"/>
    <n v="158"/>
    <b v="1"/>
    <s v="film &amp; video/documentary"/>
    <n v="107"/>
    <n v="134.91"/>
    <x v="0"/>
    <x v="4"/>
    <x v="320"/>
    <d v="2015-12-22T23:00:00"/>
    <x v="0"/>
  </r>
  <r>
    <n v="321"/>
    <s v="An Impossible Project"/>
    <s v="The more digital the world, the more analog our dreams._x000a_A feature documentary shot on 35mm film."/>
    <x v="19"/>
    <n v="35932"/>
    <x v="0"/>
    <x v="12"/>
    <s v="EUR"/>
    <n v="1478605386"/>
    <n v="1475577786"/>
    <b v="1"/>
    <n v="337"/>
    <b v="1"/>
    <s v="film &amp; video/documentary"/>
    <n v="103"/>
    <n v="106.62"/>
    <x v="0"/>
    <x v="4"/>
    <x v="321"/>
    <d v="2016-11-08T11:43:06"/>
    <x v="2"/>
  </r>
  <r>
    <n v="322"/>
    <s v="Last of the Big Tuskers"/>
    <s v="A documentary film about the largest elephants on earth and what is being done to ensure their survival."/>
    <x v="31"/>
    <n v="26978"/>
    <x v="0"/>
    <x v="0"/>
    <s v="USD"/>
    <n v="1463146848"/>
    <n v="1460554848"/>
    <b v="1"/>
    <n v="186"/>
    <b v="1"/>
    <s v="film &amp; video/documentary"/>
    <n v="108"/>
    <n v="145.04"/>
    <x v="0"/>
    <x v="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x v="0"/>
    <s v="USD"/>
    <n v="1482307140"/>
    <n v="1479886966"/>
    <b v="1"/>
    <n v="58"/>
    <b v="1"/>
    <s v="film &amp; video/documentary"/>
    <n v="123"/>
    <n v="114.59"/>
    <x v="0"/>
    <x v="4"/>
    <x v="323"/>
    <d v="2016-12-21T07:59:00"/>
    <x v="2"/>
  </r>
  <r>
    <n v="324"/>
    <s v="KEEP MOVING FORWARD - Documentary Film"/>
    <s v="A documentary about a Vietnam veteran who finds peace from his PTSD through Disney, rather than medication."/>
    <x v="0"/>
    <n v="8636"/>
    <x v="0"/>
    <x v="0"/>
    <s v="USD"/>
    <n v="1438441308"/>
    <n v="1435590108"/>
    <b v="1"/>
    <n v="82"/>
    <b v="1"/>
    <s v="film &amp; video/documentary"/>
    <n v="102"/>
    <n v="105.32"/>
    <x v="0"/>
    <x v="4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x v="0"/>
    <s v="USD"/>
    <n v="1482208233"/>
    <n v="1479184233"/>
    <b v="1"/>
    <n v="736"/>
    <b v="1"/>
    <s v="film &amp; video/documentary"/>
    <n v="104"/>
    <n v="70.92"/>
    <x v="0"/>
    <x v="4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x v="23"/>
    <n v="5456"/>
    <x v="0"/>
    <x v="0"/>
    <s v="USD"/>
    <n v="1427011200"/>
    <n v="1424669929"/>
    <b v="1"/>
    <n v="34"/>
    <b v="1"/>
    <s v="film &amp; video/documentary"/>
    <n v="136"/>
    <n v="160.47"/>
    <x v="0"/>
    <x v="4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x v="96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x v="0"/>
    <s v="USD"/>
    <n v="1446868800"/>
    <n v="1444821127"/>
    <b v="1"/>
    <n v="167"/>
    <b v="1"/>
    <s v="film &amp; video/documentary"/>
    <n v="106"/>
    <n v="63.17"/>
    <x v="0"/>
    <x v="4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x v="19"/>
    <n v="35640"/>
    <x v="0"/>
    <x v="0"/>
    <s v="USD"/>
    <n v="1368763140"/>
    <n v="1366028563"/>
    <b v="1"/>
    <n v="340"/>
    <b v="1"/>
    <s v="film &amp; video/documentary"/>
    <n v="102"/>
    <n v="104.82"/>
    <x v="0"/>
    <x v="4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x v="0"/>
    <s v="USD"/>
    <n v="1466171834"/>
    <n v="1463493434"/>
    <b v="1"/>
    <n v="438"/>
    <b v="1"/>
    <s v="film &amp; video/documentary"/>
    <n v="107"/>
    <n v="97.36"/>
    <x v="0"/>
    <x v="4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x v="57"/>
    <n v="113015"/>
    <x v="0"/>
    <x v="0"/>
    <s v="USD"/>
    <n v="1446019200"/>
    <n v="1442420377"/>
    <b v="1"/>
    <n v="555"/>
    <b v="1"/>
    <s v="film &amp; video/documentary"/>
    <n v="113"/>
    <n v="203.63"/>
    <x v="0"/>
    <x v="4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x v="0"/>
    <s v="USD"/>
    <n v="1460038591"/>
    <n v="1457450191"/>
    <b v="1"/>
    <n v="266"/>
    <b v="1"/>
    <s v="film &amp; video/documentary"/>
    <n v="125"/>
    <n v="188.31"/>
    <x v="0"/>
    <x v="4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x v="0"/>
    <s v="USD"/>
    <n v="1431716400"/>
    <n v="1428423757"/>
    <b v="1"/>
    <n v="69"/>
    <b v="1"/>
    <s v="film &amp; video/documentary"/>
    <n v="101"/>
    <n v="146.65"/>
    <x v="0"/>
    <x v="4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x v="0"/>
    <s v="USD"/>
    <n v="1431122400"/>
    <n v="1428428515"/>
    <b v="1"/>
    <n v="80"/>
    <b v="1"/>
    <s v="film &amp; video/documentary"/>
    <n v="103"/>
    <n v="109.19"/>
    <x v="0"/>
    <x v="4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x v="0"/>
    <s v="USD"/>
    <n v="1447427918"/>
    <n v="1444832318"/>
    <b v="1"/>
    <n v="493"/>
    <b v="1"/>
    <s v="film &amp; video/documentary"/>
    <n v="117"/>
    <n v="59.25"/>
    <x v="0"/>
    <x v="4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x v="0"/>
    <s v="USD"/>
    <n v="1426298708"/>
    <n v="1423710308"/>
    <b v="1"/>
    <n v="31"/>
    <b v="1"/>
    <s v="film &amp; video/documentary"/>
    <n v="101"/>
    <n v="97.9"/>
    <x v="0"/>
    <x v="4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x v="36"/>
    <n v="16520.04"/>
    <x v="0"/>
    <x v="0"/>
    <s v="USD"/>
    <n v="1472864400"/>
    <n v="1468001290"/>
    <b v="1"/>
    <n v="236"/>
    <b v="1"/>
    <s v="film &amp; video/documentary"/>
    <n v="110"/>
    <n v="70"/>
    <x v="0"/>
    <x v="4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x v="12"/>
    <n v="6485"/>
    <x v="0"/>
    <x v="0"/>
    <s v="USD"/>
    <n v="1430331268"/>
    <n v="1427739268"/>
    <b v="1"/>
    <n v="89"/>
    <b v="1"/>
    <s v="film &amp; video/documentary"/>
    <n v="108"/>
    <n v="72.87"/>
    <x v="0"/>
    <x v="4"/>
    <x v="339"/>
    <d v="2015-04-29T18:14:28"/>
    <x v="0"/>
  </r>
  <r>
    <n v="340"/>
    <s v="Somaliland: The Abaarso Story"/>
    <s v="Feature-length documentary about five Somali Muslim students pursuing dreams of education in America"/>
    <x v="19"/>
    <n v="43758"/>
    <x v="0"/>
    <x v="0"/>
    <s v="USD"/>
    <n v="1489006800"/>
    <n v="1486397007"/>
    <b v="1"/>
    <n v="299"/>
    <b v="1"/>
    <s v="film &amp; video/documentary"/>
    <n v="125"/>
    <n v="146.35"/>
    <x v="0"/>
    <x v="4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x v="8"/>
    <n v="3735"/>
    <x v="0"/>
    <x v="0"/>
    <s v="USD"/>
    <n v="1412135940"/>
    <n v="1410555998"/>
    <b v="1"/>
    <n v="55"/>
    <b v="1"/>
    <s v="film &amp; video/documentary"/>
    <n v="107"/>
    <n v="67.91"/>
    <x v="0"/>
    <x v="4"/>
    <x v="341"/>
    <d v="2014-10-01T03:59:00"/>
    <x v="3"/>
  </r>
  <r>
    <n v="342"/>
    <s v="BREAKING A MONSTER a film about the band Unlocking The Truth"/>
    <s v="BREAKING A MONSTER needs your help to play in THEATERS!"/>
    <x v="56"/>
    <n v="55201.52"/>
    <x v="0"/>
    <x v="0"/>
    <s v="USD"/>
    <n v="1461955465"/>
    <n v="1459363465"/>
    <b v="1"/>
    <n v="325"/>
    <b v="1"/>
    <s v="film &amp; video/documentary"/>
    <n v="100"/>
    <n v="169.85"/>
    <x v="0"/>
    <x v="4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x v="0"/>
    <s v="USD"/>
    <n v="1415934000"/>
    <n v="1413308545"/>
    <b v="1"/>
    <n v="524"/>
    <b v="1"/>
    <s v="film &amp; video/documentary"/>
    <n v="102"/>
    <n v="58.41"/>
    <x v="0"/>
    <x v="4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x v="0"/>
    <s v="USD"/>
    <n v="1433125200"/>
    <n v="1429312694"/>
    <b v="1"/>
    <n v="285"/>
    <b v="1"/>
    <s v="film &amp; video/documentary"/>
    <n v="102"/>
    <n v="119.99"/>
    <x v="0"/>
    <x v="4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x v="107"/>
    <n v="17875"/>
    <x v="0"/>
    <x v="0"/>
    <s v="USD"/>
    <n v="1432161590"/>
    <n v="1429569590"/>
    <b v="1"/>
    <n v="179"/>
    <b v="1"/>
    <s v="film &amp; video/documentary"/>
    <n v="123"/>
    <n v="99.86"/>
    <x v="0"/>
    <x v="4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x v="0"/>
    <s v="USD"/>
    <n v="1444824021"/>
    <n v="1442232021"/>
    <b v="1"/>
    <n v="188"/>
    <b v="1"/>
    <s v="film &amp; video/documentary"/>
    <n v="170"/>
    <n v="90.58"/>
    <x v="0"/>
    <x v="4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x v="0"/>
    <s v="USD"/>
    <n v="1447505609"/>
    <n v="1444910009"/>
    <b v="1"/>
    <n v="379"/>
    <b v="1"/>
    <s v="film &amp; video/documentary"/>
    <n v="112"/>
    <n v="117.77"/>
    <x v="0"/>
    <x v="4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x v="0"/>
    <s v="USD"/>
    <n v="1440165916"/>
    <n v="1437573916"/>
    <b v="1"/>
    <n v="119"/>
    <b v="1"/>
    <s v="film &amp; video/documentary"/>
    <n v="103"/>
    <n v="86.55"/>
    <x v="0"/>
    <x v="4"/>
    <x v="348"/>
    <d v="2015-08-21T14:05:16"/>
    <x v="0"/>
  </r>
  <r>
    <n v="349"/>
    <s v="Strangers To Peace: A Documentary"/>
    <s v="After 52 years of war, FARC guerrilla soldiers rejoin Colombian society to forge new lives of peace."/>
    <x v="108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x v="0"/>
    <s v="USD"/>
    <n v="1473566340"/>
    <n v="1470274509"/>
    <b v="1"/>
    <n v="221"/>
    <b v="1"/>
    <s v="film &amp; video/documentary"/>
    <n v="115"/>
    <n v="129.82"/>
    <x v="0"/>
    <x v="4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x v="3"/>
    <s v="EUR"/>
    <n v="1460066954"/>
    <n v="1456614554"/>
    <b v="1"/>
    <n v="964"/>
    <b v="1"/>
    <s v="film &amp; video/documentary"/>
    <n v="127"/>
    <n v="44.91"/>
    <x v="0"/>
    <x v="4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x v="3"/>
    <n v="11656"/>
    <x v="0"/>
    <x v="0"/>
    <s v="USD"/>
    <n v="1412740868"/>
    <n v="1410148868"/>
    <b v="1"/>
    <n v="286"/>
    <b v="1"/>
    <s v="film &amp; video/documentary"/>
    <n v="117"/>
    <n v="40.76"/>
    <x v="0"/>
    <x v="4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x v="0"/>
    <s v="USD"/>
    <n v="1447963219"/>
    <n v="1445367619"/>
    <b v="1"/>
    <n v="613"/>
    <b v="1"/>
    <s v="film &amp; video/documentary"/>
    <n v="109"/>
    <n v="103.52"/>
    <x v="0"/>
    <x v="4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x v="0"/>
    <s v="USD"/>
    <n v="1460141521"/>
    <n v="1457553121"/>
    <b v="1"/>
    <n v="29"/>
    <b v="1"/>
    <s v="film &amp; video/documentary"/>
    <n v="104"/>
    <n v="125.45"/>
    <x v="0"/>
    <x v="4"/>
    <x v="354"/>
    <d v="2016-04-08T18:52:01"/>
    <x v="2"/>
  </r>
  <r>
    <n v="355"/>
    <s v="REZA ABDOH -Theatre Visionary"/>
    <s v="A documentary film about the late REZA ABDOH and his performance company DAR A LUZ."/>
    <x v="19"/>
    <n v="40690"/>
    <x v="0"/>
    <x v="0"/>
    <s v="USD"/>
    <n v="1417420994"/>
    <n v="1414738994"/>
    <b v="1"/>
    <n v="165"/>
    <b v="1"/>
    <s v="film &amp; video/documentary"/>
    <n v="116"/>
    <n v="246.61"/>
    <x v="0"/>
    <x v="4"/>
    <x v="355"/>
    <d v="2014-12-01T08:03:14"/>
    <x v="3"/>
  </r>
  <r>
    <n v="356"/>
    <s v="43 and 80"/>
    <s v="A documentary about halibut conservation and how it impacts communities of Southeast Alaska."/>
    <x v="51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x v="0"/>
    <s v="USD"/>
    <n v="1429852797"/>
    <n v="1426396797"/>
    <b v="1"/>
    <n v="303"/>
    <b v="1"/>
    <s v="film &amp; video/documentary"/>
    <n v="174"/>
    <n v="86.14"/>
    <x v="0"/>
    <x v="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x v="63"/>
    <n v="51544"/>
    <x v="0"/>
    <x v="0"/>
    <s v="USD"/>
    <n v="1466002800"/>
    <n v="1463517521"/>
    <b v="1"/>
    <n v="267"/>
    <b v="1"/>
    <s v="film &amp; video/documentary"/>
    <n v="103"/>
    <n v="193.05"/>
    <x v="0"/>
    <x v="4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x v="0"/>
    <s v="USD"/>
    <n v="1415941920"/>
    <n v="1414028490"/>
    <b v="1"/>
    <n v="302"/>
    <b v="1"/>
    <s v="film &amp; video/documentary"/>
    <n v="105"/>
    <n v="84.02"/>
    <x v="0"/>
    <x v="4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x v="14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x v="112"/>
    <n v="12000"/>
    <x v="0"/>
    <x v="0"/>
    <s v="USD"/>
    <n v="1407456000"/>
    <n v="1405573391"/>
    <b v="0"/>
    <n v="86"/>
    <b v="1"/>
    <s v="film &amp; video/documentary"/>
    <n v="124"/>
    <n v="139.53"/>
    <x v="0"/>
    <x v="4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x v="0"/>
    <s v="USD"/>
    <n v="1272828120"/>
    <n v="1268934736"/>
    <b v="0"/>
    <n v="26"/>
    <b v="1"/>
    <s v="film &amp; video/documentary"/>
    <n v="101"/>
    <n v="347.85"/>
    <x v="0"/>
    <x v="4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  <x v="364"/>
    <d v="2014-06-21T03:59:00"/>
    <x v="3"/>
  </r>
  <r>
    <n v="365"/>
    <s v="A QUEER COUNTRY"/>
    <s v="Please help us finish this documentary about how Tel Aviv in Israel became a gay friendly liberal hub in a religious state"/>
    <x v="36"/>
    <n v="15596"/>
    <x v="0"/>
    <x v="1"/>
    <s v="GBP"/>
    <n v="1393597999"/>
    <n v="1391005999"/>
    <b v="0"/>
    <n v="65"/>
    <b v="1"/>
    <s v="film &amp; video/documentary"/>
    <n v="104"/>
    <n v="239.94"/>
    <x v="0"/>
    <x v="4"/>
    <x v="365"/>
    <d v="2014-02-28T14:33:19"/>
    <x v="3"/>
  </r>
  <r>
    <n v="366"/>
    <s v="A BUSHMAN ODYSSEY"/>
    <s v="One Bushman familyâ€™s struggle to survive genocide, dispossession and post-apartheid freedom in South Africa."/>
    <x v="114"/>
    <n v="38500"/>
    <x v="0"/>
    <x v="0"/>
    <s v="USD"/>
    <n v="1337540518"/>
    <n v="1334948518"/>
    <b v="0"/>
    <n v="134"/>
    <b v="1"/>
    <s v="film &amp; video/documentary"/>
    <n v="101"/>
    <n v="287.31"/>
    <x v="0"/>
    <x v="4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x v="0"/>
    <s v="USD"/>
    <n v="1367384340"/>
    <n v="1363960278"/>
    <b v="0"/>
    <n v="119"/>
    <b v="1"/>
    <s v="film &amp; video/documentary"/>
    <n v="103"/>
    <n v="86.85"/>
    <x v="0"/>
    <x v="4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  <x v="368"/>
    <d v="2015-03-15T13:32:02"/>
    <x v="0"/>
  </r>
  <r>
    <n v="369"/>
    <s v="Alpine Zone"/>
    <s v="A documentary of one woman's attempt at solo hiking 2,000 miles, in an effort to understand herself and societal expectations."/>
    <x v="115"/>
    <n v="7160.12"/>
    <x v="0"/>
    <x v="0"/>
    <s v="USD"/>
    <n v="1326633269"/>
    <n v="1324041269"/>
    <b v="0"/>
    <n v="167"/>
    <b v="1"/>
    <s v="film &amp; video/documentary"/>
    <n v="110"/>
    <n v="42.87"/>
    <x v="0"/>
    <x v="4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x v="0"/>
    <s v="USD"/>
    <n v="1483729500"/>
    <n v="1481137500"/>
    <b v="0"/>
    <n v="43"/>
    <b v="1"/>
    <s v="film &amp; video/documentary"/>
    <n v="122"/>
    <n v="709.42"/>
    <x v="0"/>
    <x v="4"/>
    <x v="370"/>
    <d v="2017-01-06T19:05:00"/>
    <x v="2"/>
  </r>
  <r>
    <n v="371"/>
    <s v="Unbranded"/>
    <s v="3,000 Miles. 18 Wild Horses. 6 Months. 5 States. 4 men. A documentary about Conservation, Exploration, and Wild Mustangs."/>
    <x v="60"/>
    <n v="171253"/>
    <x v="0"/>
    <x v="0"/>
    <s v="USD"/>
    <n v="1359743139"/>
    <n v="1355855139"/>
    <b v="0"/>
    <n v="1062"/>
    <b v="1"/>
    <s v="film &amp; video/documentary"/>
    <n v="114"/>
    <n v="161.26"/>
    <x v="0"/>
    <x v="4"/>
    <x v="371"/>
    <d v="2013-02-01T18:25:39"/>
    <x v="5"/>
  </r>
  <r>
    <n v="372"/>
    <s v="Wild Equus"/>
    <s v="A short documentary exploring the uses of 'Natural Horsemanship' across Europe"/>
    <x v="43"/>
    <n v="376"/>
    <x v="0"/>
    <x v="1"/>
    <s v="GBP"/>
    <n v="1459872000"/>
    <n v="1456408244"/>
    <b v="0"/>
    <n v="9"/>
    <b v="1"/>
    <s v="film &amp; video/documentary"/>
    <n v="125"/>
    <n v="41.78"/>
    <x v="0"/>
    <x v="4"/>
    <x v="372"/>
    <d v="2016-04-05T16:00:00"/>
    <x v="2"/>
  </r>
  <r>
    <n v="373"/>
    <s v="The Boing Heard 'Round the World"/>
    <s v="A feature documentary about UPA Pictures, the little studio that changed the course of animation around the world"/>
    <x v="51"/>
    <n v="8000"/>
    <x v="0"/>
    <x v="0"/>
    <s v="USD"/>
    <n v="1342648398"/>
    <n v="1340056398"/>
    <b v="0"/>
    <n v="89"/>
    <b v="1"/>
    <s v="film &amp; video/documentary"/>
    <n v="107"/>
    <n v="89.89"/>
    <x v="0"/>
    <x v="4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x v="0"/>
    <s v="USD"/>
    <n v="1316208031"/>
    <n v="1312320031"/>
    <b v="0"/>
    <n v="174"/>
    <b v="1"/>
    <s v="film &amp; video/documentary"/>
    <n v="131"/>
    <n v="45.05"/>
    <x v="0"/>
    <x v="4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x v="0"/>
    <s v="USD"/>
    <n v="1393694280"/>
    <n v="1390088311"/>
    <b v="0"/>
    <n v="14"/>
    <b v="1"/>
    <s v="film &amp; video/documentary"/>
    <n v="120"/>
    <n v="42.86"/>
    <x v="0"/>
    <x v="4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x v="116"/>
    <n v="2596"/>
    <x v="0"/>
    <x v="1"/>
    <s v="GBP"/>
    <n v="1472122316"/>
    <n v="1469443916"/>
    <b v="0"/>
    <n v="48"/>
    <b v="1"/>
    <s v="film &amp; video/documentary"/>
    <n v="106"/>
    <n v="54.08"/>
    <x v="0"/>
    <x v="4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x v="14"/>
    <n v="13728"/>
    <x v="0"/>
    <x v="0"/>
    <s v="USD"/>
    <n v="1447484460"/>
    <n v="1444888868"/>
    <b v="0"/>
    <n v="133"/>
    <b v="1"/>
    <s v="film &amp; video/documentary"/>
    <n v="114"/>
    <n v="103.22"/>
    <x v="0"/>
    <x v="4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x v="9"/>
    <n v="3353"/>
    <x v="0"/>
    <x v="5"/>
    <s v="CAD"/>
    <n v="1453765920"/>
    <n v="1451655808"/>
    <b v="0"/>
    <n v="83"/>
    <b v="1"/>
    <s v="film &amp; video/documentary"/>
    <n v="112"/>
    <n v="40.4"/>
    <x v="0"/>
    <x v="4"/>
    <x v="378"/>
    <d v="2016-01-25T23:52:00"/>
    <x v="2"/>
  </r>
  <r>
    <n v="379"/>
    <s v="The Unknowns"/>
    <s v="The U.S. Army has granted us permission to film a documentary at America's most sacred shrine: The Tomb of the Unknown Soldier."/>
    <x v="36"/>
    <n v="17412"/>
    <x v="0"/>
    <x v="0"/>
    <s v="USD"/>
    <n v="1336062672"/>
    <n v="1332174672"/>
    <b v="0"/>
    <n v="149"/>
    <b v="1"/>
    <s v="film &amp; video/documentary"/>
    <n v="116"/>
    <n v="116.86"/>
    <x v="0"/>
    <x v="4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x v="23"/>
    <n v="5660"/>
    <x v="0"/>
    <x v="0"/>
    <s v="USD"/>
    <n v="1453569392"/>
    <n v="1451409392"/>
    <b v="0"/>
    <n v="49"/>
    <b v="1"/>
    <s v="film &amp; video/documentary"/>
    <n v="142"/>
    <n v="115.51"/>
    <x v="0"/>
    <x v="4"/>
    <x v="380"/>
    <d v="2016-01-23T17:16:32"/>
    <x v="0"/>
  </r>
  <r>
    <n v="381"/>
    <s v="Clearwater"/>
    <s v="Set in the ancient waters of the Puget Sound, Clearwater is a universal story about the need to adapt to change."/>
    <x v="31"/>
    <n v="26182.5"/>
    <x v="0"/>
    <x v="0"/>
    <s v="USD"/>
    <n v="1343624400"/>
    <n v="1340642717"/>
    <b v="0"/>
    <n v="251"/>
    <b v="1"/>
    <s v="film &amp; video/documentary"/>
    <n v="105"/>
    <n v="104.31"/>
    <x v="0"/>
    <x v="4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x v="20"/>
    <n v="1535"/>
    <x v="0"/>
    <x v="0"/>
    <s v="USD"/>
    <n v="1346950900"/>
    <n v="1345741300"/>
    <b v="0"/>
    <n v="22"/>
    <b v="1"/>
    <s v="film &amp; video/documentary"/>
    <n v="256"/>
    <n v="69.77"/>
    <x v="0"/>
    <x v="4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x v="0"/>
    <s v="USD"/>
    <n v="1400467759"/>
    <n v="1398480559"/>
    <b v="0"/>
    <n v="48"/>
    <b v="1"/>
    <s v="film &amp; video/documentary"/>
    <n v="207"/>
    <n v="43.02"/>
    <x v="0"/>
    <x v="4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x v="22"/>
    <n v="22421"/>
    <x v="0"/>
    <x v="0"/>
    <s v="USD"/>
    <n v="1420569947"/>
    <n v="1417977947"/>
    <b v="0"/>
    <n v="383"/>
    <b v="1"/>
    <s v="film &amp; video/documentary"/>
    <n v="112"/>
    <n v="58.54"/>
    <x v="0"/>
    <x v="4"/>
    <x v="384"/>
    <d v="2015-01-06T18:45:47"/>
    <x v="3"/>
  </r>
  <r>
    <n v="385"/>
    <s v="Luke and Jedi"/>
    <s v="A documentary following the incredible story of a brave little boy and his service dog, fighting Type 1 Diabetes one day at a time."/>
    <x v="31"/>
    <n v="26495.5"/>
    <x v="0"/>
    <x v="0"/>
    <s v="USD"/>
    <n v="1416582101"/>
    <n v="1413986501"/>
    <b v="0"/>
    <n v="237"/>
    <b v="1"/>
    <s v="film &amp; video/documentary"/>
    <n v="106"/>
    <n v="111.8"/>
    <x v="0"/>
    <x v="4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x v="20"/>
    <n v="601"/>
    <x v="0"/>
    <x v="0"/>
    <s v="USD"/>
    <n v="1439246991"/>
    <n v="1437950991"/>
    <b v="0"/>
    <n v="13"/>
    <b v="1"/>
    <s v="film &amp; video/documentary"/>
    <n v="100"/>
    <n v="46.23"/>
    <x v="0"/>
    <x v="4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x v="114"/>
    <n v="81316"/>
    <x v="0"/>
    <x v="0"/>
    <s v="USD"/>
    <n v="1439618400"/>
    <n v="1436976858"/>
    <b v="0"/>
    <n v="562"/>
    <b v="1"/>
    <s v="film &amp; video/documentary"/>
    <n v="214"/>
    <n v="144.69"/>
    <x v="0"/>
    <x v="4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x v="10"/>
    <n v="6308"/>
    <x v="0"/>
    <x v="0"/>
    <s v="USD"/>
    <n v="1469670580"/>
    <n v="1467078580"/>
    <b v="0"/>
    <n v="71"/>
    <b v="1"/>
    <s v="film &amp; video/documentary"/>
    <n v="126"/>
    <n v="88.85"/>
    <x v="0"/>
    <x v="4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x v="118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  <x v="390"/>
    <d v="2015-05-08T00:52:52"/>
    <x v="0"/>
  </r>
  <r>
    <n v="391"/>
    <s v="Science, Sex and the Ladies"/>
    <s v="Too many women feel confused about their orgasm and shame about their desire. This movie aims to change that."/>
    <x v="22"/>
    <n v="20122"/>
    <x v="0"/>
    <x v="0"/>
    <s v="USD"/>
    <n v="1324169940"/>
    <n v="1321578051"/>
    <b v="0"/>
    <n v="193"/>
    <b v="1"/>
    <s v="film &amp; video/documentary"/>
    <n v="101"/>
    <n v="104.26"/>
    <x v="0"/>
    <x v="4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x v="0"/>
    <s v="USD"/>
    <n v="1315450800"/>
    <n v="1312823571"/>
    <b v="0"/>
    <n v="206"/>
    <b v="1"/>
    <s v="film &amp; video/documentary"/>
    <n v="101"/>
    <n v="90.62"/>
    <x v="0"/>
    <x v="4"/>
    <x v="392"/>
    <d v="2011-09-08T03:00:00"/>
    <x v="6"/>
  </r>
  <r>
    <n v="393"/>
    <s v="THE PENGUIN COUNTERS Documentary Film"/>
    <s v="This is a story thatâ€™s never been told, about tackling climate change one penguin at a timeâ€¦"/>
    <x v="63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x v="3"/>
    <s v="EUR"/>
    <n v="1460918282"/>
    <n v="1455737882"/>
    <b v="0"/>
    <n v="50"/>
    <b v="1"/>
    <s v="film &amp; video/documentary"/>
    <n v="112"/>
    <n v="105.18"/>
    <x v="0"/>
    <x v="4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x v="0"/>
    <s v="USD"/>
    <n v="1335562320"/>
    <n v="1332452960"/>
    <b v="0"/>
    <n v="184"/>
    <b v="1"/>
    <s v="film &amp; video/documentary"/>
    <n v="108"/>
    <n v="58.72"/>
    <x v="0"/>
    <x v="4"/>
    <x v="395"/>
    <d v="2012-04-27T21:32:00"/>
    <x v="5"/>
  </r>
  <r>
    <n v="396"/>
    <s v="No Act of Ours Film"/>
    <s v="Loyalty and morality are questioned as we follow the struggles of Penn State students in wake of the child sexual abuse scandal."/>
    <x v="36"/>
    <n v="16000"/>
    <x v="0"/>
    <x v="0"/>
    <s v="USD"/>
    <n v="1341668006"/>
    <n v="1340372006"/>
    <b v="0"/>
    <n v="196"/>
    <b v="1"/>
    <s v="film &amp; video/documentary"/>
    <n v="107"/>
    <n v="81.63"/>
    <x v="0"/>
    <x v="4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x v="0"/>
    <s v="USD"/>
    <n v="1283312640"/>
    <n v="1279651084"/>
    <b v="0"/>
    <n v="229"/>
    <b v="1"/>
    <s v="film &amp; video/documentary"/>
    <n v="104"/>
    <n v="56.46"/>
    <x v="0"/>
    <x v="4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x v="0"/>
    <s v="USD"/>
    <n v="1430334126"/>
    <n v="1426446126"/>
    <b v="0"/>
    <n v="67"/>
    <b v="1"/>
    <s v="film &amp; video/documentary"/>
    <n v="125"/>
    <n v="140.1"/>
    <x v="0"/>
    <x v="4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x v="1"/>
    <s v="GBP"/>
    <n v="1481716800"/>
    <n v="1479070867"/>
    <b v="0"/>
    <n v="95"/>
    <b v="1"/>
    <s v="film &amp; video/documentary"/>
    <n v="107"/>
    <n v="224.85"/>
    <x v="0"/>
    <x v="4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x v="0"/>
    <s v="USD"/>
    <n v="1400297400"/>
    <n v="1397661347"/>
    <b v="0"/>
    <n v="62"/>
    <b v="1"/>
    <s v="film &amp; video/documentary"/>
    <n v="112"/>
    <n v="181.13"/>
    <x v="0"/>
    <x v="4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x v="0"/>
    <s v="USD"/>
    <n v="1312747970"/>
    <n v="1310155970"/>
    <b v="0"/>
    <n v="73"/>
    <b v="1"/>
    <s v="film &amp; video/documentary"/>
    <n v="104"/>
    <n v="711.04"/>
    <x v="0"/>
    <x v="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x v="0"/>
    <s v="USD"/>
    <n v="1446731817"/>
    <n v="1444913817"/>
    <b v="0"/>
    <n v="43"/>
    <b v="1"/>
    <s v="film &amp; video/documentary"/>
    <n v="142"/>
    <n v="65.88"/>
    <x v="0"/>
    <x v="4"/>
    <x v="402"/>
    <d v="2015-11-05T13:56:57"/>
    <x v="0"/>
  </r>
  <r>
    <n v="403"/>
    <s v="MONDO BANANA"/>
    <s v="A documentary adventure about bananas - and people. Your round-trip ticket into the heart of banana-cultures!!"/>
    <x v="10"/>
    <n v="5263"/>
    <x v="0"/>
    <x v="0"/>
    <s v="USD"/>
    <n v="1312960080"/>
    <n v="1308900441"/>
    <b v="0"/>
    <n v="70"/>
    <b v="1"/>
    <s v="film &amp; video/documentary"/>
    <n v="105"/>
    <n v="75.19"/>
    <x v="0"/>
    <x v="4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x v="19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  <x v="404"/>
    <d v="2014-02-05T23:04:00"/>
    <x v="3"/>
  </r>
  <r>
    <n v="405"/>
    <s v="The Healing Effect Movie"/>
    <s v="Come, join our movie movement.  A new documentary about the healing power of food."/>
    <x v="121"/>
    <n v="3036"/>
    <x v="0"/>
    <x v="0"/>
    <s v="USD"/>
    <n v="1394071339"/>
    <n v="1391479339"/>
    <b v="0"/>
    <n v="55"/>
    <b v="1"/>
    <s v="film &amp; video/documentary"/>
    <n v="108"/>
    <n v="55.2"/>
    <x v="0"/>
    <x v="4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x v="70"/>
    <n v="3015.73"/>
    <x v="0"/>
    <x v="0"/>
    <s v="USD"/>
    <n v="1304920740"/>
    <n v="1301975637"/>
    <b v="0"/>
    <n v="35"/>
    <b v="1"/>
    <s v="film &amp; video/documentary"/>
    <n v="108"/>
    <n v="86.16"/>
    <x v="0"/>
    <x v="4"/>
    <x v="406"/>
    <d v="2011-05-09T05:59:00"/>
    <x v="6"/>
  </r>
  <r>
    <n v="407"/>
    <s v="Haymarket Documentary"/>
    <s v="The story of the 1886 Haymarket Riot explored through the history of the Haymarket Police Memorial Statue."/>
    <x v="13"/>
    <n v="2031"/>
    <x v="0"/>
    <x v="0"/>
    <s v="USD"/>
    <n v="1321739650"/>
    <n v="1316552050"/>
    <b v="0"/>
    <n v="22"/>
    <b v="1"/>
    <s v="film &amp; video/documentary"/>
    <n v="102"/>
    <n v="92.32"/>
    <x v="0"/>
    <x v="4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x v="12"/>
    <n v="6086.26"/>
    <x v="0"/>
    <x v="0"/>
    <s v="USD"/>
    <n v="1383676790"/>
    <n v="1380217190"/>
    <b v="0"/>
    <n v="38"/>
    <b v="1"/>
    <s v="film &amp; video/documentary"/>
    <n v="101"/>
    <n v="160.16"/>
    <x v="0"/>
    <x v="4"/>
    <x v="408"/>
    <d v="2013-11-05T18:39:50"/>
    <x v="4"/>
  </r>
  <r>
    <n v="409"/>
    <s v="The Lost Generation"/>
    <s v="I am working on a project that explores the relationship between education to work for youth within the European Union."/>
    <x v="2"/>
    <n v="684"/>
    <x v="0"/>
    <x v="1"/>
    <s v="GBP"/>
    <n v="1469220144"/>
    <n v="1466628144"/>
    <b v="0"/>
    <n v="15"/>
    <b v="1"/>
    <s v="film &amp; video/documentary"/>
    <n v="137"/>
    <n v="45.6"/>
    <x v="0"/>
    <x v="4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x v="5"/>
    <s v="CAD"/>
    <n v="1434670397"/>
    <n v="1429486397"/>
    <b v="0"/>
    <n v="7"/>
    <b v="1"/>
    <s v="film &amp; video/documentary"/>
    <n v="128"/>
    <n v="183.29"/>
    <x v="0"/>
    <x v="4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x v="0"/>
    <s v="USD"/>
    <n v="1387688400"/>
    <n v="1384920804"/>
    <b v="0"/>
    <n v="241"/>
    <b v="1"/>
    <s v="film &amp; video/documentary"/>
    <n v="101"/>
    <n v="125.79"/>
    <x v="0"/>
    <x v="4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x v="0"/>
    <s v="USD"/>
    <n v="1343238578"/>
    <n v="1341856178"/>
    <b v="0"/>
    <n v="55"/>
    <b v="1"/>
    <s v="film &amp; video/documentary"/>
    <n v="127"/>
    <n v="57.65"/>
    <x v="0"/>
    <x v="4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x v="122"/>
    <n v="13451"/>
    <x v="0"/>
    <x v="0"/>
    <s v="USD"/>
    <n v="1342731811"/>
    <n v="1340139811"/>
    <b v="0"/>
    <n v="171"/>
    <b v="1"/>
    <s v="film &amp; video/documentary"/>
    <n v="105"/>
    <n v="78.66"/>
    <x v="0"/>
    <x v="4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x v="0"/>
    <s v="USD"/>
    <n v="1381541465"/>
    <n v="1378949465"/>
    <b v="0"/>
    <n v="208"/>
    <b v="1"/>
    <s v="film &amp; video/documentary"/>
    <n v="103"/>
    <n v="91.48"/>
    <x v="0"/>
    <x v="4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  <x v="415"/>
    <d v="2014-10-17T12:00:00"/>
    <x v="3"/>
  </r>
  <r>
    <n v="416"/>
    <s v="Fire in the Heart of the City"/>
    <s v="35,000 pounds of food to a city. Highlighting the &quot;Convoy New Britain&quot; event from birth to beyond."/>
    <x v="28"/>
    <n v="1202.17"/>
    <x v="0"/>
    <x v="0"/>
    <s v="USD"/>
    <n v="1391851831"/>
    <n v="1389259831"/>
    <b v="0"/>
    <n v="25"/>
    <b v="1"/>
    <s v="film &amp; video/documentary"/>
    <n v="120"/>
    <n v="48.09"/>
    <x v="0"/>
    <x v="4"/>
    <x v="416"/>
    <d v="2014-02-08T09:30:31"/>
    <x v="3"/>
  </r>
  <r>
    <n v="417"/>
    <s v="Cycle of Life"/>
    <s v="An unexpected kidney donor acts on faith in order to rescue a fellow cyclist from his failing body. The true story of Pete and Kelly."/>
    <x v="124"/>
    <n v="10526"/>
    <x v="0"/>
    <x v="0"/>
    <s v="USD"/>
    <n v="1365395580"/>
    <n v="1364426260"/>
    <b v="0"/>
    <n v="52"/>
    <b v="1"/>
    <s v="film &amp; video/documentary"/>
    <n v="100"/>
    <n v="202.42"/>
    <x v="0"/>
    <x v="4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x v="0"/>
    <s v="USD"/>
    <n v="1437633997"/>
    <n v="1435041997"/>
    <b v="0"/>
    <n v="104"/>
    <b v="1"/>
    <s v="film &amp; video/documentary"/>
    <n v="101"/>
    <n v="216.75"/>
    <x v="0"/>
    <x v="4"/>
    <x v="418"/>
    <d v="2015-07-23T06:46:37"/>
    <x v="0"/>
  </r>
  <r>
    <n v="419"/>
    <s v="BEYOND LOCAL"/>
    <s v="Beyond Local is a personal journey through an art-centric and musically talented community that fosters creativity."/>
    <x v="6"/>
    <n v="8035"/>
    <x v="0"/>
    <x v="0"/>
    <s v="USD"/>
    <n v="1372536787"/>
    <n v="1367352787"/>
    <b v="0"/>
    <n v="73"/>
    <b v="1"/>
    <s v="film &amp; video/documentary"/>
    <n v="100"/>
    <n v="110.07"/>
    <x v="0"/>
    <x v="4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x v="0"/>
    <s v="USD"/>
    <n v="1394772031"/>
    <n v="1392183631"/>
    <b v="0"/>
    <n v="3"/>
    <b v="0"/>
    <s v="film &amp; video/animation"/>
    <n v="0"/>
    <n v="4.83"/>
    <x v="0"/>
    <x v="5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x v="36"/>
    <n v="301"/>
    <x v="2"/>
    <x v="0"/>
    <s v="USD"/>
    <n v="1440157656"/>
    <n v="1434973656"/>
    <b v="0"/>
    <n v="6"/>
    <b v="0"/>
    <s v="film &amp; video/animation"/>
    <n v="2"/>
    <n v="50.17"/>
    <x v="0"/>
    <x v="5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x v="0"/>
    <s v="USD"/>
    <n v="1410416097"/>
    <n v="1407824097"/>
    <b v="0"/>
    <n v="12"/>
    <b v="0"/>
    <s v="film &amp; video/animation"/>
    <n v="1"/>
    <n v="35.83"/>
    <x v="0"/>
    <x v="5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x v="22"/>
    <n v="153"/>
    <x v="2"/>
    <x v="0"/>
    <s v="USD"/>
    <n v="1370470430"/>
    <n v="1367878430"/>
    <b v="0"/>
    <n v="13"/>
    <b v="0"/>
    <s v="film &amp; video/animation"/>
    <n v="1"/>
    <n v="11.77"/>
    <x v="0"/>
    <x v="5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x v="9"/>
    <n v="203.9"/>
    <x v="2"/>
    <x v="0"/>
    <s v="USD"/>
    <n v="1332748899"/>
    <n v="1327568499"/>
    <b v="0"/>
    <n v="5"/>
    <b v="0"/>
    <s v="film &amp; video/animation"/>
    <n v="7"/>
    <n v="40.78"/>
    <x v="0"/>
    <x v="5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x v="0"/>
    <s v="USD"/>
    <n v="1448660404"/>
    <n v="1443472804"/>
    <b v="0"/>
    <n v="2"/>
    <b v="0"/>
    <s v="film &amp; video/animation"/>
    <n v="0"/>
    <n v="3"/>
    <x v="0"/>
    <x v="5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x v="3"/>
    <n v="133"/>
    <x v="2"/>
    <x v="0"/>
    <s v="USD"/>
    <n v="1456851914"/>
    <n v="1454259914"/>
    <b v="0"/>
    <n v="8"/>
    <b v="0"/>
    <s v="film &amp; video/animation"/>
    <n v="1"/>
    <n v="16.63"/>
    <x v="0"/>
    <x v="5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x v="0"/>
    <s v="USD"/>
    <n v="1445540340"/>
    <n v="1444340940"/>
    <b v="0"/>
    <n v="0"/>
    <b v="0"/>
    <s v="film &amp; video/animation"/>
    <n v="0"/>
    <n v="0"/>
    <x v="0"/>
    <x v="5"/>
    <x v="427"/>
    <d v="2015-10-22T18:59:00"/>
    <x v="0"/>
  </r>
  <r>
    <n v="428"/>
    <s v="Little Clay Bible - Zacchaeus"/>
    <s v="Fresh, fun, entertaining Bible stories on YouTube, stop-motion style."/>
    <x v="14"/>
    <n v="676"/>
    <x v="2"/>
    <x v="0"/>
    <s v="USD"/>
    <n v="1402956000"/>
    <n v="1400523845"/>
    <b v="0"/>
    <n v="13"/>
    <b v="0"/>
    <s v="film &amp; video/animation"/>
    <n v="6"/>
    <n v="52"/>
    <x v="0"/>
    <x v="5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x v="10"/>
    <n v="0"/>
    <x v="2"/>
    <x v="0"/>
    <s v="USD"/>
    <n v="1259297940"/>
    <n v="1252964282"/>
    <b v="0"/>
    <n v="0"/>
    <b v="0"/>
    <s v="film &amp; video/animation"/>
    <n v="0"/>
    <n v="0"/>
    <x v="0"/>
    <x v="5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x v="0"/>
    <s v="USD"/>
    <n v="1378866867"/>
    <n v="1377570867"/>
    <b v="0"/>
    <n v="5"/>
    <b v="0"/>
    <s v="film &amp; video/animation"/>
    <n v="2"/>
    <n v="4.8"/>
    <x v="0"/>
    <x v="5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x v="9"/>
    <n v="415"/>
    <x v="2"/>
    <x v="1"/>
    <s v="GBP"/>
    <n v="1467752083"/>
    <n v="1465160083"/>
    <b v="0"/>
    <n v="8"/>
    <b v="0"/>
    <s v="film &amp; video/animation"/>
    <n v="14"/>
    <n v="51.88"/>
    <x v="0"/>
    <x v="5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x v="12"/>
    <n v="570"/>
    <x v="2"/>
    <x v="0"/>
    <s v="USD"/>
    <n v="1445448381"/>
    <n v="1440264381"/>
    <b v="0"/>
    <n v="8"/>
    <b v="0"/>
    <s v="film &amp; video/animation"/>
    <n v="10"/>
    <n v="71.25"/>
    <x v="0"/>
    <x v="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x v="0"/>
    <s v="USD"/>
    <n v="1444576022"/>
    <n v="1439392022"/>
    <b v="0"/>
    <n v="0"/>
    <b v="0"/>
    <s v="film &amp; video/animation"/>
    <n v="0"/>
    <n v="0"/>
    <x v="0"/>
    <x v="5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x v="74"/>
    <n v="3"/>
    <x v="2"/>
    <x v="0"/>
    <s v="USD"/>
    <n v="1379094980"/>
    <n v="1376502980"/>
    <b v="0"/>
    <n v="3"/>
    <b v="0"/>
    <s v="film &amp; video/animation"/>
    <n v="0"/>
    <n v="1"/>
    <x v="0"/>
    <x v="5"/>
    <x v="435"/>
    <d v="2013-09-13T17:56:20"/>
    <x v="4"/>
  </r>
  <r>
    <n v="436"/>
    <s v="Blinky"/>
    <s v="Blinky is the story of a naÃ¯ve simpleton who suddenly finds himself struggling to adapt to changes within his environment."/>
    <x v="28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x v="5"/>
    <s v="CAD"/>
    <n v="1475912326"/>
    <n v="1470728326"/>
    <b v="0"/>
    <n v="0"/>
    <b v="0"/>
    <s v="film &amp; video/animation"/>
    <n v="0"/>
    <n v="0"/>
    <x v="0"/>
    <x v="5"/>
    <x v="437"/>
    <d v="2016-10-08T07:38:46"/>
    <x v="2"/>
  </r>
  <r>
    <n v="438"/>
    <s v="In Game: The Animated Series"/>
    <s v="As Smyton pushes himself to become respected, he unlocks secrets about himself and the world around him."/>
    <x v="22"/>
    <n v="1876"/>
    <x v="2"/>
    <x v="0"/>
    <s v="USD"/>
    <n v="1447830958"/>
    <n v="1445235358"/>
    <b v="0"/>
    <n v="11"/>
    <b v="0"/>
    <s v="film &amp; video/animation"/>
    <n v="9"/>
    <n v="170.55"/>
    <x v="0"/>
    <x v="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x v="52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d v="2014-10-17T18:16:58"/>
    <x v="3"/>
  </r>
  <r>
    <n v="440"/>
    <s v="Consumed"/>
    <s v="A stop-motion animation made by a one girl team, with a camera, creativity, and a lot of determination."/>
    <x v="10"/>
    <n v="5"/>
    <x v="2"/>
    <x v="0"/>
    <s v="USD"/>
    <n v="1458859153"/>
    <n v="1456270753"/>
    <b v="0"/>
    <n v="1"/>
    <b v="0"/>
    <s v="film &amp; video/animation"/>
    <n v="0"/>
    <n v="5"/>
    <x v="0"/>
    <x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x v="44"/>
    <n v="0"/>
    <x v="2"/>
    <x v="1"/>
    <s v="GBP"/>
    <n v="1383418996"/>
    <n v="1380826996"/>
    <b v="0"/>
    <n v="0"/>
    <b v="0"/>
    <s v="film &amp; video/animation"/>
    <n v="0"/>
    <n v="0"/>
    <x v="0"/>
    <x v="5"/>
    <x v="441"/>
    <d v="2013-11-02T19:03:16"/>
    <x v="4"/>
  </r>
  <r>
    <n v="442"/>
    <s v="The Paranormal Idiot"/>
    <s v="Doomsday is here"/>
    <x v="73"/>
    <n v="6691"/>
    <x v="2"/>
    <x v="0"/>
    <s v="USD"/>
    <n v="1424380783"/>
    <n v="1421788783"/>
    <b v="0"/>
    <n v="17"/>
    <b v="0"/>
    <s v="film &amp; video/animation"/>
    <n v="39"/>
    <n v="393.59"/>
    <x v="0"/>
    <x v="5"/>
    <x v="442"/>
    <d v="2015-02-19T21:19:43"/>
    <x v="0"/>
  </r>
  <r>
    <n v="443"/>
    <s v="Bad Teddy Studios"/>
    <s v="We love cartoons!! We want to make more but it costs money to so. Be apart of your daily dose of WTF!?! Pledge now!!"/>
    <x v="3"/>
    <n v="10"/>
    <x v="2"/>
    <x v="5"/>
    <s v="CAD"/>
    <n v="1391991701"/>
    <n v="1389399701"/>
    <b v="0"/>
    <n v="2"/>
    <b v="0"/>
    <s v="film &amp; video/animation"/>
    <n v="0"/>
    <n v="5"/>
    <x v="0"/>
    <x v="5"/>
    <x v="443"/>
    <d v="2014-02-10T00:21:41"/>
    <x v="3"/>
  </r>
  <r>
    <n v="444"/>
    <s v="Discovering the Other Woman"/>
    <s v="An upcoming animated web sitcom series centered around dealing with life, love, and relationships."/>
    <x v="28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x v="0"/>
    <s v="USD"/>
    <n v="1432195375"/>
    <n v="1430899375"/>
    <b v="0"/>
    <n v="2"/>
    <b v="0"/>
    <s v="film &amp; video/animation"/>
    <n v="0"/>
    <n v="1"/>
    <x v="0"/>
    <x v="5"/>
    <x v="445"/>
    <d v="2015-05-21T08:02:55"/>
    <x v="0"/>
  </r>
  <r>
    <n v="446"/>
    <s v="DisChord"/>
    <s v="A faith based animated short. (The same guy who said a picture is worth a thousand words also said a cartoon is worth two thousand.)"/>
    <x v="124"/>
    <n v="766"/>
    <x v="2"/>
    <x v="0"/>
    <s v="USD"/>
    <n v="1425434420"/>
    <n v="1422842420"/>
    <b v="0"/>
    <n v="16"/>
    <b v="0"/>
    <s v="film &amp; video/animation"/>
    <n v="7"/>
    <n v="47.88"/>
    <x v="0"/>
    <x v="5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x v="11"/>
    <n v="5"/>
    <x v="2"/>
    <x v="1"/>
    <s v="GBP"/>
    <n v="1364041163"/>
    <n v="1361884763"/>
    <b v="0"/>
    <n v="1"/>
    <b v="0"/>
    <s v="film &amp; video/animation"/>
    <n v="0"/>
    <n v="5"/>
    <x v="0"/>
    <x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x v="30"/>
    <n v="82.01"/>
    <x v="2"/>
    <x v="0"/>
    <s v="USD"/>
    <n v="1400091095"/>
    <n v="1398363095"/>
    <b v="0"/>
    <n v="4"/>
    <b v="0"/>
    <s v="film &amp; video/animation"/>
    <n v="3"/>
    <n v="20.5"/>
    <x v="0"/>
    <x v="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x v="13"/>
    <n v="45"/>
    <x v="2"/>
    <x v="1"/>
    <s v="GBP"/>
    <n v="1382017085"/>
    <n v="1379425085"/>
    <b v="0"/>
    <n v="5"/>
    <b v="0"/>
    <s v="film &amp; video/animation"/>
    <n v="2"/>
    <n v="9"/>
    <x v="0"/>
    <x v="5"/>
    <x v="449"/>
    <d v="2013-10-17T13:38:05"/>
    <x v="4"/>
  </r>
  <r>
    <n v="450"/>
    <s v="DreamAfrica"/>
    <s v="Why do the moon and stars receive their light from the sun? Africa has a story to tell. Ananse and Kweku appear in this great folktale."/>
    <x v="63"/>
    <n v="396"/>
    <x v="2"/>
    <x v="0"/>
    <s v="USD"/>
    <n v="1392417800"/>
    <n v="1389825800"/>
    <b v="0"/>
    <n v="7"/>
    <b v="0"/>
    <s v="film &amp; video/animation"/>
    <n v="1"/>
    <n v="56.57"/>
    <x v="0"/>
    <x v="5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x v="22"/>
    <n v="0"/>
    <x v="2"/>
    <x v="0"/>
    <s v="USD"/>
    <n v="1390669791"/>
    <n v="1388077791"/>
    <b v="0"/>
    <n v="0"/>
    <b v="0"/>
    <s v="film &amp; video/animation"/>
    <n v="0"/>
    <n v="0"/>
    <x v="0"/>
    <x v="5"/>
    <x v="451"/>
    <d v="2014-01-25T17:09:51"/>
    <x v="4"/>
  </r>
  <r>
    <n v="452"/>
    <s v="Lost in the Shadows"/>
    <s v="A man must find his way out of the depths of the shadows by using the aid of a little girl."/>
    <x v="47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x v="128"/>
    <n v="26"/>
    <x v="2"/>
    <x v="0"/>
    <s v="USD"/>
    <n v="1424375279"/>
    <n v="1422992879"/>
    <b v="0"/>
    <n v="2"/>
    <b v="0"/>
    <s v="film &amp; video/animation"/>
    <n v="0"/>
    <n v="13"/>
    <x v="0"/>
    <x v="5"/>
    <x v="453"/>
    <d v="2015-02-19T19:47:59"/>
    <x v="0"/>
  </r>
  <r>
    <n v="454"/>
    <s v="Super Hi-Speed Road Strikers"/>
    <s v="Itâ€™s an Action/Adventure Anime for The Yuusha Brave series, G1 Transformer, and the Fast and the Furious Fans!"/>
    <x v="3"/>
    <n v="82"/>
    <x v="2"/>
    <x v="0"/>
    <s v="USD"/>
    <n v="1417007640"/>
    <n v="1414343571"/>
    <b v="0"/>
    <n v="5"/>
    <b v="0"/>
    <s v="film &amp; video/animation"/>
    <n v="1"/>
    <n v="16.399999999999999"/>
    <x v="0"/>
    <x v="5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x v="99"/>
    <n v="45"/>
    <x v="2"/>
    <x v="0"/>
    <s v="USD"/>
    <n v="1334622660"/>
    <n v="1330733022"/>
    <b v="0"/>
    <n v="2"/>
    <b v="0"/>
    <s v="film &amp; video/animation"/>
    <n v="0"/>
    <n v="22.5"/>
    <x v="0"/>
    <x v="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x v="0"/>
    <s v="USD"/>
    <n v="1382414340"/>
    <n v="1380559201"/>
    <b v="0"/>
    <n v="3"/>
    <b v="0"/>
    <s v="film &amp; video/animation"/>
    <n v="1"/>
    <n v="20.329999999999998"/>
    <x v="0"/>
    <x v="5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x v="22"/>
    <n v="0"/>
    <x v="2"/>
    <x v="5"/>
    <s v="CAD"/>
    <n v="1408213512"/>
    <n v="1405621512"/>
    <b v="0"/>
    <n v="0"/>
    <b v="0"/>
    <s v="film &amp; video/animation"/>
    <n v="0"/>
    <n v="0"/>
    <x v="0"/>
    <x v="5"/>
    <x v="457"/>
    <d v="2014-08-16T18:25:12"/>
    <x v="3"/>
  </r>
  <r>
    <n v="458"/>
    <s v="DE_dust2: Hacker's Wrath"/>
    <s v="An animated parody of the game, Counter-Strike. The sequel to the very popular Counter-Strike: DE_dust2. Hacker is back!"/>
    <x v="3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x v="0"/>
    <s v="USD"/>
    <n v="1321201327"/>
    <n v="1316013727"/>
    <b v="0"/>
    <n v="1"/>
    <b v="0"/>
    <s v="film &amp; video/animation"/>
    <n v="0"/>
    <n v="25"/>
    <x v="0"/>
    <x v="5"/>
    <x v="459"/>
    <d v="2011-11-13T16:22:07"/>
    <x v="6"/>
  </r>
  <r>
    <n v="460"/>
    <s v="Darwin's Kiss"/>
    <s v="An animated web series about biological evolution gone haywire."/>
    <x v="0"/>
    <n v="25"/>
    <x v="2"/>
    <x v="0"/>
    <s v="USD"/>
    <n v="1401595200"/>
    <n v="1398862875"/>
    <b v="0"/>
    <n v="2"/>
    <b v="0"/>
    <s v="film &amp; video/animation"/>
    <n v="0"/>
    <n v="12.5"/>
    <x v="0"/>
    <x v="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d v="2013-06-02T20:19:27"/>
    <x v="4"/>
  </r>
  <r>
    <n v="462"/>
    <s v="THE FORGOTTEN LAND"/>
    <s v="A prince who becomes a slave, suffers of amnesia far away from his land. Slowly he recovers memory and returns where all started."/>
    <x v="57"/>
    <n v="0"/>
    <x v="2"/>
    <x v="0"/>
    <s v="USD"/>
    <n v="1312945341"/>
    <n v="1307761341"/>
    <b v="0"/>
    <n v="0"/>
    <b v="0"/>
    <s v="film &amp; video/animation"/>
    <n v="0"/>
    <n v="0"/>
    <x v="0"/>
    <x v="5"/>
    <x v="462"/>
    <d v="2011-08-10T03:02:21"/>
    <x v="6"/>
  </r>
  <r>
    <n v="463"/>
    <s v="Tuskegee Redtails"/>
    <s v="Depicts the contribution the Tuskegee airmen made in certain historical events that helped turn the tide in World War II."/>
    <x v="56"/>
    <n v="1250"/>
    <x v="2"/>
    <x v="0"/>
    <s v="USD"/>
    <n v="1316883753"/>
    <n v="1311699753"/>
    <b v="0"/>
    <n v="11"/>
    <b v="0"/>
    <s v="film &amp; video/animation"/>
    <n v="2"/>
    <n v="113.64"/>
    <x v="0"/>
    <x v="5"/>
    <x v="463"/>
    <d v="2011-09-24T17:02:33"/>
    <x v="6"/>
  </r>
  <r>
    <n v="464"/>
    <s v="PokÃ©Movie - A PokÃ©monâ„¢ school project"/>
    <s v="We are three students that want to make a short PokÃ©mon movie as a school project!"/>
    <x v="132"/>
    <n v="1"/>
    <x v="2"/>
    <x v="12"/>
    <s v="EUR"/>
    <n v="1463602935"/>
    <n v="1461874935"/>
    <b v="0"/>
    <n v="1"/>
    <b v="0"/>
    <s v="film &amp; video/animation"/>
    <n v="0"/>
    <n v="1"/>
    <x v="0"/>
    <x v="5"/>
    <x v="464"/>
    <d v="2016-05-18T20:22:15"/>
    <x v="2"/>
  </r>
  <r>
    <n v="465"/>
    <s v="&quot;Amp&quot; A Story About a Robot"/>
    <s v="&quot;Amp&quot; is a short film about a robot with needs."/>
    <x v="133"/>
    <n v="138"/>
    <x v="2"/>
    <x v="0"/>
    <s v="USD"/>
    <n v="1403837574"/>
    <n v="1402455174"/>
    <b v="0"/>
    <n v="8"/>
    <b v="0"/>
    <s v="film &amp; video/animation"/>
    <n v="27"/>
    <n v="17.25"/>
    <x v="0"/>
    <x v="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x v="3"/>
    <n v="76"/>
    <x v="2"/>
    <x v="0"/>
    <s v="USD"/>
    <n v="1347057464"/>
    <n v="1344465464"/>
    <b v="0"/>
    <n v="5"/>
    <b v="0"/>
    <s v="film &amp; video/animation"/>
    <n v="1"/>
    <n v="15.2"/>
    <x v="0"/>
    <x v="5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x v="0"/>
    <s v="USD"/>
    <n v="1348849134"/>
    <n v="1344961134"/>
    <b v="0"/>
    <n v="39"/>
    <b v="0"/>
    <s v="film &amp; video/animation"/>
    <n v="22"/>
    <n v="110.64"/>
    <x v="0"/>
    <x v="5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d v="2012-07-11T03:51:05"/>
    <x v="5"/>
  </r>
  <r>
    <n v="469"/>
    <s v="Dreamland PERSONALISED Animated Shorts Film"/>
    <s v="Create a personalised animation film using your child's name and photo."/>
    <x v="12"/>
    <n v="0"/>
    <x v="2"/>
    <x v="1"/>
    <s v="GBP"/>
    <n v="1409960724"/>
    <n v="1404776724"/>
    <b v="0"/>
    <n v="0"/>
    <b v="0"/>
    <s v="film &amp; video/animation"/>
    <n v="0"/>
    <n v="0"/>
    <x v="0"/>
    <x v="5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x v="0"/>
    <s v="USD"/>
    <n v="1389844800"/>
    <n v="1385524889"/>
    <b v="0"/>
    <n v="2"/>
    <b v="0"/>
    <s v="film &amp; video/animation"/>
    <n v="1"/>
    <n v="25.5"/>
    <x v="0"/>
    <x v="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x v="56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x v="0"/>
    <s v="USD"/>
    <n v="1408831718"/>
    <n v="1406239718"/>
    <b v="0"/>
    <n v="5"/>
    <b v="0"/>
    <s v="film &amp; video/animation"/>
    <n v="18"/>
    <n v="28.2"/>
    <x v="0"/>
    <x v="5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x v="0"/>
    <s v="USD"/>
    <n v="1410972319"/>
    <n v="1408380319"/>
    <b v="0"/>
    <n v="14"/>
    <b v="0"/>
    <s v="film &amp; video/animation"/>
    <n v="3"/>
    <n v="61.5"/>
    <x v="0"/>
    <x v="5"/>
    <x v="473"/>
    <d v="2014-09-17T16:45:19"/>
    <x v="3"/>
  </r>
  <r>
    <n v="474"/>
    <s v="TAO Mr. Fantastic!!"/>
    <s v="Time travel the light Mr. Fantastic!  Spin the dimensions toward other continuums and worlds.  Hold onto your panties."/>
    <x v="126"/>
    <n v="1"/>
    <x v="2"/>
    <x v="0"/>
    <s v="USD"/>
    <n v="1487318029"/>
    <n v="1484726029"/>
    <b v="0"/>
    <n v="1"/>
    <b v="0"/>
    <s v="film &amp; video/animation"/>
    <n v="0"/>
    <n v="1"/>
    <x v="0"/>
    <x v="5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x v="0"/>
    <s v="USD"/>
    <n v="1430877843"/>
    <n v="1428285843"/>
    <b v="0"/>
    <n v="0"/>
    <b v="0"/>
    <s v="film &amp; video/animation"/>
    <n v="0"/>
    <n v="0"/>
    <x v="0"/>
    <x v="5"/>
    <x v="475"/>
    <d v="2015-05-06T02:04:03"/>
    <x v="0"/>
  </r>
  <r>
    <n v="476"/>
    <s v="Sight Word Music Videos"/>
    <s v="Animated Music Videos that teach kids how to read."/>
    <x v="135"/>
    <n v="4906.59"/>
    <x v="2"/>
    <x v="0"/>
    <s v="USD"/>
    <n v="1401767940"/>
    <n v="1398727441"/>
    <b v="0"/>
    <n v="124"/>
    <b v="0"/>
    <s v="film &amp; video/animation"/>
    <n v="2"/>
    <n v="39.57"/>
    <x v="0"/>
    <x v="5"/>
    <x v="476"/>
    <d v="2014-06-03T03:59:00"/>
    <x v="3"/>
  </r>
  <r>
    <n v="477"/>
    <s v="Hymn of Unity"/>
    <s v="A Comedy-drama animation revolving around a man who finds a problematic pair of headphones that literally take over his whole life."/>
    <x v="15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x v="0"/>
    <s v="USD"/>
    <n v="1427921509"/>
    <n v="1425333109"/>
    <b v="0"/>
    <n v="0"/>
    <b v="0"/>
    <s v="film &amp; video/animation"/>
    <n v="0"/>
    <n v="0"/>
    <x v="0"/>
    <x v="5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x v="36"/>
    <n v="4884"/>
    <x v="2"/>
    <x v="0"/>
    <s v="USD"/>
    <n v="1416566835"/>
    <n v="1411379235"/>
    <b v="0"/>
    <n v="55"/>
    <b v="0"/>
    <s v="film &amp; video/animation"/>
    <n v="33"/>
    <n v="88.8"/>
    <x v="0"/>
    <x v="5"/>
    <x v="479"/>
    <d v="2014-11-21T10:47:15"/>
    <x v="3"/>
  </r>
  <r>
    <n v="480"/>
    <s v="The CafÃ©"/>
    <s v="To court his muse, an artist must first outsmart her dog.  A short animated film collaboration by Dana and Terrence Masson."/>
    <x v="79"/>
    <n v="7764"/>
    <x v="2"/>
    <x v="0"/>
    <s v="USD"/>
    <n v="1376049615"/>
    <n v="1373457615"/>
    <b v="0"/>
    <n v="140"/>
    <b v="0"/>
    <s v="film &amp; video/animation"/>
    <n v="19"/>
    <n v="55.46"/>
    <x v="0"/>
    <x v="5"/>
    <x v="480"/>
    <d v="2013-08-09T12:00:15"/>
    <x v="4"/>
  </r>
  <r>
    <n v="481"/>
    <s v="ERA"/>
    <s v="The year is 2043. Test subject David Beck has been augmented with psychokinetic abilities. He uses his newfound gifts to thwart evil."/>
    <x v="11"/>
    <n v="1830"/>
    <x v="2"/>
    <x v="0"/>
    <s v="USD"/>
    <n v="1349885289"/>
    <n v="1347293289"/>
    <b v="0"/>
    <n v="21"/>
    <b v="0"/>
    <s v="film &amp; video/animation"/>
    <n v="6"/>
    <n v="87.14"/>
    <x v="0"/>
    <x v="5"/>
    <x v="481"/>
    <d v="2012-10-10T16:08:09"/>
    <x v="5"/>
  </r>
  <r>
    <n v="482"/>
    <s v="Animated Stand-up Routines Shenanigans"/>
    <s v="Help me quit my day job and also create animated Stand-up routines from local up and coming comedians."/>
    <x v="3"/>
    <n v="10"/>
    <x v="2"/>
    <x v="0"/>
    <s v="USD"/>
    <n v="1460644440"/>
    <n v="1458336690"/>
    <b v="0"/>
    <n v="1"/>
    <b v="0"/>
    <s v="film &amp; video/animation"/>
    <n v="0"/>
    <n v="10"/>
    <x v="0"/>
    <x v="5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x v="1"/>
    <s v="GBP"/>
    <n v="1359434672"/>
    <n v="1354250672"/>
    <b v="0"/>
    <n v="147"/>
    <b v="0"/>
    <s v="film &amp; video/animation"/>
    <n v="50"/>
    <n v="51.22"/>
    <x v="0"/>
    <x v="5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x v="1"/>
    <s v="GBP"/>
    <n v="1446766372"/>
    <n v="1443220372"/>
    <b v="0"/>
    <n v="11"/>
    <b v="0"/>
    <s v="film &amp; video/animation"/>
    <n v="0"/>
    <n v="13.55"/>
    <x v="0"/>
    <x v="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x v="136"/>
    <n v="8315.01"/>
    <x v="2"/>
    <x v="1"/>
    <s v="GBP"/>
    <n v="1368792499"/>
    <n v="1366200499"/>
    <b v="0"/>
    <n v="125"/>
    <b v="0"/>
    <s v="film &amp; video/animation"/>
    <n v="22"/>
    <n v="66.52"/>
    <x v="0"/>
    <x v="5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x v="2"/>
    <s v="AUD"/>
    <n v="1401662239"/>
    <n v="1399070239"/>
    <b v="0"/>
    <n v="1"/>
    <b v="0"/>
    <s v="film &amp; video/animation"/>
    <n v="0"/>
    <n v="50"/>
    <x v="0"/>
    <x v="5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x v="63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d v="2016-12-25T15:16:34"/>
    <x v="2"/>
  </r>
  <r>
    <n v="488"/>
    <s v="City Animals independent cartoon series"/>
    <s v="When humans left the earth, the animals took over the city. What could go wrong? Well...everything!"/>
    <x v="14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d v="2017-01-09T01:18:20"/>
    <x v="2"/>
  </r>
  <r>
    <n v="489"/>
    <s v="THE GUINEAS SHOW"/>
    <s v="Help America's favorite dysfunctional immigrant family THE GUINEAS launch the first season of their animated web series."/>
    <x v="138"/>
    <n v="215"/>
    <x v="2"/>
    <x v="0"/>
    <s v="USD"/>
    <n v="1325763180"/>
    <n v="1323084816"/>
    <b v="0"/>
    <n v="3"/>
    <b v="0"/>
    <s v="film &amp; video/animation"/>
    <n v="0"/>
    <n v="71.67"/>
    <x v="0"/>
    <x v="5"/>
    <x v="489"/>
    <d v="2012-01-05T11:33:00"/>
    <x v="6"/>
  </r>
  <r>
    <n v="490"/>
    <s v="PROJECT IS CANCELLED"/>
    <s v="Cancelled"/>
    <x v="28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d v="2012-08-22T23:14:45"/>
    <x v="5"/>
  </r>
  <r>
    <n v="491"/>
    <s v="Guess What? Gus"/>
    <s v="&quot;Guess What? Gus&quot; is a magical animated comedy that follow a new kid who playful antics for attention make the news."/>
    <x v="3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x v="11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x v="22"/>
    <n v="31"/>
    <x v="2"/>
    <x v="0"/>
    <s v="USD"/>
    <n v="1404356400"/>
    <n v="1402343765"/>
    <b v="0"/>
    <n v="3"/>
    <b v="0"/>
    <s v="film &amp; video/animation"/>
    <n v="0"/>
    <n v="10.33"/>
    <x v="0"/>
    <x v="5"/>
    <x v="494"/>
    <d v="2014-07-03T03:00:00"/>
    <x v="3"/>
  </r>
  <r>
    <n v="495"/>
    <s v="Average Heroes pilot"/>
    <s v="two friends set out to conquer and reach the level cap of the quest watch, how will they do it when they're 2 teenage idiots"/>
    <x v="39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d v="2015-07-16T19:51:45"/>
    <x v="0"/>
  </r>
  <r>
    <n v="496"/>
    <s v="Airships and Anatasia: The Movie"/>
    <s v="The movie is about the adventures of Ethan, Danna, The mysterious inventor and more."/>
    <x v="127"/>
    <n v="1"/>
    <x v="2"/>
    <x v="0"/>
    <s v="USD"/>
    <n v="1392070874"/>
    <n v="1386886874"/>
    <b v="0"/>
    <n v="1"/>
    <b v="0"/>
    <s v="film &amp; video/animation"/>
    <n v="0"/>
    <n v="1"/>
    <x v="0"/>
    <x v="5"/>
    <x v="496"/>
    <d v="2014-02-10T22:21:14"/>
    <x v="4"/>
  </r>
  <r>
    <n v="497"/>
    <s v="Galaxy Probe Kids"/>
    <s v="live-action/animated series pilot."/>
    <x v="140"/>
    <n v="30"/>
    <x v="2"/>
    <x v="0"/>
    <s v="USD"/>
    <n v="1419483600"/>
    <n v="1414889665"/>
    <b v="0"/>
    <n v="3"/>
    <b v="0"/>
    <s v="film &amp; video/animation"/>
    <n v="1"/>
    <n v="10"/>
    <x v="0"/>
    <x v="5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x v="0"/>
    <s v="USD"/>
    <n v="1324664249"/>
    <n v="1321035449"/>
    <b v="0"/>
    <n v="22"/>
    <b v="0"/>
    <s v="film &amp; video/animation"/>
    <n v="5"/>
    <n v="136.09"/>
    <x v="0"/>
    <x v="5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x v="0"/>
    <s v="USD"/>
    <n v="1273356960"/>
    <n v="1268255751"/>
    <b v="0"/>
    <n v="4"/>
    <b v="0"/>
    <s v="film &amp; video/animation"/>
    <n v="3"/>
    <n v="53.75"/>
    <x v="0"/>
    <x v="5"/>
    <x v="500"/>
    <d v="2010-05-08T22:16:00"/>
    <x v="7"/>
  </r>
  <r>
    <n v="501"/>
    <s v="World War 4"/>
    <s v="Based on the invention portfolio of a patented inventor World War Four is a look into the future of warfare and humanity as a whole"/>
    <x v="3"/>
    <n v="0"/>
    <x v="2"/>
    <x v="0"/>
    <s v="USD"/>
    <n v="1310189851"/>
    <n v="1307597851"/>
    <b v="0"/>
    <n v="0"/>
    <b v="0"/>
    <s v="film &amp; video/animation"/>
    <n v="0"/>
    <n v="0"/>
    <x v="0"/>
    <x v="5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x v="22"/>
    <n v="230"/>
    <x v="2"/>
    <x v="0"/>
    <s v="USD"/>
    <n v="1332073025"/>
    <n v="1329484625"/>
    <b v="0"/>
    <n v="4"/>
    <b v="0"/>
    <s v="film &amp; video/animation"/>
    <n v="1"/>
    <n v="57.5"/>
    <x v="0"/>
    <x v="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x v="1"/>
    <s v="GBP"/>
    <n v="1421498303"/>
    <n v="1418906303"/>
    <b v="0"/>
    <n v="9"/>
    <b v="0"/>
    <s v="film &amp; video/animation"/>
    <n v="2"/>
    <n v="12.67"/>
    <x v="0"/>
    <x v="5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x v="0"/>
    <s v="USD"/>
    <n v="1334097387"/>
    <n v="1328916987"/>
    <b v="0"/>
    <n v="5"/>
    <b v="0"/>
    <s v="film &amp; video/animation"/>
    <n v="1"/>
    <n v="67"/>
    <x v="0"/>
    <x v="5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x v="0"/>
    <s v="USD"/>
    <n v="1451010086"/>
    <n v="1447122086"/>
    <b v="0"/>
    <n v="14"/>
    <b v="0"/>
    <s v="film &amp; video/animation"/>
    <n v="0"/>
    <n v="3.71"/>
    <x v="0"/>
    <x v="5"/>
    <x v="505"/>
    <d v="2015-12-25T02:21:26"/>
    <x v="0"/>
  </r>
  <r>
    <n v="506"/>
    <s v="Age of Spirit: The Battle in Heaven"/>
    <s v="A feature-length 3D animation that depicts what happened when the Son of the Morning rebelled against God."/>
    <x v="61"/>
    <n v="250"/>
    <x v="2"/>
    <x v="0"/>
    <s v="USD"/>
    <n v="1376140520"/>
    <n v="1373548520"/>
    <b v="0"/>
    <n v="1"/>
    <b v="0"/>
    <s v="film &amp; video/animation"/>
    <n v="0"/>
    <n v="250"/>
    <x v="0"/>
    <x v="5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x v="22"/>
    <n v="640"/>
    <x v="2"/>
    <x v="0"/>
    <s v="USD"/>
    <n v="1350687657"/>
    <n v="1346799657"/>
    <b v="0"/>
    <n v="10"/>
    <b v="0"/>
    <s v="film &amp; video/animation"/>
    <n v="3"/>
    <n v="64"/>
    <x v="0"/>
    <x v="5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  <x v="508"/>
    <d v="2012-05-25T14:14:00"/>
    <x v="5"/>
  </r>
  <r>
    <n v="509"/>
    <s v="Indian in Chelsea - Web Animated series"/>
    <s v="A hilarious comedy podcast being turned into an animated series  about an indian servant and his boss."/>
    <x v="10"/>
    <n v="10"/>
    <x v="2"/>
    <x v="1"/>
    <s v="GBP"/>
    <n v="1435504170"/>
    <n v="1432912170"/>
    <b v="0"/>
    <n v="1"/>
    <b v="0"/>
    <s v="film &amp; video/animation"/>
    <n v="0"/>
    <n v="10"/>
    <x v="0"/>
    <x v="5"/>
    <x v="509"/>
    <d v="2015-06-28T15:09:30"/>
    <x v="0"/>
  </r>
  <r>
    <n v="510"/>
    <s v="TPI Episode 2: Doomsday Dean"/>
    <s v="A mile below the Franco-Swiss border Dean manages to break the Large Hadron Collider and triggers the end of the world."/>
    <x v="32"/>
    <n v="0"/>
    <x v="2"/>
    <x v="0"/>
    <s v="USD"/>
    <n v="1456805639"/>
    <n v="1454213639"/>
    <b v="0"/>
    <n v="0"/>
    <b v="0"/>
    <s v="film &amp; video/animation"/>
    <n v="0"/>
    <n v="0"/>
    <x v="0"/>
    <x v="5"/>
    <x v="510"/>
    <d v="2016-03-01T04:13:59"/>
    <x v="2"/>
  </r>
  <r>
    <n v="511"/>
    <s v="Stuck On An Eyeland"/>
    <s v="A project that incorporates animation and comic art into a relevant story. 4 boys, 1 eyeland, and a whole lot of drama!!!"/>
    <x v="1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x v="6"/>
    <n v="11"/>
    <x v="2"/>
    <x v="0"/>
    <s v="USD"/>
    <n v="1479667727"/>
    <n v="1475776127"/>
    <b v="0"/>
    <n v="2"/>
    <b v="0"/>
    <s v="film &amp; video/animation"/>
    <n v="0"/>
    <n v="5.5"/>
    <x v="0"/>
    <x v="5"/>
    <x v="512"/>
    <d v="2016-11-20T18:48:47"/>
    <x v="2"/>
  </r>
  <r>
    <n v="513"/>
    <s v="Paradigm Spiral - The Animated Series"/>
    <s v="A sci-fi fantasy 2.5D anime styled series about some guys trying to save the world, probably..."/>
    <x v="63"/>
    <n v="6962"/>
    <x v="2"/>
    <x v="0"/>
    <s v="USD"/>
    <n v="1471244400"/>
    <n v="1467387705"/>
    <b v="0"/>
    <n v="68"/>
    <b v="0"/>
    <s v="film &amp; video/animation"/>
    <n v="14"/>
    <n v="102.38"/>
    <x v="0"/>
    <x v="5"/>
    <x v="513"/>
    <d v="2016-08-15T07:00:00"/>
    <x v="2"/>
  </r>
  <r>
    <n v="514"/>
    <s v="I'm Sticking With You."/>
    <s v="A film created entirely out of paper, visual effects and found objects depicts how one man created a new life for himself."/>
    <x v="15"/>
    <n v="50"/>
    <x v="2"/>
    <x v="5"/>
    <s v="CAD"/>
    <n v="1407595447"/>
    <n v="1405003447"/>
    <b v="0"/>
    <n v="3"/>
    <b v="0"/>
    <s v="film &amp; video/animation"/>
    <n v="3"/>
    <n v="16.670000000000002"/>
    <x v="0"/>
    <x v="5"/>
    <x v="514"/>
    <d v="2014-08-09T14:44:07"/>
    <x v="3"/>
  </r>
  <r>
    <n v="515"/>
    <s v="A Tale of Faith - An Animated Short Film"/>
    <s v="A Tale of Faith is an animated short film based on the heartwarming tale by Rebbe Nachman of Breslov."/>
    <x v="143"/>
    <n v="24651"/>
    <x v="2"/>
    <x v="0"/>
    <s v="USD"/>
    <n v="1451389601"/>
    <n v="1447933601"/>
    <b v="0"/>
    <n v="34"/>
    <b v="0"/>
    <s v="film &amp; video/animation"/>
    <n v="25"/>
    <n v="725.03"/>
    <x v="0"/>
    <x v="5"/>
    <x v="515"/>
    <d v="2015-12-29T11:46:41"/>
    <x v="0"/>
  </r>
  <r>
    <n v="516"/>
    <s v="Shipmates"/>
    <s v="A big brother style comedy animation series starring famous seafarers"/>
    <x v="10"/>
    <n v="0"/>
    <x v="2"/>
    <x v="1"/>
    <s v="GBP"/>
    <n v="1432752080"/>
    <n v="1427568080"/>
    <b v="0"/>
    <n v="0"/>
    <b v="0"/>
    <s v="film &amp; video/animation"/>
    <n v="0"/>
    <n v="0"/>
    <x v="0"/>
    <x v="5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x v="0"/>
    <s v="USD"/>
    <n v="1486046761"/>
    <n v="1483454761"/>
    <b v="0"/>
    <n v="3"/>
    <b v="0"/>
    <s v="film &amp; video/animation"/>
    <n v="1"/>
    <n v="68.33"/>
    <x v="0"/>
    <x v="5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x v="144"/>
    <n v="0"/>
    <x v="2"/>
    <x v="0"/>
    <s v="USD"/>
    <n v="1441550760"/>
    <n v="1438958824"/>
    <b v="0"/>
    <n v="0"/>
    <b v="0"/>
    <s v="film &amp; video/animation"/>
    <n v="0"/>
    <n v="0"/>
    <x v="0"/>
    <x v="5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x v="10"/>
    <n v="5105"/>
    <x v="0"/>
    <x v="1"/>
    <s v="GBP"/>
    <n v="1449766261"/>
    <n v="1447174261"/>
    <b v="0"/>
    <n v="34"/>
    <b v="1"/>
    <s v="theater/plays"/>
    <n v="102"/>
    <n v="150.15"/>
    <x v="1"/>
    <x v="6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x v="0"/>
    <s v="USD"/>
    <n v="1477976340"/>
    <n v="1475460819"/>
    <b v="0"/>
    <n v="56"/>
    <b v="1"/>
    <s v="theater/plays"/>
    <n v="105"/>
    <n v="93.43"/>
    <x v="1"/>
    <x v="6"/>
    <x v="521"/>
    <d v="2016-11-01T04:59:00"/>
    <x v="2"/>
  </r>
  <r>
    <n v="522"/>
    <s v="COMPASS PLAYERS"/>
    <s v="*** TO MAKE DONATIONS IN THE FUTURE                                   GO TO OUR WEBSITE: www.compassplayers.com ***"/>
    <x v="9"/>
    <n v="3440"/>
    <x v="0"/>
    <x v="0"/>
    <s v="USD"/>
    <n v="1458518325"/>
    <n v="1456793925"/>
    <b v="0"/>
    <n v="31"/>
    <b v="1"/>
    <s v="theater/plays"/>
    <n v="115"/>
    <n v="110.97"/>
    <x v="1"/>
    <x v="6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x v="0"/>
    <s v="USD"/>
    <n v="1442805076"/>
    <n v="1440213076"/>
    <b v="0"/>
    <n v="84"/>
    <b v="1"/>
    <s v="theater/plays"/>
    <n v="121"/>
    <n v="71.790000000000006"/>
    <x v="1"/>
    <x v="6"/>
    <x v="523"/>
    <d v="2015-09-21T03:11:16"/>
    <x v="0"/>
  </r>
  <r>
    <n v="524"/>
    <s v="Zero Down"/>
    <s v="Angel on the Corner need YOUR help to raise Â£3,500 to take Zero Down by Sarah Hehir to the Edinburgh Fringe Festival this August!"/>
    <x v="8"/>
    <n v="3803.55"/>
    <x v="0"/>
    <x v="1"/>
    <s v="GBP"/>
    <n v="1464801169"/>
    <n v="1462209169"/>
    <b v="0"/>
    <n v="130"/>
    <b v="1"/>
    <s v="theater/plays"/>
    <n v="109"/>
    <n v="29.26"/>
    <x v="1"/>
    <x v="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9-13T09:37:21"/>
    <x v="3"/>
  </r>
  <r>
    <n v="526"/>
    <s v="Victory by Madicken Malm"/>
    <s v="We have a brand new play. We urgently need your help to fund our production, which opens at Theatre503 on August 18th."/>
    <x v="15"/>
    <n v="1710"/>
    <x v="0"/>
    <x v="1"/>
    <s v="GBP"/>
    <n v="1438966800"/>
    <n v="1436278344"/>
    <b v="0"/>
    <n v="23"/>
    <b v="1"/>
    <s v="theater/plays"/>
    <n v="114"/>
    <n v="74.349999999999994"/>
    <x v="1"/>
    <x v="6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x v="3"/>
    <n v="10085"/>
    <x v="0"/>
    <x v="0"/>
    <s v="USD"/>
    <n v="1487347500"/>
    <n v="1484715366"/>
    <b v="0"/>
    <n v="158"/>
    <b v="1"/>
    <s v="theater/plays"/>
    <n v="101"/>
    <n v="63.83"/>
    <x v="1"/>
    <x v="6"/>
    <x v="527"/>
    <d v="2017-02-17T16:05:00"/>
    <x v="1"/>
  </r>
  <r>
    <n v="528"/>
    <s v="Devastated No Matter What"/>
    <s v="A Festival Backed Production of a Full-Length Play."/>
    <x v="146"/>
    <n v="1330"/>
    <x v="0"/>
    <x v="0"/>
    <s v="USD"/>
    <n v="1434921600"/>
    <n v="1433109907"/>
    <b v="0"/>
    <n v="30"/>
    <b v="1"/>
    <s v="theater/plays"/>
    <n v="116"/>
    <n v="44.33"/>
    <x v="1"/>
    <x v="6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x v="5"/>
    <s v="CAD"/>
    <n v="1484110800"/>
    <n v="1482281094"/>
    <b v="0"/>
    <n v="18"/>
    <b v="1"/>
    <s v="theater/plays"/>
    <n v="130"/>
    <n v="86.94"/>
    <x v="1"/>
    <x v="6"/>
    <x v="529"/>
    <d v="2017-01-11T05:00:00"/>
    <x v="2"/>
  </r>
  <r>
    <n v="530"/>
    <s v="Corners Grove"/>
    <s v="Corners Grove is a coming-of-age play about leaving home, gender identity and the death of Whitney Houston; will benefit Win NYC."/>
    <x v="147"/>
    <n v="3670"/>
    <x v="0"/>
    <x v="0"/>
    <s v="USD"/>
    <n v="1435111200"/>
    <n v="1433254268"/>
    <b v="0"/>
    <n v="29"/>
    <b v="1"/>
    <s v="theater/plays"/>
    <n v="108"/>
    <n v="126.55"/>
    <x v="1"/>
    <x v="6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x v="0"/>
    <s v="USD"/>
    <n v="1481957940"/>
    <n v="1478050429"/>
    <b v="0"/>
    <n v="31"/>
    <b v="1"/>
    <s v="theater/plays"/>
    <n v="100"/>
    <n v="129.03"/>
    <x v="1"/>
    <x v="6"/>
    <x v="531"/>
    <d v="2016-12-17T06:59:00"/>
    <x v="2"/>
  </r>
  <r>
    <n v="532"/>
    <s v="Walken On Sunshine"/>
    <s v="A fast paced, comedic play about an anxiety-ridden filmmaker who lies to investors about having Christopher Walken in his film."/>
    <x v="3"/>
    <n v="12325"/>
    <x v="0"/>
    <x v="0"/>
    <s v="USD"/>
    <n v="1463098208"/>
    <n v="1460506208"/>
    <b v="0"/>
    <n v="173"/>
    <b v="1"/>
    <s v="theater/plays"/>
    <n v="123"/>
    <n v="71.239999999999995"/>
    <x v="1"/>
    <x v="6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x v="13"/>
    <n v="2004"/>
    <x v="0"/>
    <x v="1"/>
    <s v="GBP"/>
    <n v="1463394365"/>
    <n v="1461320765"/>
    <b v="0"/>
    <n v="17"/>
    <b v="1"/>
    <s v="theater/plays"/>
    <n v="100"/>
    <n v="117.88"/>
    <x v="1"/>
    <x v="6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x v="10"/>
    <s v="NOK"/>
    <n v="1446418800"/>
    <n v="1443036470"/>
    <b v="0"/>
    <n v="48"/>
    <b v="1"/>
    <s v="theater/plays"/>
    <n v="105"/>
    <n v="327.08"/>
    <x v="1"/>
    <x v="6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x v="13"/>
    <n v="2050"/>
    <x v="0"/>
    <x v="1"/>
    <s v="GBP"/>
    <n v="1483707905"/>
    <n v="1481115905"/>
    <b v="0"/>
    <n v="59"/>
    <b v="1"/>
    <s v="theater/plays"/>
    <n v="103"/>
    <n v="34.75"/>
    <x v="1"/>
    <x v="6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x v="1"/>
    <s v="GBP"/>
    <n v="1438624800"/>
    <n v="1435133807"/>
    <b v="0"/>
    <n v="39"/>
    <b v="1"/>
    <s v="theater/plays"/>
    <n v="118"/>
    <n v="100.06"/>
    <x v="1"/>
    <x v="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x v="0"/>
    <s v="USD"/>
    <n v="1446665191"/>
    <n v="1444069591"/>
    <b v="0"/>
    <n v="59"/>
    <b v="1"/>
    <s v="theater/plays"/>
    <n v="121"/>
    <n v="40.85"/>
    <x v="1"/>
    <x v="6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x v="0"/>
    <s v="USD"/>
    <n v="1463166263"/>
    <n v="1460574263"/>
    <b v="0"/>
    <n v="60"/>
    <b v="1"/>
    <s v="theater/plays"/>
    <n v="302"/>
    <n v="252.02"/>
    <x v="1"/>
    <x v="6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x v="1"/>
    <s v="GBP"/>
    <n v="1467681107"/>
    <n v="1465866707"/>
    <b v="0"/>
    <n v="20"/>
    <b v="1"/>
    <s v="theater/plays"/>
    <n v="101"/>
    <n v="25.16"/>
    <x v="1"/>
    <x v="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x v="36"/>
    <n v="1"/>
    <x v="2"/>
    <x v="0"/>
    <s v="USD"/>
    <n v="1423078606"/>
    <n v="1420486606"/>
    <b v="0"/>
    <n v="1"/>
    <b v="0"/>
    <s v="technology/web"/>
    <n v="0"/>
    <n v="1"/>
    <x v="2"/>
    <x v="7"/>
    <x v="540"/>
    <d v="2015-02-04T19:36:46"/>
    <x v="0"/>
  </r>
  <r>
    <n v="541"/>
    <s v="Deviations"/>
    <s v="A website dedicated to local Kink Communities; to find others with matching interests and bring them together."/>
    <x v="37"/>
    <n v="25"/>
    <x v="2"/>
    <x v="0"/>
    <s v="USD"/>
    <n v="1446080834"/>
    <n v="1443488834"/>
    <b v="0"/>
    <n v="1"/>
    <b v="0"/>
    <s v="technology/web"/>
    <n v="1"/>
    <n v="25"/>
    <x v="2"/>
    <x v="7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x v="0"/>
    <s v="USD"/>
    <n v="1462293716"/>
    <n v="1457113316"/>
    <b v="0"/>
    <n v="1"/>
    <b v="0"/>
    <s v="technology/web"/>
    <n v="0"/>
    <n v="1"/>
    <x v="2"/>
    <x v="7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x v="2"/>
    <s v="AUD"/>
    <n v="1414807962"/>
    <n v="1412215962"/>
    <b v="0"/>
    <n v="2"/>
    <b v="0"/>
    <s v="technology/web"/>
    <n v="0"/>
    <n v="35"/>
    <x v="2"/>
    <x v="7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x v="0"/>
    <s v="USD"/>
    <n v="1467647160"/>
    <n v="1465055160"/>
    <b v="0"/>
    <n v="2"/>
    <b v="0"/>
    <s v="technology/web"/>
    <n v="1"/>
    <n v="3"/>
    <x v="2"/>
    <x v="7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x v="6"/>
    <s v="EUR"/>
    <n v="1447600389"/>
    <n v="1444140789"/>
    <b v="0"/>
    <n v="34"/>
    <b v="0"/>
    <s v="technology/web"/>
    <n v="27"/>
    <n v="402.71"/>
    <x v="2"/>
    <x v="7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x v="0"/>
    <s v="USD"/>
    <n v="1445097715"/>
    <n v="1441209715"/>
    <b v="0"/>
    <n v="2"/>
    <b v="0"/>
    <s v="technology/web"/>
    <n v="0"/>
    <n v="26"/>
    <x v="2"/>
    <x v="7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x v="51"/>
    <n v="0"/>
    <x v="2"/>
    <x v="1"/>
    <s v="GBP"/>
    <n v="1455122564"/>
    <n v="1452530564"/>
    <b v="0"/>
    <n v="0"/>
    <b v="0"/>
    <s v="technology/web"/>
    <n v="0"/>
    <n v="0"/>
    <x v="2"/>
    <x v="7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x v="1"/>
    <s v="GBP"/>
    <n v="1446154848"/>
    <n v="1443562848"/>
    <b v="0"/>
    <n v="1"/>
    <b v="0"/>
    <s v="technology/web"/>
    <n v="0"/>
    <n v="9"/>
    <x v="2"/>
    <x v="7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x v="1"/>
    <s v="GBP"/>
    <n v="1436368622"/>
    <n v="1433776622"/>
    <b v="0"/>
    <n v="8"/>
    <b v="0"/>
    <s v="technology/web"/>
    <n v="3"/>
    <n v="8.5"/>
    <x v="2"/>
    <x v="7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x v="5"/>
    <s v="CAD"/>
    <n v="1485838800"/>
    <n v="1484756245"/>
    <b v="0"/>
    <n v="4"/>
    <b v="0"/>
    <s v="technology/web"/>
    <n v="1"/>
    <n v="8.75"/>
    <x v="2"/>
    <x v="7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x v="0"/>
    <s v="USD"/>
    <n v="1438451580"/>
    <n v="1434609424"/>
    <b v="0"/>
    <n v="28"/>
    <b v="0"/>
    <s v="technology/web"/>
    <n v="5"/>
    <n v="135.04"/>
    <x v="2"/>
    <x v="7"/>
    <x v="551"/>
    <d v="2015-08-01T17:53:00"/>
    <x v="0"/>
  </r>
  <r>
    <n v="552"/>
    <s v="Spinnable Social Media"/>
    <s v="Axoral is a 3d interactive social media interface, with the potential to be so much more, but we need your help!"/>
    <x v="101"/>
    <n v="0"/>
    <x v="2"/>
    <x v="5"/>
    <s v="CAD"/>
    <n v="1452350896"/>
    <n v="1447166896"/>
    <b v="0"/>
    <n v="0"/>
    <b v="0"/>
    <s v="technology/web"/>
    <n v="0"/>
    <n v="0"/>
    <x v="2"/>
    <x v="7"/>
    <x v="552"/>
    <d v="2016-01-09T14:48:16"/>
    <x v="0"/>
  </r>
  <r>
    <n v="553"/>
    <s v="sellorshopusa.com"/>
    <s v="Groundbreaking New Classifieds Website Grows Into Largest Nationwide Coverage By Turning Users Into Entrepreneurs"/>
    <x v="31"/>
    <n v="123"/>
    <x v="2"/>
    <x v="0"/>
    <s v="USD"/>
    <n v="1415988991"/>
    <n v="1413393391"/>
    <b v="0"/>
    <n v="6"/>
    <b v="0"/>
    <s v="technology/web"/>
    <n v="0"/>
    <n v="20.5"/>
    <x v="2"/>
    <x v="7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x v="0"/>
    <s v="USD"/>
    <n v="1413735972"/>
    <n v="1411143972"/>
    <b v="0"/>
    <n v="22"/>
    <b v="0"/>
    <s v="technology/web"/>
    <n v="37"/>
    <n v="64.36"/>
    <x v="2"/>
    <x v="7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x v="1"/>
    <s v="GBP"/>
    <n v="1465720143"/>
    <n v="1463128143"/>
    <b v="0"/>
    <n v="0"/>
    <b v="0"/>
    <s v="technology/web"/>
    <n v="0"/>
    <n v="0"/>
    <x v="2"/>
    <x v="7"/>
    <x v="555"/>
    <d v="2016-06-12T08:29:03"/>
    <x v="2"/>
  </r>
  <r>
    <n v="556"/>
    <s v="Braille Academy"/>
    <s v="An educational platform for learning Unified English Braille Code"/>
    <x v="6"/>
    <n v="200"/>
    <x v="2"/>
    <x v="0"/>
    <s v="USD"/>
    <n v="1452112717"/>
    <n v="1449520717"/>
    <b v="0"/>
    <n v="1"/>
    <b v="0"/>
    <s v="technology/web"/>
    <n v="3"/>
    <n v="200"/>
    <x v="2"/>
    <x v="7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x v="12"/>
    <s v="EUR"/>
    <n v="1480721803"/>
    <n v="1478126203"/>
    <b v="0"/>
    <n v="20"/>
    <b v="0"/>
    <s v="technology/web"/>
    <n v="1"/>
    <n v="68.3"/>
    <x v="2"/>
    <x v="7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x v="0"/>
    <s v="USD"/>
    <n v="1427227905"/>
    <n v="1424639505"/>
    <b v="0"/>
    <n v="0"/>
    <b v="0"/>
    <s v="technology/web"/>
    <n v="0"/>
    <n v="0"/>
    <x v="2"/>
    <x v="7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x v="0"/>
    <s v="USD"/>
    <n v="1449989260"/>
    <n v="1447397260"/>
    <b v="0"/>
    <n v="1"/>
    <b v="0"/>
    <s v="technology/web"/>
    <n v="0"/>
    <n v="50"/>
    <x v="2"/>
    <x v="7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x v="57"/>
    <n v="12"/>
    <x v="2"/>
    <x v="5"/>
    <s v="CAD"/>
    <n v="1418841045"/>
    <n v="1416249045"/>
    <b v="0"/>
    <n v="3"/>
    <b v="0"/>
    <s v="technology/web"/>
    <n v="0"/>
    <n v="4"/>
    <x v="2"/>
    <x v="7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x v="36"/>
    <n v="55"/>
    <x v="2"/>
    <x v="0"/>
    <s v="USD"/>
    <n v="1445874513"/>
    <n v="1442850513"/>
    <b v="0"/>
    <n v="2"/>
    <b v="0"/>
    <s v="technology/web"/>
    <n v="0"/>
    <n v="27.5"/>
    <x v="2"/>
    <x v="7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x v="9"/>
    <s v="EUR"/>
    <n v="1482052815"/>
    <n v="1479460815"/>
    <b v="0"/>
    <n v="0"/>
    <b v="0"/>
    <s v="technology/web"/>
    <n v="0"/>
    <n v="0"/>
    <x v="2"/>
    <x v="7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x v="2"/>
    <s v="AUD"/>
    <n v="1424137247"/>
    <n v="1421545247"/>
    <b v="0"/>
    <n v="2"/>
    <b v="0"/>
    <s v="technology/web"/>
    <n v="0"/>
    <n v="34"/>
    <x v="2"/>
    <x v="7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x v="102"/>
    <n v="1"/>
    <x v="2"/>
    <x v="6"/>
    <s v="EUR"/>
    <n v="1457822275"/>
    <n v="1455230275"/>
    <b v="0"/>
    <n v="1"/>
    <b v="0"/>
    <s v="technology/web"/>
    <n v="0"/>
    <n v="1"/>
    <x v="2"/>
    <x v="7"/>
    <x v="564"/>
    <d v="2016-03-12T22:37:55"/>
    <x v="2"/>
  </r>
  <r>
    <n v="565"/>
    <s v="EasyLearnings"/>
    <s v="Our objective is to provide a platform which helps teachers to provide courses to leaners in wide range of locations including Africa."/>
    <x v="31"/>
    <n v="0"/>
    <x v="2"/>
    <x v="1"/>
    <s v="GBP"/>
    <n v="1436554249"/>
    <n v="1433962249"/>
    <b v="0"/>
    <n v="0"/>
    <b v="0"/>
    <s v="technology/web"/>
    <n v="0"/>
    <n v="0"/>
    <x v="2"/>
    <x v="7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x v="0"/>
    <s v="USD"/>
    <n v="1468513533"/>
    <n v="1465921533"/>
    <b v="0"/>
    <n v="1"/>
    <b v="0"/>
    <s v="technology/web"/>
    <n v="0"/>
    <n v="1"/>
    <x v="2"/>
    <x v="7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x v="3"/>
    <n v="0"/>
    <x v="2"/>
    <x v="0"/>
    <s v="USD"/>
    <n v="1420143194"/>
    <n v="1417551194"/>
    <b v="0"/>
    <n v="0"/>
    <b v="0"/>
    <s v="technology/web"/>
    <n v="0"/>
    <n v="0"/>
    <x v="2"/>
    <x v="7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11:00:00"/>
    <x v="0"/>
  </r>
  <r>
    <n v="569"/>
    <s v="Mioti"/>
    <s v="Mioti is an indie game marketplace that doubles as a community for developers to join networks and discuss projects."/>
    <x v="30"/>
    <n v="20"/>
    <x v="2"/>
    <x v="5"/>
    <s v="CAD"/>
    <n v="1451679612"/>
    <n v="1449087612"/>
    <b v="0"/>
    <n v="1"/>
    <b v="0"/>
    <s v="technology/web"/>
    <n v="1"/>
    <n v="20"/>
    <x v="2"/>
    <x v="7"/>
    <x v="569"/>
    <d v="2016-01-01T20:20:12"/>
    <x v="0"/>
  </r>
  <r>
    <n v="570"/>
    <s v="Relaunching in May"/>
    <s v="Humans have AM/FM/Satellite radio, kids have radio Disney, pets have DogCatRadio."/>
    <x v="94"/>
    <n v="142"/>
    <x v="2"/>
    <x v="0"/>
    <s v="USD"/>
    <n v="1455822569"/>
    <n v="1453230569"/>
    <b v="0"/>
    <n v="1"/>
    <b v="0"/>
    <s v="technology/web"/>
    <n v="0"/>
    <n v="142"/>
    <x v="2"/>
    <x v="7"/>
    <x v="570"/>
    <d v="2016-02-18T19:09:29"/>
    <x v="2"/>
  </r>
  <r>
    <n v="571"/>
    <s v="Snag-A-Slip"/>
    <s v="Snag-A-Slip is an online platform that connects boaters with awesome marinas and available boat slips so that they can book with ease."/>
    <x v="31"/>
    <n v="106"/>
    <x v="2"/>
    <x v="0"/>
    <s v="USD"/>
    <n v="1437969540"/>
    <n v="1436297723"/>
    <b v="0"/>
    <n v="2"/>
    <b v="0"/>
    <s v="technology/web"/>
    <n v="0"/>
    <n v="53"/>
    <x v="2"/>
    <x v="7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x v="30"/>
    <n v="0"/>
    <x v="2"/>
    <x v="0"/>
    <s v="USD"/>
    <n v="1446660688"/>
    <n v="1444065088"/>
    <b v="0"/>
    <n v="0"/>
    <b v="0"/>
    <s v="technology/web"/>
    <n v="0"/>
    <n v="0"/>
    <x v="2"/>
    <x v="7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x v="0"/>
    <s v="USD"/>
    <n v="1421543520"/>
    <n v="1416445931"/>
    <b v="0"/>
    <n v="9"/>
    <b v="0"/>
    <s v="technology/web"/>
    <n v="0"/>
    <n v="38.44"/>
    <x v="2"/>
    <x v="7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x v="1"/>
    <s v="GBP"/>
    <n v="1476873507"/>
    <n v="1474281507"/>
    <b v="0"/>
    <n v="4"/>
    <b v="0"/>
    <s v="technology/web"/>
    <n v="1"/>
    <n v="20"/>
    <x v="2"/>
    <x v="7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x v="12"/>
    <s v="EUR"/>
    <n v="1434213443"/>
    <n v="1431621443"/>
    <b v="0"/>
    <n v="4"/>
    <b v="0"/>
    <s v="technology/web"/>
    <n v="0"/>
    <n v="64.75"/>
    <x v="2"/>
    <x v="7"/>
    <x v="575"/>
    <d v="2015-06-13T16:37:23"/>
    <x v="0"/>
  </r>
  <r>
    <n v="576"/>
    <s v="Uthtopia"/>
    <s v="UthTopia Is a social media organization that believes in positive online usage, youth mentorship, and youth empowerment."/>
    <x v="58"/>
    <n v="1"/>
    <x v="2"/>
    <x v="0"/>
    <s v="USD"/>
    <n v="1427537952"/>
    <n v="1422357552"/>
    <b v="0"/>
    <n v="1"/>
    <b v="0"/>
    <s v="technology/web"/>
    <n v="0"/>
    <n v="1"/>
    <x v="2"/>
    <x v="7"/>
    <x v="576"/>
    <d v="2015-03-28T10:19:12"/>
    <x v="0"/>
  </r>
  <r>
    <n v="577"/>
    <s v="everydayrelay"/>
    <s v="Emails are one of pervasively used mode of communication today. However, emails can be personal and sometimes discretion is needed."/>
    <x v="10"/>
    <n v="10"/>
    <x v="2"/>
    <x v="0"/>
    <s v="USD"/>
    <n v="1463753302"/>
    <n v="1458569302"/>
    <b v="0"/>
    <n v="1"/>
    <b v="0"/>
    <s v="technology/web"/>
    <n v="0"/>
    <n v="10"/>
    <x v="2"/>
    <x v="7"/>
    <x v="577"/>
    <d v="2016-05-20T14:08:22"/>
    <x v="2"/>
  </r>
  <r>
    <n v="578"/>
    <s v="weBuy Crowdsourced Shopping"/>
    <s v="weBuy trade built on technology and Crowd Sourced Power"/>
    <x v="152"/>
    <n v="14"/>
    <x v="2"/>
    <x v="1"/>
    <s v="GBP"/>
    <n v="1441633993"/>
    <n v="1439560393"/>
    <b v="0"/>
    <n v="7"/>
    <b v="0"/>
    <s v="technology/web"/>
    <n v="0"/>
    <n v="2"/>
    <x v="2"/>
    <x v="7"/>
    <x v="578"/>
    <d v="2015-09-07T13:53:13"/>
    <x v="0"/>
  </r>
  <r>
    <n v="579"/>
    <s v="Course: Learn Cryptography"/>
    <s v="Learn classic and public key cryptography with a full proof-of-concept system in JavaScript."/>
    <x v="14"/>
    <n v="175"/>
    <x v="2"/>
    <x v="0"/>
    <s v="USD"/>
    <n v="1419539223"/>
    <n v="1416947223"/>
    <b v="0"/>
    <n v="5"/>
    <b v="0"/>
    <s v="technology/web"/>
    <n v="1"/>
    <n v="35"/>
    <x v="2"/>
    <x v="7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x v="9"/>
    <n v="1"/>
    <x v="2"/>
    <x v="0"/>
    <s v="USD"/>
    <n v="1474580867"/>
    <n v="1471988867"/>
    <b v="0"/>
    <n v="1"/>
    <b v="0"/>
    <s v="technology/web"/>
    <n v="0"/>
    <n v="1"/>
    <x v="2"/>
    <x v="7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x v="44"/>
    <n v="0"/>
    <x v="2"/>
    <x v="0"/>
    <s v="USD"/>
    <n v="1438474704"/>
    <n v="1435882704"/>
    <b v="0"/>
    <n v="0"/>
    <b v="0"/>
    <s v="technology/web"/>
    <n v="0"/>
    <n v="0"/>
    <x v="2"/>
    <x v="7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x v="57"/>
    <n v="0"/>
    <x v="2"/>
    <x v="0"/>
    <s v="USD"/>
    <n v="1426442400"/>
    <n v="1424454319"/>
    <b v="0"/>
    <n v="0"/>
    <b v="0"/>
    <s v="technology/web"/>
    <n v="0"/>
    <n v="0"/>
    <x v="2"/>
    <x v="7"/>
    <x v="582"/>
    <d v="2015-03-15T18:00:00"/>
    <x v="0"/>
  </r>
  <r>
    <n v="583"/>
    <s v="HackersArchive.com"/>
    <s v="HackersArchive.com will help rid the web of viruses and scams found everywhere else you look!"/>
    <x v="7"/>
    <n v="1"/>
    <x v="2"/>
    <x v="0"/>
    <s v="USD"/>
    <n v="1426800687"/>
    <n v="1424212287"/>
    <b v="0"/>
    <n v="1"/>
    <b v="0"/>
    <s v="technology/web"/>
    <n v="0"/>
    <n v="1"/>
    <x v="2"/>
    <x v="7"/>
    <x v="583"/>
    <d v="2015-03-19T21:31:27"/>
    <x v="0"/>
  </r>
  <r>
    <n v="584"/>
    <s v="scriptCall - The Personal Presentation Platform"/>
    <s v="Script Call takes your presentation from the wall to your audience; from your device to theirs."/>
    <x v="28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3-16T16:11:56"/>
    <x v="0"/>
  </r>
  <r>
    <n v="585"/>
    <s v="Link Card"/>
    <s v="SAVE UP TO 40% WHEN YOU SPEND!_x000a__x000a_PRE-ORDER YOUR LINK CARD TODAY"/>
    <x v="7"/>
    <n v="0"/>
    <x v="2"/>
    <x v="1"/>
    <s v="GBP"/>
    <n v="1448928000"/>
    <n v="1444123377"/>
    <b v="0"/>
    <n v="0"/>
    <b v="0"/>
    <s v="technology/web"/>
    <n v="0"/>
    <n v="0"/>
    <x v="2"/>
    <x v="7"/>
    <x v="585"/>
    <d v="2015-12-01T00:00:00"/>
    <x v="0"/>
  </r>
  <r>
    <n v="586"/>
    <s v="Employ College 2K"/>
    <s v="Employ College is a movement for companies to hire college graduates from their respected institutions."/>
    <x v="3"/>
    <n v="56"/>
    <x v="2"/>
    <x v="0"/>
    <s v="USD"/>
    <n v="1424032207"/>
    <n v="1421440207"/>
    <b v="0"/>
    <n v="4"/>
    <b v="0"/>
    <s v="technology/web"/>
    <n v="1"/>
    <n v="14"/>
    <x v="2"/>
    <x v="7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x v="11"/>
    <n v="2725"/>
    <x v="2"/>
    <x v="5"/>
    <s v="CAD"/>
    <n v="1429207833"/>
    <n v="1426615833"/>
    <b v="0"/>
    <n v="7"/>
    <b v="0"/>
    <s v="technology/web"/>
    <n v="9"/>
    <n v="389.29"/>
    <x v="2"/>
    <x v="7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x v="13"/>
    <s v="EUR"/>
    <n v="1479410886"/>
    <n v="1474223286"/>
    <b v="0"/>
    <n v="2"/>
    <b v="0"/>
    <s v="technology/web"/>
    <n v="3"/>
    <n v="150.5"/>
    <x v="2"/>
    <x v="7"/>
    <x v="588"/>
    <d v="2016-11-17T19:28:06"/>
    <x v="2"/>
  </r>
  <r>
    <n v="589"/>
    <s v="Get Neighborly"/>
    <s v="Services closer than you think..."/>
    <x v="51"/>
    <n v="1"/>
    <x v="2"/>
    <x v="0"/>
    <s v="USD"/>
    <n v="1436366699"/>
    <n v="1435070699"/>
    <b v="0"/>
    <n v="1"/>
    <b v="0"/>
    <s v="technology/web"/>
    <n v="0"/>
    <n v="1"/>
    <x v="2"/>
    <x v="7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x v="1"/>
    <s v="GBP"/>
    <n v="1454936460"/>
    <n v="1452259131"/>
    <b v="0"/>
    <n v="9"/>
    <b v="0"/>
    <s v="technology/web"/>
    <n v="4"/>
    <n v="24.78"/>
    <x v="2"/>
    <x v="7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x v="0"/>
    <s v="USD"/>
    <n v="1437570130"/>
    <n v="1434978130"/>
    <b v="0"/>
    <n v="2"/>
    <b v="0"/>
    <s v="technology/web"/>
    <n v="0"/>
    <n v="30.5"/>
    <x v="2"/>
    <x v="7"/>
    <x v="591"/>
    <d v="2015-07-22T13:02:10"/>
    <x v="0"/>
  </r>
  <r>
    <n v="592"/>
    <s v="Go Start A Biz"/>
    <s v="Together, we can build a FREE, business start-up system that will help aspiring entrepreneurs change their economic circumstances."/>
    <x v="51"/>
    <n v="250"/>
    <x v="2"/>
    <x v="0"/>
    <s v="USD"/>
    <n v="1417584860"/>
    <n v="1414992860"/>
    <b v="0"/>
    <n v="1"/>
    <b v="0"/>
    <s v="technology/web"/>
    <n v="3"/>
    <n v="250"/>
    <x v="2"/>
    <x v="7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x v="1"/>
    <s v="GBP"/>
    <n v="1428333345"/>
    <n v="1425744945"/>
    <b v="0"/>
    <n v="7"/>
    <b v="0"/>
    <s v="technology/web"/>
    <n v="23"/>
    <n v="16.43"/>
    <x v="2"/>
    <x v="7"/>
    <x v="593"/>
    <d v="2015-04-06T15:15:45"/>
    <x v="0"/>
  </r>
  <r>
    <n v="594"/>
    <s v="Unleashed Fitness"/>
    <s v="Creating a fitness site that will change the fitness game forever!"/>
    <x v="31"/>
    <n v="26"/>
    <x v="2"/>
    <x v="0"/>
    <s v="USD"/>
    <n v="1460832206"/>
    <n v="1458240206"/>
    <b v="0"/>
    <n v="2"/>
    <b v="0"/>
    <s v="technology/web"/>
    <n v="0"/>
    <n v="13"/>
    <x v="2"/>
    <x v="7"/>
    <x v="594"/>
    <d v="2016-04-16T18:43:26"/>
    <x v="2"/>
  </r>
  <r>
    <n v="595"/>
    <s v="MyBestInterest.org"/>
    <s v="MyBestInterest.org elminates election research by quickly identifying the candidates that will best represent your interests."/>
    <x v="57"/>
    <n v="426"/>
    <x v="2"/>
    <x v="0"/>
    <s v="USD"/>
    <n v="1430703638"/>
    <n v="1426815638"/>
    <b v="0"/>
    <n v="8"/>
    <b v="0"/>
    <s v="technology/web"/>
    <n v="0"/>
    <n v="53.25"/>
    <x v="2"/>
    <x v="7"/>
    <x v="595"/>
    <d v="2015-05-04T01:40:38"/>
    <x v="0"/>
  </r>
  <r>
    <n v="596"/>
    <s v="DigitaliBook free library"/>
    <s v="We present digitaibook,com site which can become a free electronic library with your help,"/>
    <x v="22"/>
    <n v="6"/>
    <x v="2"/>
    <x v="0"/>
    <s v="USD"/>
    <n v="1478122292"/>
    <n v="1475530292"/>
    <b v="0"/>
    <n v="2"/>
    <b v="0"/>
    <s v="technology/web"/>
    <n v="0"/>
    <n v="3"/>
    <x v="2"/>
    <x v="7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x v="51"/>
    <n v="20"/>
    <x v="2"/>
    <x v="0"/>
    <s v="USD"/>
    <n v="1469980800"/>
    <n v="1466787335"/>
    <b v="0"/>
    <n v="2"/>
    <b v="0"/>
    <s v="technology/web"/>
    <n v="0"/>
    <n v="10"/>
    <x v="2"/>
    <x v="7"/>
    <x v="597"/>
    <d v="2016-07-31T16:00:00"/>
    <x v="2"/>
  </r>
  <r>
    <n v="598"/>
    <s v="Goals not creeds"/>
    <s v="This is a project to create a crowd-funding site for Urantia Book readers worldwide."/>
    <x v="30"/>
    <n v="850"/>
    <x v="2"/>
    <x v="0"/>
    <s v="USD"/>
    <n v="1417737781"/>
    <n v="1415145781"/>
    <b v="0"/>
    <n v="7"/>
    <b v="0"/>
    <s v="technology/web"/>
    <n v="34"/>
    <n v="121.43"/>
    <x v="2"/>
    <x v="7"/>
    <x v="598"/>
    <d v="2014-12-05T00:03:01"/>
    <x v="3"/>
  </r>
  <r>
    <n v="599"/>
    <s v="Mail 4 Jail"/>
    <s v="We send care packages to incarcerated individuals throughout the country that include specific items hand picked by the sender."/>
    <x v="63"/>
    <n v="31"/>
    <x v="2"/>
    <x v="0"/>
    <s v="USD"/>
    <n v="1425827760"/>
    <n v="1423769402"/>
    <b v="0"/>
    <n v="2"/>
    <b v="0"/>
    <s v="technology/web"/>
    <n v="0"/>
    <n v="15.5"/>
    <x v="2"/>
    <x v="7"/>
    <x v="599"/>
    <d v="2015-03-08T15:16:00"/>
    <x v="0"/>
  </r>
  <r>
    <n v="600"/>
    <s v="Anaheim California here we come but we need your help."/>
    <s v="Science Technology Engineering and Math + youth = a brighter tomorrow."/>
    <x v="1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x v="5"/>
    <s v="CAD"/>
    <n v="1419626139"/>
    <n v="1417034139"/>
    <b v="0"/>
    <n v="6"/>
    <b v="0"/>
    <s v="technology/web"/>
    <n v="1"/>
    <n v="23.33"/>
    <x v="2"/>
    <x v="7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x v="0"/>
    <s v="USD"/>
    <n v="1434654215"/>
    <n v="1432062215"/>
    <b v="0"/>
    <n v="0"/>
    <b v="0"/>
    <s v="technology/web"/>
    <n v="0"/>
    <n v="0"/>
    <x v="2"/>
    <x v="7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x v="0"/>
    <s v="USD"/>
    <n v="1408029623"/>
    <n v="1405437623"/>
    <b v="0"/>
    <n v="13"/>
    <b v="0"/>
    <s v="technology/web"/>
    <n v="4"/>
    <n v="45.39"/>
    <x v="2"/>
    <x v="7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x v="0"/>
    <s v="USD"/>
    <n v="1409187056"/>
    <n v="1406595056"/>
    <b v="0"/>
    <n v="0"/>
    <b v="0"/>
    <s v="technology/web"/>
    <n v="0"/>
    <n v="0"/>
    <x v="2"/>
    <x v="7"/>
    <x v="604"/>
    <d v="2014-08-28T00:50:56"/>
    <x v="3"/>
  </r>
  <r>
    <n v="605"/>
    <s v="Teach Your Parents iPad (Canceled)"/>
    <s v="An iPad support care package for your parents / seniors."/>
    <x v="10"/>
    <n v="131"/>
    <x v="1"/>
    <x v="0"/>
    <s v="USD"/>
    <n v="1440318908"/>
    <n v="1436430908"/>
    <b v="0"/>
    <n v="8"/>
    <b v="0"/>
    <s v="technology/web"/>
    <n v="3"/>
    <n v="16.38"/>
    <x v="2"/>
    <x v="7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x v="9"/>
    <s v="EUR"/>
    <n v="1432479600"/>
    <n v="1428507409"/>
    <b v="0"/>
    <n v="1"/>
    <b v="0"/>
    <s v="technology/web"/>
    <n v="0"/>
    <n v="10"/>
    <x v="2"/>
    <x v="7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x v="49"/>
    <n v="0"/>
    <x v="1"/>
    <x v="0"/>
    <s v="USD"/>
    <n v="1448225336"/>
    <n v="1445629736"/>
    <b v="0"/>
    <n v="0"/>
    <b v="0"/>
    <s v="technology/web"/>
    <n v="0"/>
    <n v="0"/>
    <x v="2"/>
    <x v="7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x v="0"/>
    <s v="USD"/>
    <n v="1434405980"/>
    <n v="1431813980"/>
    <b v="0"/>
    <n v="5"/>
    <b v="0"/>
    <s v="technology/web"/>
    <n v="1"/>
    <n v="292.2"/>
    <x v="2"/>
    <x v="7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x v="153"/>
    <n v="5"/>
    <x v="1"/>
    <x v="1"/>
    <s v="GBP"/>
    <n v="1448761744"/>
    <n v="1446166144"/>
    <b v="0"/>
    <n v="1"/>
    <b v="0"/>
    <s v="technology/web"/>
    <n v="1"/>
    <n v="5"/>
    <x v="2"/>
    <x v="7"/>
    <x v="609"/>
    <d v="2015-11-29T01:49:04"/>
    <x v="0"/>
  </r>
  <r>
    <n v="610"/>
    <s v="UniteChrist (Canceled)"/>
    <s v="We are creating a Christian social network to empower, educate, and connect Christians all over the world."/>
    <x v="154"/>
    <n v="0"/>
    <x v="1"/>
    <x v="0"/>
    <s v="USD"/>
    <n v="1429732586"/>
    <n v="1427140586"/>
    <b v="0"/>
    <n v="0"/>
    <b v="0"/>
    <s v="technology/web"/>
    <n v="0"/>
    <n v="0"/>
    <x v="2"/>
    <x v="7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x v="6"/>
    <s v="EUR"/>
    <n v="1453210037"/>
    <n v="1448026037"/>
    <b v="0"/>
    <n v="0"/>
    <b v="0"/>
    <s v="technology/web"/>
    <n v="0"/>
    <n v="0"/>
    <x v="2"/>
    <x v="7"/>
    <x v="611"/>
    <d v="2016-01-19T13:27:17"/>
    <x v="0"/>
  </r>
  <r>
    <n v="612"/>
    <s v="Web Streaming 2.0 (Canceled)"/>
    <s v="A Fast and Reliable new Web platform to stream videos from Internet"/>
    <x v="3"/>
    <n v="0"/>
    <x v="1"/>
    <x v="13"/>
    <s v="EUR"/>
    <n v="1472777146"/>
    <n v="1470185146"/>
    <b v="0"/>
    <n v="0"/>
    <b v="0"/>
    <s v="technology/web"/>
    <n v="0"/>
    <n v="0"/>
    <x v="2"/>
    <x v="7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x v="0"/>
    <s v="USD"/>
    <n v="1443675540"/>
    <n v="1441022120"/>
    <b v="0"/>
    <n v="121"/>
    <b v="0"/>
    <s v="technology/web"/>
    <n v="21"/>
    <n v="105.93"/>
    <x v="2"/>
    <x v="7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x v="3"/>
    <n v="0"/>
    <x v="1"/>
    <x v="0"/>
    <s v="USD"/>
    <n v="1466731740"/>
    <n v="1464139740"/>
    <b v="0"/>
    <n v="0"/>
    <b v="0"/>
    <s v="technology/web"/>
    <n v="0"/>
    <n v="0"/>
    <x v="2"/>
    <x v="7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x v="4"/>
    <s v="NZD"/>
    <n v="1443149759"/>
    <n v="1440557759"/>
    <b v="0"/>
    <n v="0"/>
    <b v="0"/>
    <s v="technology/web"/>
    <n v="0"/>
    <n v="0"/>
    <x v="2"/>
    <x v="7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x v="6"/>
    <s v="EUR"/>
    <n v="1488013307"/>
    <n v="1485421307"/>
    <b v="0"/>
    <n v="0"/>
    <b v="0"/>
    <s v="technology/web"/>
    <n v="0"/>
    <n v="0"/>
    <x v="2"/>
    <x v="7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x v="44"/>
    <n v="0"/>
    <x v="1"/>
    <x v="0"/>
    <s v="USD"/>
    <n v="1449689203"/>
    <n v="1447097203"/>
    <b v="0"/>
    <n v="0"/>
    <b v="0"/>
    <s v="technology/web"/>
    <n v="0"/>
    <n v="0"/>
    <x v="2"/>
    <x v="7"/>
    <x v="618"/>
    <d v="2015-12-09T19:26:43"/>
    <x v="0"/>
  </r>
  <r>
    <n v="619"/>
    <s v="Big Data (Canceled)"/>
    <s v="Big Data Sets for researchers interested in improving the quality of life."/>
    <x v="156"/>
    <n v="1"/>
    <x v="1"/>
    <x v="0"/>
    <s v="USD"/>
    <n v="1416933390"/>
    <n v="1411745790"/>
    <b v="0"/>
    <n v="1"/>
    <b v="0"/>
    <s v="technology/web"/>
    <n v="0"/>
    <n v="1"/>
    <x v="2"/>
    <x v="7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x v="0"/>
    <s v="USD"/>
    <n v="1467934937"/>
    <n v="1465342937"/>
    <b v="0"/>
    <n v="3"/>
    <b v="0"/>
    <s v="technology/web"/>
    <n v="1"/>
    <n v="87"/>
    <x v="2"/>
    <x v="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x v="0"/>
    <s v="USD"/>
    <n v="1467398138"/>
    <n v="1465670138"/>
    <b v="0"/>
    <n v="9"/>
    <b v="0"/>
    <s v="technology/web"/>
    <n v="6"/>
    <n v="37.89"/>
    <x v="2"/>
    <x v="7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x v="2"/>
    <s v="AUD"/>
    <n v="1432771997"/>
    <n v="1430179997"/>
    <b v="0"/>
    <n v="0"/>
    <b v="0"/>
    <s v="technology/web"/>
    <n v="0"/>
    <n v="0"/>
    <x v="2"/>
    <x v="7"/>
    <x v="623"/>
    <d v="2015-05-28T00:13:17"/>
    <x v="0"/>
  </r>
  <r>
    <n v="624"/>
    <s v="NeedSomeLoven.com (Canceled)"/>
    <s v="I am designing a fun, high tech dating website, with over 25 cool features. It is innovate as well as user friendly."/>
    <x v="10"/>
    <n v="0"/>
    <x v="1"/>
    <x v="0"/>
    <s v="USD"/>
    <n v="1431647041"/>
    <n v="1429055041"/>
    <b v="0"/>
    <n v="0"/>
    <b v="0"/>
    <s v="technology/web"/>
    <n v="0"/>
    <n v="0"/>
    <x v="2"/>
    <x v="7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x v="5"/>
    <s v="CAD"/>
    <n v="1490560177"/>
    <n v="1487971777"/>
    <b v="0"/>
    <n v="0"/>
    <b v="0"/>
    <s v="technology/web"/>
    <n v="0"/>
    <n v="0"/>
    <x v="2"/>
    <x v="7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x v="0"/>
    <s v="USD"/>
    <n v="1439644920"/>
    <n v="1436793939"/>
    <b v="0"/>
    <n v="39"/>
    <b v="0"/>
    <s v="technology/web"/>
    <n v="17"/>
    <n v="111.41"/>
    <x v="2"/>
    <x v="7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x v="11"/>
    <s v="SEK"/>
    <n v="1457996400"/>
    <n v="1452842511"/>
    <b v="0"/>
    <n v="1"/>
    <b v="0"/>
    <s v="technology/web"/>
    <n v="0"/>
    <n v="90"/>
    <x v="2"/>
    <x v="7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x v="0"/>
    <s v="USD"/>
    <n v="1405269457"/>
    <n v="1402677457"/>
    <b v="0"/>
    <n v="0"/>
    <b v="0"/>
    <s v="technology/web"/>
    <n v="0"/>
    <n v="0"/>
    <x v="2"/>
    <x v="7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x v="2"/>
    <s v="AUD"/>
    <n v="1463239108"/>
    <n v="1460647108"/>
    <b v="0"/>
    <n v="3"/>
    <b v="0"/>
    <s v="technology/web"/>
    <n v="0"/>
    <n v="116.67"/>
    <x v="2"/>
    <x v="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x v="158"/>
    <n v="10"/>
    <x v="1"/>
    <x v="0"/>
    <s v="USD"/>
    <n v="1441516200"/>
    <n v="1438959121"/>
    <b v="0"/>
    <n v="1"/>
    <b v="0"/>
    <s v="technology/web"/>
    <n v="0"/>
    <n v="10"/>
    <x v="2"/>
    <x v="7"/>
    <x v="630"/>
    <d v="2015-09-06T05:10:00"/>
    <x v="0"/>
  </r>
  <r>
    <n v="631"/>
    <s v="Brevity: A Powerful Online Publishing Software! (Canceled)"/>
    <s v="A Powerful Multimedia-Rich Software that aims at making online publishing very simple."/>
    <x v="63"/>
    <n v="690"/>
    <x v="1"/>
    <x v="5"/>
    <s v="CAD"/>
    <n v="1464460329"/>
    <n v="1461954729"/>
    <b v="0"/>
    <n v="9"/>
    <b v="0"/>
    <s v="technology/web"/>
    <n v="1"/>
    <n v="76.67"/>
    <x v="2"/>
    <x v="7"/>
    <x v="631"/>
    <d v="2016-05-28T18:32:09"/>
    <x v="2"/>
  </r>
  <r>
    <n v="632"/>
    <s v="UniWherse.com - Bring students future (Canceled)"/>
    <s v="Our goal is to create a system, students can find universities that best match their interests."/>
    <x v="22"/>
    <n v="0"/>
    <x v="1"/>
    <x v="9"/>
    <s v="EUR"/>
    <n v="1448470165"/>
    <n v="1445874565"/>
    <b v="0"/>
    <n v="0"/>
    <b v="0"/>
    <s v="technology/web"/>
    <n v="0"/>
    <n v="0"/>
    <x v="2"/>
    <x v="7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x v="0"/>
    <s v="USD"/>
    <n v="1466204400"/>
    <n v="1463469062"/>
    <b v="0"/>
    <n v="25"/>
    <b v="0"/>
    <s v="technology/web"/>
    <n v="12"/>
    <n v="49.8"/>
    <x v="2"/>
    <x v="7"/>
    <x v="633"/>
    <d v="2016-06-17T23:00:00"/>
    <x v="2"/>
  </r>
  <r>
    <n v="634"/>
    <s v="pitchtograndma (Canceled)"/>
    <s v="We help companies to explain what they do in simple, grandma-would-understand terms."/>
    <x v="10"/>
    <n v="1"/>
    <x v="1"/>
    <x v="0"/>
    <s v="USD"/>
    <n v="1424989029"/>
    <n v="1422397029"/>
    <b v="0"/>
    <n v="1"/>
    <b v="0"/>
    <s v="technology/web"/>
    <n v="0"/>
    <n v="1"/>
    <x v="2"/>
    <x v="7"/>
    <x v="634"/>
    <d v="2015-02-26T22:17:09"/>
    <x v="0"/>
  </r>
  <r>
    <n v="635"/>
    <s v="Pleero, A Technology Team Building Website (Canceled)"/>
    <s v="Network used for building technology development teams."/>
    <x v="31"/>
    <n v="2"/>
    <x v="1"/>
    <x v="0"/>
    <s v="USD"/>
    <n v="1428804762"/>
    <n v="1426212762"/>
    <b v="0"/>
    <n v="1"/>
    <b v="0"/>
    <s v="technology/web"/>
    <n v="0"/>
    <n v="2"/>
    <x v="2"/>
    <x v="7"/>
    <x v="635"/>
    <d v="2015-04-12T02:12:42"/>
    <x v="0"/>
  </r>
  <r>
    <n v="636"/>
    <s v="Keto Advice (Canceled)"/>
    <s v="With no central location for keto knowledge, keto advice will be a community run knowledge base."/>
    <x v="13"/>
    <n v="4"/>
    <x v="1"/>
    <x v="1"/>
    <s v="GBP"/>
    <n v="1433587620"/>
    <n v="1430996150"/>
    <b v="0"/>
    <n v="1"/>
    <b v="0"/>
    <s v="technology/web"/>
    <n v="0"/>
    <n v="4"/>
    <x v="2"/>
    <x v="7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x v="1"/>
    <s v="GBP"/>
    <n v="1488063840"/>
    <n v="1485558318"/>
    <b v="0"/>
    <n v="0"/>
    <b v="0"/>
    <s v="technology/web"/>
    <n v="0"/>
    <n v="0"/>
    <x v="2"/>
    <x v="7"/>
    <x v="637"/>
    <d v="2017-02-25T23:04:00"/>
    <x v="1"/>
  </r>
  <r>
    <n v="638"/>
    <s v="W (Canceled)"/>
    <s v="O0"/>
    <x v="61"/>
    <n v="18"/>
    <x v="1"/>
    <x v="12"/>
    <s v="EUR"/>
    <n v="1490447662"/>
    <n v="1485267262"/>
    <b v="0"/>
    <n v="6"/>
    <b v="0"/>
    <s v="technology/web"/>
    <n v="0"/>
    <n v="3"/>
    <x v="2"/>
    <x v="7"/>
    <x v="638"/>
    <d v="2017-03-25T13:14:22"/>
    <x v="1"/>
  </r>
  <r>
    <n v="639"/>
    <s v="Kids Educational Social Media Site (Canceled)"/>
    <s v="Development of a Safe and Educational Social Media site for kids."/>
    <x v="80"/>
    <n v="1"/>
    <x v="1"/>
    <x v="0"/>
    <s v="USD"/>
    <n v="1413208795"/>
    <n v="1408024795"/>
    <b v="0"/>
    <n v="1"/>
    <b v="0"/>
    <s v="technology/web"/>
    <n v="0"/>
    <n v="1"/>
    <x v="2"/>
    <x v="7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x v="6"/>
    <s v="EUR"/>
    <n v="1480028400"/>
    <n v="1478685915"/>
    <b v="0"/>
    <n v="2"/>
    <b v="1"/>
    <s v="technology/wearables"/>
    <n v="144"/>
    <n v="50.5"/>
    <x v="2"/>
    <x v="8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x v="0"/>
    <s v="USD"/>
    <n v="1439473248"/>
    <n v="1436881248"/>
    <b v="0"/>
    <n v="315"/>
    <b v="1"/>
    <s v="technology/wearables"/>
    <n v="119"/>
    <n v="151.32"/>
    <x v="2"/>
    <x v="8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x v="31"/>
    <n v="26452"/>
    <x v="0"/>
    <x v="0"/>
    <s v="USD"/>
    <n v="1433085875"/>
    <n v="1428333875"/>
    <b v="0"/>
    <n v="152"/>
    <b v="1"/>
    <s v="technology/wearables"/>
    <n v="106"/>
    <n v="174.03"/>
    <x v="2"/>
    <x v="8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  <x v="644"/>
    <d v="2014-10-29T01:00:00"/>
    <x v="3"/>
  </r>
  <r>
    <n v="645"/>
    <s v="Carbon Fiber Collar Stays"/>
    <s v="Ever wanted to own something made out of carbon fiber? Now you can!"/>
    <x v="13"/>
    <n v="5574"/>
    <x v="0"/>
    <x v="0"/>
    <s v="USD"/>
    <n v="1470962274"/>
    <n v="1468370274"/>
    <b v="0"/>
    <n v="237"/>
    <b v="1"/>
    <s v="technology/wearables"/>
    <n v="279"/>
    <n v="23.52"/>
    <x v="2"/>
    <x v="8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x v="0"/>
    <s v="USD"/>
    <n v="1407788867"/>
    <n v="1405196867"/>
    <b v="0"/>
    <n v="27"/>
    <b v="1"/>
    <s v="technology/wearables"/>
    <n v="132"/>
    <n v="39.07"/>
    <x v="2"/>
    <x v="8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x v="5"/>
    <s v="CAD"/>
    <n v="1458235549"/>
    <n v="1455647149"/>
    <b v="0"/>
    <n v="17"/>
    <b v="1"/>
    <s v="technology/wearables"/>
    <n v="107"/>
    <n v="125.94"/>
    <x v="2"/>
    <x v="8"/>
    <x v="647"/>
    <d v="2016-03-17T17:25:49"/>
    <x v="2"/>
  </r>
  <r>
    <n v="648"/>
    <s v="Audio Jacket"/>
    <s v="Get ready for the next product that you canâ€™t live without"/>
    <x v="19"/>
    <n v="44388"/>
    <x v="0"/>
    <x v="0"/>
    <s v="USD"/>
    <n v="1413304708"/>
    <n v="1410280708"/>
    <b v="0"/>
    <n v="27"/>
    <b v="1"/>
    <s v="technology/wearables"/>
    <n v="127"/>
    <n v="1644"/>
    <x v="2"/>
    <x v="8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x v="30"/>
    <n v="3499"/>
    <x v="0"/>
    <x v="0"/>
    <s v="USD"/>
    <n v="1410904413"/>
    <n v="1409090013"/>
    <b v="0"/>
    <n v="82"/>
    <b v="1"/>
    <s v="technology/wearables"/>
    <n v="140"/>
    <n v="42.67"/>
    <x v="2"/>
    <x v="8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x v="15"/>
    <n v="1686"/>
    <x v="0"/>
    <x v="0"/>
    <s v="USD"/>
    <n v="1418953984"/>
    <n v="1413766384"/>
    <b v="0"/>
    <n v="48"/>
    <b v="1"/>
    <s v="technology/wearables"/>
    <n v="112"/>
    <n v="35.130000000000003"/>
    <x v="2"/>
    <x v="8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x v="0"/>
    <s v="USD"/>
    <n v="1418430311"/>
    <n v="1415838311"/>
    <b v="0"/>
    <n v="105"/>
    <b v="1"/>
    <s v="technology/wearables"/>
    <n v="101"/>
    <n v="239.35"/>
    <x v="2"/>
    <x v="8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x v="9"/>
    <n v="3014"/>
    <x v="0"/>
    <x v="0"/>
    <s v="USD"/>
    <n v="1480613650"/>
    <n v="1478018050"/>
    <b v="0"/>
    <n v="28"/>
    <b v="1"/>
    <s v="technology/wearables"/>
    <n v="100"/>
    <n v="107.64"/>
    <x v="2"/>
    <x v="8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x v="0"/>
    <s v="USD"/>
    <n v="1440082240"/>
    <n v="1436885440"/>
    <b v="0"/>
    <n v="1107"/>
    <b v="1"/>
    <s v="technology/wearables"/>
    <n v="141"/>
    <n v="95.83"/>
    <x v="2"/>
    <x v="8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x v="0"/>
    <s v="USD"/>
    <n v="1436396313"/>
    <n v="1433804313"/>
    <b v="0"/>
    <n v="1013"/>
    <b v="1"/>
    <s v="technology/wearables"/>
    <n v="267"/>
    <n v="31.66"/>
    <x v="2"/>
    <x v="8"/>
    <x v="654"/>
    <d v="2015-07-08T22:58:33"/>
    <x v="0"/>
  </r>
  <r>
    <n v="655"/>
    <s v="Spark: The Watch That Keeps You Awake"/>
    <s v="Meet Spark: The friendly companion that helps you stay awake during the day. Re-released with new features!"/>
    <x v="6"/>
    <n v="11751"/>
    <x v="0"/>
    <x v="0"/>
    <s v="USD"/>
    <n v="1426197512"/>
    <n v="1423609112"/>
    <b v="0"/>
    <n v="274"/>
    <b v="1"/>
    <s v="technology/wearables"/>
    <n v="147"/>
    <n v="42.89"/>
    <x v="2"/>
    <x v="8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x v="0"/>
    <s v="USD"/>
    <n v="1460917119"/>
    <n v="1455736719"/>
    <b v="0"/>
    <n v="87"/>
    <b v="1"/>
    <s v="technology/wearables"/>
    <n v="214"/>
    <n v="122.74"/>
    <x v="2"/>
    <x v="8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x v="0"/>
    <s v="USD"/>
    <n v="1450901872"/>
    <n v="1448309872"/>
    <b v="0"/>
    <n v="99"/>
    <b v="1"/>
    <s v="technology/wearables"/>
    <n v="126"/>
    <n v="190.45"/>
    <x v="2"/>
    <x v="8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x v="0"/>
    <s v="USD"/>
    <n v="1437933600"/>
    <n v="1435117889"/>
    <b v="0"/>
    <n v="276"/>
    <b v="1"/>
    <s v="technology/wearables"/>
    <n v="104"/>
    <n v="109.34"/>
    <x v="2"/>
    <x v="8"/>
    <x v="658"/>
    <d v="2015-07-26T18:00:00"/>
    <x v="0"/>
  </r>
  <r>
    <n v="659"/>
    <s v="Lulu Watch Designs - Apple Watch"/>
    <s v="Sync up your lifestyle"/>
    <x v="9"/>
    <n v="3017"/>
    <x v="0"/>
    <x v="0"/>
    <s v="USD"/>
    <n v="1440339295"/>
    <n v="1437747295"/>
    <b v="0"/>
    <n v="21"/>
    <b v="1"/>
    <s v="technology/wearables"/>
    <n v="101"/>
    <n v="143.66999999999999"/>
    <x v="2"/>
    <x v="8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x v="0"/>
    <s v="USD"/>
    <n v="1415558879"/>
    <n v="1412963279"/>
    <b v="0"/>
    <n v="18"/>
    <b v="0"/>
    <s v="technology/wearables"/>
    <n v="3"/>
    <n v="84.94"/>
    <x v="2"/>
    <x v="8"/>
    <x v="660"/>
    <d v="2014-11-09T18:47:59"/>
    <x v="3"/>
  </r>
  <r>
    <n v="661"/>
    <s v="AirString"/>
    <s v="AirString keeps your AirPods from getting lost by keeping the pair together with a  durable and premium quality string."/>
    <x v="3"/>
    <n v="95"/>
    <x v="2"/>
    <x v="0"/>
    <s v="USD"/>
    <n v="1477236559"/>
    <n v="1474644559"/>
    <b v="0"/>
    <n v="9"/>
    <b v="0"/>
    <s v="technology/wearables"/>
    <n v="1"/>
    <n v="10.56"/>
    <x v="2"/>
    <x v="8"/>
    <x v="661"/>
    <d v="2016-10-23T15:29:19"/>
    <x v="2"/>
  </r>
  <r>
    <n v="662"/>
    <s v="LW - the cool luminescent band with a watch"/>
    <s v="A stylish, durable safety light band on your wrist or ankle holds a watch or another modular accessory."/>
    <x v="130"/>
    <n v="156"/>
    <x v="2"/>
    <x v="0"/>
    <s v="USD"/>
    <n v="1421404247"/>
    <n v="1418812247"/>
    <b v="0"/>
    <n v="4"/>
    <b v="0"/>
    <s v="technology/wearables"/>
    <n v="0"/>
    <n v="39"/>
    <x v="2"/>
    <x v="8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x v="8"/>
    <s v="DKK"/>
    <n v="1437250456"/>
    <n v="1434658456"/>
    <b v="0"/>
    <n v="7"/>
    <b v="0"/>
    <s v="technology/wearables"/>
    <n v="0"/>
    <n v="100"/>
    <x v="2"/>
    <x v="8"/>
    <x v="663"/>
    <d v="2015-07-18T20:14:16"/>
    <x v="0"/>
  </r>
  <r>
    <n v="664"/>
    <s v="Oregon Babyâ„¢ Diapers"/>
    <s v="Save Oregon Babyâ„¢ Diapers, a handmade business, run by awesome moms in Southern Oregon, from permanently closing!"/>
    <x v="14"/>
    <n v="904"/>
    <x v="2"/>
    <x v="0"/>
    <s v="USD"/>
    <n v="1428940775"/>
    <n v="1426348775"/>
    <b v="0"/>
    <n v="29"/>
    <b v="0"/>
    <s v="technology/wearables"/>
    <n v="8"/>
    <n v="31.17"/>
    <x v="2"/>
    <x v="8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x v="0"/>
    <s v="USD"/>
    <n v="1484327061"/>
    <n v="1479143061"/>
    <b v="0"/>
    <n v="12"/>
    <b v="0"/>
    <s v="technology/wearables"/>
    <n v="19"/>
    <n v="155.33000000000001"/>
    <x v="2"/>
    <x v="8"/>
    <x v="665"/>
    <d v="2017-01-13T17:04:21"/>
    <x v="2"/>
  </r>
  <r>
    <n v="666"/>
    <s v="Ducky Diapers"/>
    <s v="Have you ever dreamed of having a pet duckling, but concerned about all the pooping, here is a a solution to help solve that issue."/>
    <x v="61"/>
    <n v="8"/>
    <x v="2"/>
    <x v="0"/>
    <s v="USD"/>
    <n v="1408305498"/>
    <n v="1405713498"/>
    <b v="0"/>
    <n v="4"/>
    <b v="0"/>
    <s v="technology/wearables"/>
    <n v="0"/>
    <n v="2"/>
    <x v="2"/>
    <x v="8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x v="13"/>
    <s v="EUR"/>
    <n v="1477731463"/>
    <n v="1474275463"/>
    <b v="0"/>
    <n v="28"/>
    <b v="0"/>
    <s v="technology/wearables"/>
    <n v="10"/>
    <n v="178.93"/>
    <x v="2"/>
    <x v="8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x v="0"/>
    <s v="USD"/>
    <n v="1431374222"/>
    <n v="1427486222"/>
    <b v="0"/>
    <n v="25"/>
    <b v="0"/>
    <s v="technology/wearables"/>
    <n v="5"/>
    <n v="27.36"/>
    <x v="2"/>
    <x v="8"/>
    <x v="668"/>
    <d v="2015-05-11T19:57:02"/>
    <x v="0"/>
  </r>
  <r>
    <n v="669"/>
    <s v="Christian DiLusso Watches"/>
    <s v="Beautiful automatic watches, made for every moment._x000a_Sports, business, casual.....it fits every moment of your life."/>
    <x v="61"/>
    <n v="43015"/>
    <x v="2"/>
    <x v="11"/>
    <s v="SEK"/>
    <n v="1467817258"/>
    <n v="1465225258"/>
    <b v="0"/>
    <n v="28"/>
    <b v="0"/>
    <s v="technology/wearables"/>
    <n v="22"/>
    <n v="1536.25"/>
    <x v="2"/>
    <x v="8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x v="13"/>
    <s v="EUR"/>
    <n v="1466323800"/>
    <n v="1463418120"/>
    <b v="0"/>
    <n v="310"/>
    <b v="0"/>
    <s v="technology/wearables"/>
    <n v="29"/>
    <n v="85"/>
    <x v="2"/>
    <x v="8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x v="0"/>
    <s v="USD"/>
    <n v="1421208000"/>
    <n v="1418315852"/>
    <b v="0"/>
    <n v="15"/>
    <b v="0"/>
    <s v="technology/wearables"/>
    <n v="39"/>
    <n v="788.53"/>
    <x v="2"/>
    <x v="8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x v="0"/>
    <s v="USD"/>
    <n v="1420088340"/>
    <n v="1417410964"/>
    <b v="0"/>
    <n v="215"/>
    <b v="0"/>
    <s v="technology/wearables"/>
    <n v="22"/>
    <n v="50.3"/>
    <x v="2"/>
    <x v="8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x v="57"/>
    <n v="205"/>
    <x v="2"/>
    <x v="0"/>
    <s v="USD"/>
    <n v="1409602217"/>
    <n v="1405714217"/>
    <b v="0"/>
    <n v="3"/>
    <b v="0"/>
    <s v="technology/wearables"/>
    <n v="0"/>
    <n v="68.33"/>
    <x v="2"/>
    <x v="8"/>
    <x v="673"/>
    <d v="2014-09-01T20:10:17"/>
    <x v="3"/>
  </r>
  <r>
    <n v="674"/>
    <s v="Something To Wear For Hearing Sounds By Feeling Vibrations"/>
    <s v="Listen to sounds by feeling an array of vibrational patterns against your body."/>
    <x v="63"/>
    <n v="15"/>
    <x v="2"/>
    <x v="0"/>
    <s v="USD"/>
    <n v="1407811627"/>
    <n v="1402627627"/>
    <b v="0"/>
    <n v="2"/>
    <b v="0"/>
    <s v="technology/wearables"/>
    <n v="0"/>
    <n v="7.5"/>
    <x v="2"/>
    <x v="8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x v="0"/>
    <s v="USD"/>
    <n v="1420095540"/>
    <n v="1417558804"/>
    <b v="0"/>
    <n v="26"/>
    <b v="0"/>
    <s v="technology/wearables"/>
    <n v="15"/>
    <n v="34.270000000000003"/>
    <x v="2"/>
    <x v="8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x v="5"/>
    <s v="CAD"/>
    <n v="1423333581"/>
    <n v="1420741581"/>
    <b v="0"/>
    <n v="24"/>
    <b v="0"/>
    <s v="technology/wearables"/>
    <n v="1"/>
    <n v="61.29"/>
    <x v="2"/>
    <x v="8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x v="13"/>
    <s v="EUR"/>
    <n v="1467106895"/>
    <n v="1463218895"/>
    <b v="0"/>
    <n v="96"/>
    <b v="0"/>
    <s v="technology/wearables"/>
    <n v="26"/>
    <n v="133.25"/>
    <x v="2"/>
    <x v="8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x v="0"/>
    <s v="USD"/>
    <n v="1463821338"/>
    <n v="1461229338"/>
    <b v="0"/>
    <n v="17"/>
    <b v="0"/>
    <s v="technology/wearables"/>
    <n v="4"/>
    <n v="65.180000000000007"/>
    <x v="2"/>
    <x v="8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x v="162"/>
    <n v="8827"/>
    <x v="2"/>
    <x v="0"/>
    <s v="USD"/>
    <n v="1472920909"/>
    <n v="1467736909"/>
    <b v="0"/>
    <n v="94"/>
    <b v="0"/>
    <s v="technology/wearables"/>
    <n v="15"/>
    <n v="93.9"/>
    <x v="2"/>
    <x v="8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x v="0"/>
    <s v="USD"/>
    <n v="1410955331"/>
    <n v="1407931331"/>
    <b v="0"/>
    <n v="129"/>
    <b v="0"/>
    <s v="technology/wearables"/>
    <n v="26"/>
    <n v="150.65"/>
    <x v="2"/>
    <x v="8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x v="0"/>
    <s v="USD"/>
    <n v="1477509604"/>
    <n v="1474917604"/>
    <b v="0"/>
    <n v="1"/>
    <b v="0"/>
    <s v="technology/wearables"/>
    <n v="0"/>
    <n v="1"/>
    <x v="2"/>
    <x v="8"/>
    <x v="681"/>
    <d v="2016-10-26T19:20:04"/>
    <x v="2"/>
  </r>
  <r>
    <n v="682"/>
    <s v="Deception Belt"/>
    <s v="The Deception Belt is an innovative belt with app capability, designed to assist any user gain control over their appetite."/>
    <x v="63"/>
    <n v="53"/>
    <x v="2"/>
    <x v="0"/>
    <s v="USD"/>
    <n v="1489512122"/>
    <n v="1486923722"/>
    <b v="0"/>
    <n v="4"/>
    <b v="0"/>
    <s v="technology/wearables"/>
    <n v="0"/>
    <n v="13.25"/>
    <x v="2"/>
    <x v="8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x v="0"/>
    <s v="USD"/>
    <n v="1477949764"/>
    <n v="1474493764"/>
    <b v="0"/>
    <n v="3"/>
    <b v="0"/>
    <s v="technology/wearables"/>
    <n v="1"/>
    <n v="99.33"/>
    <x v="2"/>
    <x v="8"/>
    <x v="683"/>
    <d v="2016-10-31T21:36:04"/>
    <x v="2"/>
  </r>
  <r>
    <n v="684"/>
    <s v="Arcus Motion Analyzer | The Versatile Smart Ring"/>
    <s v="Arcus gives your fingers super powers."/>
    <x v="163"/>
    <n v="23948"/>
    <x v="2"/>
    <x v="0"/>
    <s v="USD"/>
    <n v="1406257200"/>
    <n v="1403176891"/>
    <b v="0"/>
    <n v="135"/>
    <b v="0"/>
    <s v="technology/wearables"/>
    <n v="7"/>
    <n v="177.39"/>
    <x v="2"/>
    <x v="8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x v="0"/>
    <s v="USD"/>
    <n v="1421095672"/>
    <n v="1417207672"/>
    <b v="0"/>
    <n v="10"/>
    <b v="0"/>
    <s v="technology/wearables"/>
    <n v="28"/>
    <n v="55.3"/>
    <x v="2"/>
    <x v="8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x v="69"/>
    <n v="0"/>
    <x v="2"/>
    <x v="13"/>
    <s v="EUR"/>
    <n v="1438618170"/>
    <n v="1436026170"/>
    <b v="0"/>
    <n v="0"/>
    <b v="0"/>
    <s v="technology/wearables"/>
    <n v="0"/>
    <n v="0"/>
    <x v="2"/>
    <x v="8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x v="14"/>
    <s v="MXN"/>
    <n v="1486317653"/>
    <n v="1481133653"/>
    <b v="0"/>
    <n v="6"/>
    <b v="0"/>
    <s v="technology/wearables"/>
    <n v="4"/>
    <n v="591.66999999999996"/>
    <x v="2"/>
    <x v="8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x v="0"/>
    <s v="USD"/>
    <n v="1444876253"/>
    <n v="1442284253"/>
    <b v="0"/>
    <n v="36"/>
    <b v="0"/>
    <s v="technology/wearables"/>
    <n v="73"/>
    <n v="405.5"/>
    <x v="2"/>
    <x v="8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x v="0"/>
    <s v="USD"/>
    <n v="1481173140"/>
    <n v="1478016097"/>
    <b v="0"/>
    <n v="336"/>
    <b v="0"/>
    <s v="technology/wearables"/>
    <n v="58"/>
    <n v="343.15"/>
    <x v="2"/>
    <x v="8"/>
    <x v="689"/>
    <d v="2016-12-08T04:59:00"/>
    <x v="2"/>
  </r>
  <r>
    <n v="690"/>
    <s v="BLOXSHIELD"/>
    <s v="A radiation shield for your fitness tracker, smartwatch or other wearable smart device"/>
    <x v="22"/>
    <n v="2468"/>
    <x v="2"/>
    <x v="0"/>
    <s v="USD"/>
    <n v="1473400800"/>
    <n v="1469718841"/>
    <b v="0"/>
    <n v="34"/>
    <b v="0"/>
    <s v="technology/wearables"/>
    <n v="12"/>
    <n v="72.59"/>
    <x v="2"/>
    <x v="8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x v="0"/>
    <s v="USD"/>
    <n v="1435711246"/>
    <n v="1433292046"/>
    <b v="0"/>
    <n v="10"/>
    <b v="0"/>
    <s v="technology/wearables"/>
    <n v="1"/>
    <n v="26"/>
    <x v="2"/>
    <x v="8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x v="1"/>
    <s v="GBP"/>
    <n v="1482397263"/>
    <n v="1479805263"/>
    <b v="0"/>
    <n v="201"/>
    <b v="0"/>
    <s v="technology/wearables"/>
    <n v="7"/>
    <n v="6.5"/>
    <x v="2"/>
    <x v="8"/>
    <x v="692"/>
    <d v="2016-12-22T09:01:03"/>
    <x v="2"/>
  </r>
  <r>
    <n v="693"/>
    <s v="Prana: Wearable for Breathing and Posture"/>
    <s v="Prana is the first wearable combining breath and posture tracking to make your sitting time count."/>
    <x v="57"/>
    <n v="35338"/>
    <x v="2"/>
    <x v="0"/>
    <s v="USD"/>
    <n v="1430421827"/>
    <n v="1427829827"/>
    <b v="0"/>
    <n v="296"/>
    <b v="0"/>
    <s v="technology/wearables"/>
    <n v="35"/>
    <n v="119.39"/>
    <x v="2"/>
    <x v="8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x v="60"/>
    <n v="590"/>
    <x v="2"/>
    <x v="0"/>
    <s v="USD"/>
    <n v="1485964559"/>
    <n v="1483372559"/>
    <b v="0"/>
    <n v="7"/>
    <b v="0"/>
    <s v="technology/wearables"/>
    <n v="0"/>
    <n v="84.29"/>
    <x v="2"/>
    <x v="8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x v="0"/>
    <s v="USD"/>
    <n v="1414758620"/>
    <n v="1412166620"/>
    <b v="0"/>
    <n v="7"/>
    <b v="0"/>
    <s v="technology/wearables"/>
    <n v="1"/>
    <n v="90.86"/>
    <x v="2"/>
    <x v="8"/>
    <x v="695"/>
    <d v="2014-10-31T12:30:20"/>
    <x v="3"/>
  </r>
  <r>
    <n v="696"/>
    <s v="trustee"/>
    <s v="Show your fidelity by wearing the Trustee rings! Show where you are (at)!"/>
    <x v="164"/>
    <n v="1"/>
    <x v="2"/>
    <x v="9"/>
    <s v="EUR"/>
    <n v="1406326502"/>
    <n v="1403734502"/>
    <b v="0"/>
    <n v="1"/>
    <b v="0"/>
    <s v="technology/wearables"/>
    <n v="0"/>
    <n v="1"/>
    <x v="2"/>
    <x v="8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x v="12"/>
    <s v="EUR"/>
    <n v="1454502789"/>
    <n v="1453206789"/>
    <b v="0"/>
    <n v="114"/>
    <b v="0"/>
    <s v="technology/wearables"/>
    <n v="46"/>
    <n v="20.34"/>
    <x v="2"/>
    <x v="8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x v="0"/>
    <s v="USD"/>
    <n v="1411005600"/>
    <n v="1408141245"/>
    <b v="0"/>
    <n v="29"/>
    <b v="0"/>
    <s v="technology/wearables"/>
    <n v="15"/>
    <n v="530.69000000000005"/>
    <x v="2"/>
    <x v="8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x v="0"/>
    <s v="USD"/>
    <n v="1385136000"/>
    <n v="1381923548"/>
    <b v="0"/>
    <n v="890"/>
    <b v="0"/>
    <s v="technology/wearables"/>
    <n v="82"/>
    <n v="120.39"/>
    <x v="2"/>
    <x v="8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x v="3"/>
    <s v="EUR"/>
    <n v="1484065881"/>
    <n v="1481473881"/>
    <b v="0"/>
    <n v="31"/>
    <b v="0"/>
    <s v="technology/wearables"/>
    <n v="3"/>
    <n v="13"/>
    <x v="2"/>
    <x v="8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x v="1"/>
    <s v="GBP"/>
    <n v="1406130880"/>
    <n v="1403538880"/>
    <b v="0"/>
    <n v="21"/>
    <b v="0"/>
    <s v="technology/wearables"/>
    <n v="27"/>
    <n v="291.33"/>
    <x v="2"/>
    <x v="8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x v="0"/>
    <s v="USD"/>
    <n v="1480011987"/>
    <n v="1477416387"/>
    <b v="0"/>
    <n v="37"/>
    <b v="0"/>
    <s v="technology/wearables"/>
    <n v="31"/>
    <n v="124.92"/>
    <x v="2"/>
    <x v="8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x v="0"/>
    <s v="USD"/>
    <n v="1485905520"/>
    <n v="1481150949"/>
    <b v="0"/>
    <n v="7"/>
    <b v="0"/>
    <s v="technology/wearables"/>
    <n v="6"/>
    <n v="119.57"/>
    <x v="2"/>
    <x v="8"/>
    <x v="703"/>
    <d v="2017-01-31T23:32:00"/>
    <x v="2"/>
  </r>
  <r>
    <n v="704"/>
    <s v="ZNITCH- The Evolution in Helmet Safety"/>
    <s v="Turn you helmet into the safest helmet and don't worry about a thing,you will always have the right fit!!"/>
    <x v="56"/>
    <n v="481"/>
    <x v="2"/>
    <x v="5"/>
    <s v="CAD"/>
    <n v="1487565468"/>
    <n v="1482381468"/>
    <b v="0"/>
    <n v="4"/>
    <b v="0"/>
    <s v="technology/wearables"/>
    <n v="1"/>
    <n v="120.25"/>
    <x v="2"/>
    <x v="8"/>
    <x v="704"/>
    <d v="2017-02-20T04:37:48"/>
    <x v="2"/>
  </r>
  <r>
    <n v="705"/>
    <s v="SomnoScope"/>
    <s v="The closest thing ever to the Holy Grail of wearables technology"/>
    <x v="57"/>
    <n v="977"/>
    <x v="2"/>
    <x v="9"/>
    <s v="EUR"/>
    <n v="1484999278"/>
    <n v="1482407278"/>
    <b v="0"/>
    <n v="5"/>
    <b v="0"/>
    <s v="technology/wearables"/>
    <n v="1"/>
    <n v="195.4"/>
    <x v="2"/>
    <x v="8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x v="57"/>
    <n v="0"/>
    <x v="2"/>
    <x v="3"/>
    <s v="EUR"/>
    <n v="1481740740"/>
    <n v="1478130783"/>
    <b v="0"/>
    <n v="0"/>
    <b v="0"/>
    <s v="technology/wearables"/>
    <n v="0"/>
    <n v="0"/>
    <x v="2"/>
    <x v="8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x v="1"/>
    <s v="GBP"/>
    <n v="1483286127"/>
    <n v="1479830127"/>
    <b v="0"/>
    <n v="456"/>
    <b v="0"/>
    <s v="technology/wearables"/>
    <n v="79"/>
    <n v="117.7"/>
    <x v="2"/>
    <x v="8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x v="1"/>
    <s v="GBP"/>
    <n v="1410616600"/>
    <n v="1405432600"/>
    <b v="0"/>
    <n v="369"/>
    <b v="0"/>
    <s v="technology/wearables"/>
    <n v="22"/>
    <n v="23.95"/>
    <x v="2"/>
    <x v="8"/>
    <x v="708"/>
    <d v="2014-09-13T13:56:40"/>
    <x v="3"/>
  </r>
  <r>
    <n v="709"/>
    <s v="lumiglove"/>
    <s v="A &quot;handheld&quot; light, which eases the way you illuminate objects and/or paths."/>
    <x v="36"/>
    <n v="61"/>
    <x v="2"/>
    <x v="0"/>
    <s v="USD"/>
    <n v="1417741159"/>
    <n v="1415149159"/>
    <b v="0"/>
    <n v="2"/>
    <b v="0"/>
    <s v="technology/wearables"/>
    <n v="0"/>
    <n v="30.5"/>
    <x v="2"/>
    <x v="8"/>
    <x v="709"/>
    <d v="2014-12-05T00:59:19"/>
    <x v="3"/>
  </r>
  <r>
    <n v="710"/>
    <s v="Hate York Shirt 2.0"/>
    <s v="Shirts, so technologically advanced, they connect mentally to their audience upon sight."/>
    <x v="38"/>
    <n v="0"/>
    <x v="2"/>
    <x v="5"/>
    <s v="CAD"/>
    <n v="1408495440"/>
    <n v="1405640302"/>
    <b v="0"/>
    <n v="0"/>
    <b v="0"/>
    <s v="technology/wearables"/>
    <n v="0"/>
    <n v="0"/>
    <x v="2"/>
    <x v="8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x v="57"/>
    <n v="33791"/>
    <x v="2"/>
    <x v="9"/>
    <s v="EUR"/>
    <n v="1481716868"/>
    <n v="1478257268"/>
    <b v="0"/>
    <n v="338"/>
    <b v="0"/>
    <s v="technology/wearables"/>
    <n v="34"/>
    <n v="99.97"/>
    <x v="2"/>
    <x v="8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x v="0"/>
    <s v="USD"/>
    <n v="1455466832"/>
    <n v="1452874832"/>
    <b v="0"/>
    <n v="4"/>
    <b v="0"/>
    <s v="technology/wearables"/>
    <n v="0"/>
    <n v="26.25"/>
    <x v="2"/>
    <x v="8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x v="13"/>
    <s v="EUR"/>
    <n v="1465130532"/>
    <n v="1462538532"/>
    <b v="0"/>
    <n v="1"/>
    <b v="0"/>
    <s v="technology/wearables"/>
    <n v="1"/>
    <n v="199"/>
    <x v="2"/>
    <x v="8"/>
    <x v="713"/>
    <d v="2016-06-05T12:42:12"/>
    <x v="2"/>
  </r>
  <r>
    <n v="714"/>
    <s v="Prep Packs Survival Belt"/>
    <s v="The Prep Packs Survival Belt allows you to carry all of the essentials for outdoor survival inside your belt buckle"/>
    <x v="36"/>
    <n v="2249"/>
    <x v="2"/>
    <x v="0"/>
    <s v="USD"/>
    <n v="1488308082"/>
    <n v="1483124082"/>
    <b v="0"/>
    <n v="28"/>
    <b v="0"/>
    <s v="technology/wearables"/>
    <n v="15"/>
    <n v="80.319999999999993"/>
    <x v="2"/>
    <x v="8"/>
    <x v="714"/>
    <d v="2017-02-28T18:54:42"/>
    <x v="2"/>
  </r>
  <r>
    <n v="715"/>
    <s v="Mouse^3"/>
    <s v="Mouse^3 is the next generation of input devices. With cursor control and customized gesture recognition, its applications are endless!"/>
    <x v="167"/>
    <n v="1389"/>
    <x v="2"/>
    <x v="0"/>
    <s v="USD"/>
    <n v="1446693040"/>
    <n v="1443233440"/>
    <b v="0"/>
    <n v="12"/>
    <b v="0"/>
    <s v="technology/wearables"/>
    <n v="5"/>
    <n v="115.75"/>
    <x v="2"/>
    <x v="8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x v="39"/>
    <n v="715"/>
    <x v="2"/>
    <x v="0"/>
    <s v="USD"/>
    <n v="1417392000"/>
    <n v="1414511307"/>
    <b v="0"/>
    <n v="16"/>
    <b v="0"/>
    <s v="technology/wearables"/>
    <n v="10"/>
    <n v="44.69"/>
    <x v="2"/>
    <x v="8"/>
    <x v="716"/>
    <d v="2014-12-01T00:00:00"/>
    <x v="3"/>
  </r>
  <r>
    <n v="717"/>
    <s v="cool air belt"/>
    <s v="Cool air flowing under clothing keeps you cool."/>
    <x v="57"/>
    <n v="305"/>
    <x v="2"/>
    <x v="0"/>
    <s v="USD"/>
    <n v="1409949002"/>
    <n v="1407357002"/>
    <b v="0"/>
    <n v="4"/>
    <b v="0"/>
    <s v="technology/wearables"/>
    <n v="0"/>
    <n v="76.25"/>
    <x v="2"/>
    <x v="8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x v="14"/>
    <n v="90"/>
    <x v="2"/>
    <x v="0"/>
    <s v="USD"/>
    <n v="1487397540"/>
    <n v="1484684247"/>
    <b v="0"/>
    <n v="4"/>
    <b v="0"/>
    <s v="technology/wearables"/>
    <n v="1"/>
    <n v="22.5"/>
    <x v="2"/>
    <x v="8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x v="0"/>
    <s v="USD"/>
    <n v="1456189076"/>
    <n v="1454979476"/>
    <b v="0"/>
    <n v="10"/>
    <b v="0"/>
    <s v="technology/wearables"/>
    <n v="1"/>
    <n v="19.399999999999999"/>
    <x v="2"/>
    <x v="8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x v="0"/>
    <s v="USD"/>
    <n v="1327851291"/>
    <n v="1325432091"/>
    <b v="0"/>
    <n v="41"/>
    <b v="1"/>
    <s v="publishing/nonfiction"/>
    <n v="144"/>
    <n v="66.709999999999994"/>
    <x v="3"/>
    <x v="9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x v="0"/>
    <s v="USD"/>
    <n v="1406900607"/>
    <n v="1403012607"/>
    <b v="0"/>
    <n v="119"/>
    <b v="1"/>
    <s v="publishing/nonfiction"/>
    <n v="122"/>
    <n v="84.14"/>
    <x v="3"/>
    <x v="9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x v="31"/>
    <n v="33006"/>
    <x v="0"/>
    <x v="0"/>
    <s v="USD"/>
    <n v="1333909178"/>
    <n v="1331320778"/>
    <b v="0"/>
    <n v="153"/>
    <b v="1"/>
    <s v="publishing/nonfiction"/>
    <n v="132"/>
    <n v="215.73"/>
    <x v="3"/>
    <x v="9"/>
    <x v="722"/>
    <d v="2012-04-08T18:19:38"/>
    <x v="5"/>
  </r>
  <r>
    <n v="723"/>
    <s v="The 2015 Pro Football Beast Book"/>
    <s v="The Definitive (and Slightly Ridiculous) Guide to Enjoying the 2015 Pro Football Season"/>
    <x v="10"/>
    <n v="5469"/>
    <x v="0"/>
    <x v="0"/>
    <s v="USD"/>
    <n v="1438228740"/>
    <n v="1435606549"/>
    <b v="0"/>
    <n v="100"/>
    <b v="1"/>
    <s v="publishing/nonfiction"/>
    <n v="109"/>
    <n v="54.69"/>
    <x v="3"/>
    <x v="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x v="0"/>
    <s v="USD"/>
    <n v="1309447163"/>
    <n v="1306855163"/>
    <b v="0"/>
    <n v="143"/>
    <b v="1"/>
    <s v="publishing/nonfiction"/>
    <n v="105"/>
    <n v="51.63"/>
    <x v="3"/>
    <x v="9"/>
    <x v="724"/>
    <d v="2011-06-30T15:19:23"/>
    <x v="6"/>
  </r>
  <r>
    <n v="725"/>
    <s v="The Year It All Made Sense"/>
    <s v="A true story about inspiration and survival - David Alfred George turns his powerful experience into a compelling vBook."/>
    <x v="22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x v="0"/>
    <s v="USD"/>
    <n v="1358198400"/>
    <n v="1354580949"/>
    <b v="0"/>
    <n v="149"/>
    <b v="1"/>
    <s v="publishing/nonfiction"/>
    <n v="156"/>
    <n v="36.53"/>
    <x v="3"/>
    <x v="9"/>
    <x v="727"/>
    <d v="2013-01-14T21:20:00"/>
    <x v="5"/>
  </r>
  <r>
    <n v="728"/>
    <s v="The Age of the Platform: My Fourth Book"/>
    <s v="A big idea non-fiction book by an impatient three-time author and insomniac willing to bet on himself."/>
    <x v="51"/>
    <n v="7917.45"/>
    <x v="0"/>
    <x v="0"/>
    <s v="USD"/>
    <n v="1313957157"/>
    <n v="1310069157"/>
    <b v="0"/>
    <n v="130"/>
    <b v="1"/>
    <s v="publishing/nonfiction"/>
    <n v="106"/>
    <n v="60.9"/>
    <x v="3"/>
    <x v="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x v="23"/>
    <n v="5226"/>
    <x v="0"/>
    <x v="0"/>
    <s v="USD"/>
    <n v="1348028861"/>
    <n v="1342844861"/>
    <b v="0"/>
    <n v="120"/>
    <b v="1"/>
    <s v="publishing/nonfiction"/>
    <n v="131"/>
    <n v="43.55"/>
    <x v="3"/>
    <x v="9"/>
    <x v="729"/>
    <d v="2012-09-19T04:27:41"/>
    <x v="5"/>
  </r>
  <r>
    <n v="730"/>
    <s v="Encyclopedia of Surfing"/>
    <s v="A Massive but Cheerful Online Digital Archive of Surfing"/>
    <x v="22"/>
    <n v="26438"/>
    <x v="0"/>
    <x v="0"/>
    <s v="USD"/>
    <n v="1323280391"/>
    <n v="1320688391"/>
    <b v="0"/>
    <n v="265"/>
    <b v="1"/>
    <s v="publishing/nonfiction"/>
    <n v="132"/>
    <n v="99.77"/>
    <x v="3"/>
    <x v="9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x v="10"/>
    <n v="6300"/>
    <x v="0"/>
    <x v="0"/>
    <s v="USD"/>
    <n v="1327212000"/>
    <n v="1322852747"/>
    <b v="0"/>
    <n v="71"/>
    <b v="1"/>
    <s v="publishing/nonfiction"/>
    <n v="126"/>
    <n v="88.73"/>
    <x v="3"/>
    <x v="9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x v="1"/>
    <s v="GBP"/>
    <n v="1380449461"/>
    <n v="1375265461"/>
    <b v="0"/>
    <n v="13"/>
    <b v="1"/>
    <s v="publishing/nonfiction"/>
    <n v="160"/>
    <n v="4.92"/>
    <x v="3"/>
    <x v="9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x v="1"/>
    <s v="GBP"/>
    <n v="1387533892"/>
    <n v="1384941892"/>
    <b v="0"/>
    <n v="169"/>
    <b v="1"/>
    <s v="publishing/nonfiction"/>
    <n v="120"/>
    <n v="17.82"/>
    <x v="3"/>
    <x v="9"/>
    <x v="733"/>
    <d v="2013-12-20T10:04:52"/>
    <x v="4"/>
  </r>
  <r>
    <n v="734"/>
    <s v="Sideswiped"/>
    <s v="Sideswiped is my story of growing in and trusting God through the mess and mysteries of life."/>
    <x v="0"/>
    <n v="10670"/>
    <x v="0"/>
    <x v="5"/>
    <s v="CAD"/>
    <n v="1431147600"/>
    <n v="1428465420"/>
    <b v="0"/>
    <n v="57"/>
    <b v="1"/>
    <s v="publishing/nonfiction"/>
    <n v="126"/>
    <n v="187.19"/>
    <x v="3"/>
    <x v="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x v="0"/>
    <s v="USD"/>
    <n v="1417653540"/>
    <n v="1414975346"/>
    <b v="0"/>
    <n v="229"/>
    <b v="1"/>
    <s v="publishing/nonfiction"/>
    <n v="114"/>
    <n v="234.81"/>
    <x v="3"/>
    <x v="9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x v="0"/>
    <s v="USD"/>
    <n v="1385009940"/>
    <n v="1383327440"/>
    <b v="0"/>
    <n v="108"/>
    <b v="1"/>
    <s v="publishing/nonfiction"/>
    <n v="315"/>
    <n v="105.05"/>
    <x v="3"/>
    <x v="9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x v="0"/>
    <s v="USD"/>
    <n v="1392408000"/>
    <n v="1390890987"/>
    <b v="0"/>
    <n v="108"/>
    <b v="1"/>
    <s v="publishing/nonfiction"/>
    <n v="122"/>
    <n v="56.67"/>
    <x v="3"/>
    <x v="9"/>
    <x v="737"/>
    <d v="2014-02-14T20:00:00"/>
    <x v="3"/>
  </r>
  <r>
    <n v="738"/>
    <s v="Under the Sour Sun: Hunger through the Eyes of a Child"/>
    <s v="The true story of a child's struggle with hunger, poverty, and war in El Salvador."/>
    <x v="15"/>
    <n v="1601"/>
    <x v="0"/>
    <x v="0"/>
    <s v="USD"/>
    <n v="1417409940"/>
    <n v="1414765794"/>
    <b v="0"/>
    <n v="41"/>
    <b v="1"/>
    <s v="publishing/nonfiction"/>
    <n v="107"/>
    <n v="39.049999999999997"/>
    <x v="3"/>
    <x v="9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x v="0"/>
    <s v="USD"/>
    <n v="1434857482"/>
    <n v="1433647882"/>
    <b v="0"/>
    <n v="19"/>
    <b v="1"/>
    <s v="publishing/nonfiction"/>
    <n v="107"/>
    <n v="169.58"/>
    <x v="3"/>
    <x v="9"/>
    <x v="740"/>
    <d v="2015-06-21T03:31:22"/>
    <x v="0"/>
  </r>
  <r>
    <n v="741"/>
    <s v="reVILNA: the vilna ghetto project"/>
    <s v="A revolutionary digital mapping project of the Vilna Ghetto"/>
    <x v="93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x v="0"/>
    <s v="USD"/>
    <n v="1395435712"/>
    <n v="1392847312"/>
    <b v="0"/>
    <n v="23"/>
    <b v="1"/>
    <s v="publishing/nonfiction"/>
    <n v="111"/>
    <n v="67.39"/>
    <x v="3"/>
    <x v="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x v="0"/>
    <s v="USD"/>
    <n v="1334610000"/>
    <n v="1332435685"/>
    <b v="0"/>
    <n v="15"/>
    <b v="1"/>
    <s v="publishing/nonfiction"/>
    <n v="148"/>
    <n v="54.27"/>
    <x v="3"/>
    <x v="9"/>
    <x v="743"/>
    <d v="2012-04-16T21:00:00"/>
    <x v="5"/>
  </r>
  <r>
    <n v="744"/>
    <s v="A Revolutionary Leadership Resource Book"/>
    <s v="Join others to help create a world that is possible -- in your workplace, community and society!"/>
    <x v="10"/>
    <n v="5116"/>
    <x v="0"/>
    <x v="0"/>
    <s v="USD"/>
    <n v="1355439503"/>
    <n v="1352847503"/>
    <b v="0"/>
    <n v="62"/>
    <b v="1"/>
    <s v="publishing/nonfiction"/>
    <n v="102"/>
    <n v="82.52"/>
    <x v="3"/>
    <x v="9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x v="0"/>
    <s v="USD"/>
    <n v="1367588645"/>
    <n v="1364996645"/>
    <b v="0"/>
    <n v="74"/>
    <b v="1"/>
    <s v="publishing/nonfiction"/>
    <n v="179"/>
    <n v="53.73"/>
    <x v="3"/>
    <x v="9"/>
    <x v="745"/>
    <d v="2013-05-03T13:44:05"/>
    <x v="4"/>
  </r>
  <r>
    <n v="746"/>
    <s v="Attention: People With Body Parts"/>
    <s v="This is a book of letters. Letters to our body parts."/>
    <x v="174"/>
    <n v="3318"/>
    <x v="0"/>
    <x v="0"/>
    <s v="USD"/>
    <n v="1348372740"/>
    <n v="1346806909"/>
    <b v="0"/>
    <n v="97"/>
    <b v="1"/>
    <s v="publishing/nonfiction"/>
    <n v="111"/>
    <n v="34.21"/>
    <x v="3"/>
    <x v="9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x v="39"/>
    <n v="7003"/>
    <x v="0"/>
    <x v="9"/>
    <s v="EUR"/>
    <n v="1421319240"/>
    <n v="1418649019"/>
    <b v="0"/>
    <n v="55"/>
    <b v="1"/>
    <s v="publishing/nonfiction"/>
    <n v="100"/>
    <n v="127.33"/>
    <x v="3"/>
    <x v="9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x v="0"/>
    <s v="USD"/>
    <n v="1407701966"/>
    <n v="1405109966"/>
    <b v="0"/>
    <n v="44"/>
    <b v="1"/>
    <s v="publishing/nonfiction"/>
    <n v="100"/>
    <n v="45.57"/>
    <x v="3"/>
    <x v="9"/>
    <x v="748"/>
    <d v="2014-08-10T20:19:26"/>
    <x v="3"/>
  </r>
  <r>
    <n v="749"/>
    <s v="chartwellwest.com"/>
    <s v="A place for rational, fact and data based non-partisan political and societal commentary on things that matter to Americans."/>
    <x v="3"/>
    <n v="10556"/>
    <x v="0"/>
    <x v="0"/>
    <s v="USD"/>
    <n v="1485642930"/>
    <n v="1483050930"/>
    <b v="0"/>
    <n v="110"/>
    <b v="1"/>
    <s v="publishing/nonfiction"/>
    <n v="106"/>
    <n v="95.96"/>
    <x v="3"/>
    <x v="9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x v="0"/>
    <s v="USD"/>
    <n v="1361739872"/>
    <n v="1359147872"/>
    <b v="0"/>
    <n v="59"/>
    <b v="1"/>
    <s v="publishing/nonfiction"/>
    <n v="103"/>
    <n v="77.27"/>
    <x v="3"/>
    <x v="9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x v="9"/>
    <n v="3555"/>
    <x v="0"/>
    <x v="0"/>
    <s v="USD"/>
    <n v="1312470475"/>
    <n v="1308496075"/>
    <b v="0"/>
    <n v="62"/>
    <b v="1"/>
    <s v="publishing/nonfiction"/>
    <n v="119"/>
    <n v="57.34"/>
    <x v="3"/>
    <x v="9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x v="2"/>
    <s v="AUD"/>
    <n v="1476615600"/>
    <n v="1474884417"/>
    <b v="0"/>
    <n v="105"/>
    <b v="1"/>
    <s v="publishing/nonfiction"/>
    <n v="112"/>
    <n v="53.19"/>
    <x v="3"/>
    <x v="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x v="0"/>
    <s v="USD"/>
    <n v="1423922991"/>
    <n v="1421330991"/>
    <b v="0"/>
    <n v="26"/>
    <b v="1"/>
    <s v="publishing/nonfiction"/>
    <n v="128"/>
    <n v="492.31"/>
    <x v="3"/>
    <x v="9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x v="0"/>
    <s v="USD"/>
    <n v="1357408721"/>
    <n v="1354816721"/>
    <b v="0"/>
    <n v="49"/>
    <b v="1"/>
    <s v="publishing/nonfiction"/>
    <n v="104"/>
    <n v="42.35"/>
    <x v="3"/>
    <x v="9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x v="0"/>
    <s v="USD"/>
    <n v="1369010460"/>
    <n v="1366381877"/>
    <b v="0"/>
    <n v="68"/>
    <b v="1"/>
    <s v="publishing/nonfiction"/>
    <n v="102"/>
    <n v="37.47"/>
    <x v="3"/>
    <x v="9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x v="0"/>
    <s v="USD"/>
    <n v="1303147459"/>
    <n v="1297880659"/>
    <b v="0"/>
    <n v="22"/>
    <b v="1"/>
    <s v="publishing/nonfiction"/>
    <n v="118"/>
    <n v="37.450000000000003"/>
    <x v="3"/>
    <x v="9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x v="0"/>
    <s v="USD"/>
    <n v="1354756714"/>
    <n v="1353547114"/>
    <b v="0"/>
    <n v="18"/>
    <b v="1"/>
    <s v="publishing/nonfiction"/>
    <n v="238"/>
    <n v="33.06"/>
    <x v="3"/>
    <x v="9"/>
    <x v="757"/>
    <d v="2012-12-06T01:18:34"/>
    <x v="5"/>
  </r>
  <r>
    <n v="758"/>
    <s v="Publish Waiting On Humanity"/>
    <s v="I am publishing my book, Waiting on Humanity and need some finishing funds to do so."/>
    <x v="30"/>
    <n v="2550"/>
    <x v="0"/>
    <x v="0"/>
    <s v="USD"/>
    <n v="1286568268"/>
    <n v="1283976268"/>
    <b v="0"/>
    <n v="19"/>
    <b v="1"/>
    <s v="publishing/nonfiction"/>
    <n v="102"/>
    <n v="134.21"/>
    <x v="3"/>
    <x v="9"/>
    <x v="758"/>
    <d v="2010-10-08T20:04:28"/>
    <x v="7"/>
  </r>
  <r>
    <n v="759"/>
    <s v="Wild Ruins"/>
    <s v="Help me search for the lost ruins of the UK. A unique guide to  lesser known and somewhat known ruins of Britain."/>
    <x v="10"/>
    <n v="5096"/>
    <x v="0"/>
    <x v="1"/>
    <s v="GBP"/>
    <n v="1404892539"/>
    <n v="1401436539"/>
    <b v="0"/>
    <n v="99"/>
    <b v="1"/>
    <s v="publishing/nonfiction"/>
    <n v="102"/>
    <n v="51.47"/>
    <x v="3"/>
    <x v="9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x v="0"/>
    <s v="USD"/>
    <n v="1480188013"/>
    <n v="1477592413"/>
    <b v="0"/>
    <n v="0"/>
    <b v="0"/>
    <s v="publishing/fiction"/>
    <n v="0"/>
    <n v="0"/>
    <x v="3"/>
    <x v="10"/>
    <x v="760"/>
    <d v="2016-11-26T19:20:13"/>
    <x v="2"/>
  </r>
  <r>
    <n v="761"/>
    <s v="DONE WITH DEATH"/>
    <s v="The day Chuck died was the day everything changed. Now he has to save the afterlife from extinction or die again trying."/>
    <x v="10"/>
    <n v="235"/>
    <x v="2"/>
    <x v="0"/>
    <s v="USD"/>
    <n v="1391364126"/>
    <n v="1388772126"/>
    <b v="0"/>
    <n v="6"/>
    <b v="0"/>
    <s v="publishing/fiction"/>
    <n v="5"/>
    <n v="39.17"/>
    <x v="3"/>
    <x v="10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x v="8"/>
    <n v="0"/>
    <x v="2"/>
    <x v="14"/>
    <s v="MXN"/>
    <n v="1480831200"/>
    <n v="1479328570"/>
    <b v="0"/>
    <n v="0"/>
    <b v="0"/>
    <s v="publishing/fiction"/>
    <n v="0"/>
    <n v="0"/>
    <x v="3"/>
    <x v="1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x v="1"/>
    <s v="GBP"/>
    <n v="1376563408"/>
    <n v="1373971408"/>
    <b v="0"/>
    <n v="1"/>
    <b v="0"/>
    <s v="publishing/fiction"/>
    <n v="0"/>
    <n v="5"/>
    <x v="3"/>
    <x v="10"/>
    <x v="763"/>
    <d v="2013-08-15T10:43:28"/>
    <x v="4"/>
  </r>
  <r>
    <n v="764"/>
    <s v="[JOE]KES"/>
    <s v="[JOE]KES is a book full of over 200 original, sometimes funny, pun-ish Joekes. If you hate the book, use it as a coster!"/>
    <x v="10"/>
    <n v="0"/>
    <x v="2"/>
    <x v="0"/>
    <s v="USD"/>
    <n v="1441858161"/>
    <n v="1439266161"/>
    <b v="0"/>
    <n v="0"/>
    <b v="0"/>
    <s v="publishing/fiction"/>
    <n v="0"/>
    <n v="0"/>
    <x v="3"/>
    <x v="1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x v="39"/>
    <n v="2521"/>
    <x v="2"/>
    <x v="0"/>
    <s v="USD"/>
    <n v="1413723684"/>
    <n v="1411131684"/>
    <b v="0"/>
    <n v="44"/>
    <b v="0"/>
    <s v="publishing/fiction"/>
    <n v="36"/>
    <n v="57.3"/>
    <x v="3"/>
    <x v="10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x v="5"/>
    <s v="CAD"/>
    <n v="1424112483"/>
    <n v="1421520483"/>
    <b v="0"/>
    <n v="0"/>
    <b v="0"/>
    <s v="publishing/fiction"/>
    <n v="0"/>
    <n v="0"/>
    <x v="3"/>
    <x v="1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x v="0"/>
    <s v="USD"/>
    <n v="1432178810"/>
    <n v="1429586810"/>
    <b v="0"/>
    <n v="3"/>
    <b v="0"/>
    <s v="publishing/fiction"/>
    <n v="4"/>
    <n v="59"/>
    <x v="3"/>
    <x v="10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x v="0"/>
    <s v="USD"/>
    <n v="1387169890"/>
    <n v="1384577890"/>
    <b v="0"/>
    <n v="0"/>
    <b v="0"/>
    <s v="publishing/fiction"/>
    <n v="0"/>
    <n v="0"/>
    <x v="3"/>
    <x v="1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x v="23"/>
    <n v="1656"/>
    <x v="2"/>
    <x v="0"/>
    <s v="USD"/>
    <n v="1388102094"/>
    <n v="1385510094"/>
    <b v="0"/>
    <n v="52"/>
    <b v="0"/>
    <s v="publishing/fiction"/>
    <n v="41"/>
    <n v="31.85"/>
    <x v="3"/>
    <x v="10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x v="0"/>
    <s v="USD"/>
    <n v="1361750369"/>
    <n v="1358294369"/>
    <b v="0"/>
    <n v="0"/>
    <b v="0"/>
    <s v="publishing/fiction"/>
    <n v="0"/>
    <n v="0"/>
    <x v="3"/>
    <x v="1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x v="114"/>
    <n v="10"/>
    <x v="2"/>
    <x v="0"/>
    <s v="USD"/>
    <n v="1454183202"/>
    <n v="1449863202"/>
    <b v="0"/>
    <n v="1"/>
    <b v="0"/>
    <s v="publishing/fiction"/>
    <n v="0"/>
    <n v="10"/>
    <x v="3"/>
    <x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x v="0"/>
    <s v="USD"/>
    <n v="1257047940"/>
    <n v="1252718519"/>
    <b v="0"/>
    <n v="1"/>
    <b v="0"/>
    <s v="publishing/fiction"/>
    <n v="3"/>
    <n v="50"/>
    <x v="3"/>
    <x v="1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x v="179"/>
    <n v="32"/>
    <x v="2"/>
    <x v="1"/>
    <s v="GBP"/>
    <n v="1431298860"/>
    <n v="1428341985"/>
    <b v="0"/>
    <n v="2"/>
    <b v="0"/>
    <s v="publishing/fiction"/>
    <n v="1"/>
    <n v="16"/>
    <x v="3"/>
    <x v="10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x v="0"/>
    <s v="USD"/>
    <n v="1393181018"/>
    <n v="1390589018"/>
    <b v="0"/>
    <n v="9"/>
    <b v="0"/>
    <s v="publishing/fiction"/>
    <n v="70"/>
    <n v="39"/>
    <x v="3"/>
    <x v="10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x v="3"/>
    <n v="170"/>
    <x v="2"/>
    <x v="0"/>
    <s v="USD"/>
    <n v="1323998795"/>
    <n v="1321406795"/>
    <b v="0"/>
    <n v="5"/>
    <b v="0"/>
    <s v="publishing/fiction"/>
    <n v="2"/>
    <n v="34"/>
    <x v="3"/>
    <x v="10"/>
    <x v="775"/>
    <d v="2011-12-16T01:26:35"/>
    <x v="6"/>
  </r>
  <r>
    <n v="776"/>
    <s v="Run Ragged"/>
    <s v="Would anything change if women were in charge? Book Clubs, readers, and critics herald the latest by award-winning author, Aguila."/>
    <x v="39"/>
    <n v="3598"/>
    <x v="2"/>
    <x v="0"/>
    <s v="USD"/>
    <n v="1444539600"/>
    <n v="1441297645"/>
    <b v="0"/>
    <n v="57"/>
    <b v="0"/>
    <s v="publishing/fiction"/>
    <n v="51"/>
    <n v="63.12"/>
    <x v="3"/>
    <x v="10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x v="0"/>
    <s v="USD"/>
    <n v="1375313577"/>
    <n v="1372721577"/>
    <b v="0"/>
    <n v="3"/>
    <b v="0"/>
    <s v="publishing/fiction"/>
    <n v="1"/>
    <n v="7"/>
    <x v="3"/>
    <x v="10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x v="2"/>
    <n v="2"/>
    <x v="2"/>
    <x v="0"/>
    <s v="USD"/>
    <n v="1398876680"/>
    <n v="1396284680"/>
    <b v="0"/>
    <n v="1"/>
    <b v="0"/>
    <s v="publishing/fiction"/>
    <n v="0"/>
    <n v="2"/>
    <x v="3"/>
    <x v="10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x v="36"/>
    <n v="400"/>
    <x v="2"/>
    <x v="0"/>
    <s v="USD"/>
    <n v="1287115200"/>
    <n v="1284567905"/>
    <b v="0"/>
    <n v="6"/>
    <b v="0"/>
    <s v="publishing/fiction"/>
    <n v="3"/>
    <n v="66.67"/>
    <x v="3"/>
    <x v="10"/>
    <x v="779"/>
    <d v="2010-10-15T04:00:00"/>
    <x v="7"/>
  </r>
  <r>
    <n v="780"/>
    <s v="Wess Meets West - Press Our New Album on CD!"/>
    <s v="We are finishing up recording our new record and we would like help with its physical CD release."/>
    <x v="28"/>
    <n v="1040"/>
    <x v="0"/>
    <x v="0"/>
    <s v="USD"/>
    <n v="1304439025"/>
    <n v="1301847025"/>
    <b v="0"/>
    <n v="27"/>
    <b v="1"/>
    <s v="music/rock"/>
    <n v="104"/>
    <n v="38.520000000000003"/>
    <x v="4"/>
    <x v="11"/>
    <x v="780"/>
    <d v="2011-05-03T16:10:25"/>
    <x v="6"/>
  </r>
  <r>
    <n v="781"/>
    <s v="Touring the United States This July"/>
    <s v="&quot;WE ARE ON A MISSION TO TOUR THE UNITED STATES NON-STOP. TO DO SO WE NEED TO PURCHASE A NEW VAN.&quot;"/>
    <x v="134"/>
    <n v="1065.23"/>
    <x v="0"/>
    <x v="0"/>
    <s v="USD"/>
    <n v="1370649674"/>
    <n v="1368057674"/>
    <b v="0"/>
    <n v="25"/>
    <b v="1"/>
    <s v="music/rock"/>
    <n v="133"/>
    <n v="42.61"/>
    <x v="4"/>
    <x v="1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x v="176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x v="0"/>
    <s v="USD"/>
    <n v="1335564000"/>
    <n v="1332182049"/>
    <b v="0"/>
    <n v="35"/>
    <b v="1"/>
    <s v="music/rock"/>
    <n v="148"/>
    <n v="63.49"/>
    <x v="4"/>
    <x v="11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x v="0"/>
    <s v="USD"/>
    <n v="1395023719"/>
    <n v="1391571319"/>
    <b v="0"/>
    <n v="10"/>
    <b v="1"/>
    <s v="music/rock"/>
    <n v="103"/>
    <n v="102.5"/>
    <x v="4"/>
    <x v="11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x v="2"/>
    <n v="903.14"/>
    <x v="0"/>
    <x v="0"/>
    <s v="USD"/>
    <n v="1362060915"/>
    <n v="1359468915"/>
    <b v="0"/>
    <n v="29"/>
    <b v="1"/>
    <s v="music/rock"/>
    <n v="181"/>
    <n v="31.14"/>
    <x v="4"/>
    <x v="11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x v="10"/>
    <n v="7140"/>
    <x v="0"/>
    <x v="0"/>
    <s v="USD"/>
    <n v="1336751220"/>
    <n v="1331774434"/>
    <b v="0"/>
    <n v="44"/>
    <b v="1"/>
    <s v="music/rock"/>
    <n v="143"/>
    <n v="162.27000000000001"/>
    <x v="4"/>
    <x v="11"/>
    <x v="786"/>
    <d v="2012-05-11T15:47:00"/>
    <x v="5"/>
  </r>
  <r>
    <n v="787"/>
    <s v="Mahayla CD Pressing"/>
    <s v="We've made our goal with your help. Thanks so much! This is a great time to pre-purchase the album and get some extra perks."/>
    <x v="38"/>
    <n v="1370"/>
    <x v="0"/>
    <x v="0"/>
    <s v="USD"/>
    <n v="1383318226"/>
    <n v="1380726226"/>
    <b v="0"/>
    <n v="17"/>
    <b v="1"/>
    <s v="music/rock"/>
    <n v="114"/>
    <n v="80.59"/>
    <x v="4"/>
    <x v="11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x v="28"/>
    <n v="2035.05"/>
    <x v="0"/>
    <x v="0"/>
    <s v="USD"/>
    <n v="1341633540"/>
    <n v="1338336588"/>
    <b v="0"/>
    <n v="34"/>
    <b v="1"/>
    <s v="music/rock"/>
    <n v="204"/>
    <n v="59.85"/>
    <x v="4"/>
    <x v="11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x v="0"/>
    <s v="USD"/>
    <n v="1358755140"/>
    <n v="1357187280"/>
    <b v="0"/>
    <n v="14"/>
    <b v="1"/>
    <s v="music/rock"/>
    <n v="109"/>
    <n v="132.86000000000001"/>
    <x v="4"/>
    <x v="1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x v="0"/>
    <s v="USD"/>
    <n v="1359680939"/>
    <n v="1357088939"/>
    <b v="0"/>
    <n v="156"/>
    <b v="1"/>
    <s v="music/rock"/>
    <n v="144"/>
    <n v="92.55"/>
    <x v="4"/>
    <x v="11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x v="0"/>
    <s v="USD"/>
    <n v="1384322340"/>
    <n v="1381430646"/>
    <b v="0"/>
    <n v="128"/>
    <b v="1"/>
    <s v="music/rock"/>
    <n v="104"/>
    <n v="60.86"/>
    <x v="4"/>
    <x v="11"/>
    <x v="791"/>
    <d v="2013-11-13T05:59:00"/>
    <x v="4"/>
  </r>
  <r>
    <n v="792"/>
    <s v="&quot;Believable Lies&quot; - The Album"/>
    <s v="Rock n' Roll about the intersection of lies and belief: the Believable Lie."/>
    <x v="30"/>
    <n v="2511.11"/>
    <x v="0"/>
    <x v="0"/>
    <s v="USD"/>
    <n v="1383861483"/>
    <n v="1381265883"/>
    <b v="0"/>
    <n v="60"/>
    <b v="1"/>
    <s v="music/rock"/>
    <n v="100"/>
    <n v="41.85"/>
    <x v="4"/>
    <x v="11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x v="0"/>
    <s v="USD"/>
    <n v="1372827540"/>
    <n v="1371491244"/>
    <b v="0"/>
    <n v="32"/>
    <b v="1"/>
    <s v="music/rock"/>
    <n v="103"/>
    <n v="88.33"/>
    <x v="4"/>
    <x v="11"/>
    <x v="793"/>
    <d v="2013-07-03T04:59:00"/>
    <x v="4"/>
  </r>
  <r>
    <n v="794"/>
    <s v="Begins Again"/>
    <s v="The Brian Davis Band is a group of friends that want to share their lives and experiences through music that connects with people."/>
    <x v="6"/>
    <n v="8425"/>
    <x v="0"/>
    <x v="0"/>
    <s v="USD"/>
    <n v="1315242360"/>
    <n v="1310438737"/>
    <b v="0"/>
    <n v="53"/>
    <b v="1"/>
    <s v="music/rock"/>
    <n v="105"/>
    <n v="158.96"/>
    <x v="4"/>
    <x v="11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x v="0"/>
    <s v="USD"/>
    <n v="1333774740"/>
    <n v="1330094566"/>
    <b v="0"/>
    <n v="184"/>
    <b v="1"/>
    <s v="music/rock"/>
    <n v="112"/>
    <n v="85.05"/>
    <x v="4"/>
    <x v="11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x v="3"/>
    <n v="10135"/>
    <x v="0"/>
    <x v="0"/>
    <s v="USD"/>
    <n v="1379279400"/>
    <n v="1376687485"/>
    <b v="0"/>
    <n v="90"/>
    <b v="1"/>
    <s v="music/rock"/>
    <n v="101"/>
    <n v="112.61"/>
    <x v="4"/>
    <x v="1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x v="9"/>
    <n v="3226"/>
    <x v="0"/>
    <x v="0"/>
    <s v="USD"/>
    <n v="1335672000"/>
    <n v="1332978688"/>
    <b v="0"/>
    <n v="71"/>
    <b v="1"/>
    <s v="music/rock"/>
    <n v="108"/>
    <n v="45.44"/>
    <x v="4"/>
    <x v="11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x v="8"/>
    <n v="4021"/>
    <x v="0"/>
    <x v="0"/>
    <s v="USD"/>
    <n v="1412086187"/>
    <n v="1409494187"/>
    <b v="0"/>
    <n v="87"/>
    <b v="1"/>
    <s v="music/rock"/>
    <n v="115"/>
    <n v="46.22"/>
    <x v="4"/>
    <x v="11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x v="0"/>
    <s v="USD"/>
    <n v="1335542446"/>
    <n v="1332950446"/>
    <b v="0"/>
    <n v="28"/>
    <b v="1"/>
    <s v="music/rock"/>
    <n v="100"/>
    <n v="178.61"/>
    <x v="4"/>
    <x v="11"/>
    <x v="799"/>
    <d v="2012-04-27T16:00:46"/>
    <x v="5"/>
  </r>
  <r>
    <n v="800"/>
    <s v="LF4 WildFire"/>
    <s v="Scotland's premier classic rock and metal festival, 3 days, 3-4 stages, family friendly,  for people of all ages"/>
    <x v="15"/>
    <n v="2282"/>
    <x v="0"/>
    <x v="1"/>
    <s v="GBP"/>
    <n v="1410431054"/>
    <n v="1407839054"/>
    <b v="0"/>
    <n v="56"/>
    <b v="1"/>
    <s v="music/rock"/>
    <n v="152"/>
    <n v="40.75"/>
    <x v="4"/>
    <x v="11"/>
    <x v="800"/>
    <d v="2014-09-11T10:24:14"/>
    <x v="3"/>
  </r>
  <r>
    <n v="801"/>
    <s v="SLUTEVER DO AMERICA TOUR"/>
    <s v="ALL WE WANT TO DO IS DRIVE AROUND AMERICA AND PLAY A BUNCH OF SHOWS, BUT WE DON'T HAVE ANY MONEY..."/>
    <x v="13"/>
    <n v="2230.4299999999998"/>
    <x v="0"/>
    <x v="0"/>
    <s v="USD"/>
    <n v="1309547120"/>
    <n v="1306955120"/>
    <b v="0"/>
    <n v="51"/>
    <b v="1"/>
    <s v="music/rock"/>
    <n v="112"/>
    <n v="43.73"/>
    <x v="4"/>
    <x v="11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x v="0"/>
    <s v="USD"/>
    <n v="1347854700"/>
    <n v="1343867524"/>
    <b v="0"/>
    <n v="75"/>
    <b v="1"/>
    <s v="music/rock"/>
    <n v="101"/>
    <n v="81.069999999999993"/>
    <x v="4"/>
    <x v="11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x v="0"/>
    <s v="USD"/>
    <n v="1306630800"/>
    <n v="1304376478"/>
    <b v="0"/>
    <n v="38"/>
    <b v="1"/>
    <s v="music/rock"/>
    <n v="123"/>
    <n v="74.61"/>
    <x v="4"/>
    <x v="1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x v="0"/>
    <s v="USD"/>
    <n v="1311393540"/>
    <n v="1309919526"/>
    <b v="0"/>
    <n v="18"/>
    <b v="1"/>
    <s v="music/rock"/>
    <n v="100"/>
    <n v="305.56"/>
    <x v="4"/>
    <x v="11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x v="0"/>
    <s v="USD"/>
    <n v="1310857200"/>
    <n v="1306525512"/>
    <b v="0"/>
    <n v="54"/>
    <b v="1"/>
    <s v="music/rock"/>
    <n v="105"/>
    <n v="58.33"/>
    <x v="4"/>
    <x v="11"/>
    <x v="805"/>
    <d v="2011-07-16T23:00:00"/>
    <x v="6"/>
  </r>
  <r>
    <n v="806"/>
    <s v="Golden Animals NEW Album!"/>
    <s v="Help Golden Animals finish their NEW Album!"/>
    <x v="6"/>
    <n v="8355"/>
    <x v="0"/>
    <x v="0"/>
    <s v="USD"/>
    <n v="1315413339"/>
    <n v="1312821339"/>
    <b v="0"/>
    <n v="71"/>
    <b v="1"/>
    <s v="music/rock"/>
    <n v="104"/>
    <n v="117.68"/>
    <x v="4"/>
    <x v="11"/>
    <x v="806"/>
    <d v="2011-09-07T16:35:39"/>
    <x v="6"/>
  </r>
  <r>
    <n v="807"/>
    <s v="Sic Vita - New EP Release - 2017"/>
    <s v="Join the Sic Vita family and lend a hand as we create a new album!"/>
    <x v="23"/>
    <n v="4205"/>
    <x v="0"/>
    <x v="0"/>
    <s v="USD"/>
    <n v="1488333600"/>
    <n v="1485270311"/>
    <b v="0"/>
    <n v="57"/>
    <b v="1"/>
    <s v="music/rock"/>
    <n v="105"/>
    <n v="73.77"/>
    <x v="4"/>
    <x v="11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x v="5"/>
    <s v="CAD"/>
    <n v="1419224340"/>
    <n v="1416363886"/>
    <b v="0"/>
    <n v="43"/>
    <b v="1"/>
    <s v="music/rock"/>
    <n v="100"/>
    <n v="104.65"/>
    <x v="4"/>
    <x v="11"/>
    <x v="808"/>
    <d v="2014-12-22T04:59:00"/>
    <x v="3"/>
  </r>
  <r>
    <n v="809"/>
    <s v="Peter's New Album!!"/>
    <s v="Acknowledged songwriter looking to record album of new songs to secure a Publishing Contract"/>
    <x v="23"/>
    <n v="4151"/>
    <x v="0"/>
    <x v="0"/>
    <s v="USD"/>
    <n v="1390161630"/>
    <n v="1387569630"/>
    <b v="0"/>
    <n v="52"/>
    <b v="1"/>
    <s v="music/rock"/>
    <n v="104"/>
    <n v="79.83"/>
    <x v="4"/>
    <x v="11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x v="0"/>
    <s v="USD"/>
    <n v="1346462462"/>
    <n v="1343870462"/>
    <b v="0"/>
    <n v="27"/>
    <b v="1"/>
    <s v="music/rock"/>
    <n v="105"/>
    <n v="58.33"/>
    <x v="4"/>
    <x v="11"/>
    <x v="810"/>
    <d v="2012-09-01T01:21:02"/>
    <x v="5"/>
  </r>
  <r>
    <n v="811"/>
    <s v="Love Water Tour"/>
    <s v="We need your financial support to cover the tour costs!  (Sound, lights, travel, stage design)"/>
    <x v="28"/>
    <n v="1040"/>
    <x v="0"/>
    <x v="0"/>
    <s v="USD"/>
    <n v="1373475120"/>
    <n v="1371569202"/>
    <b v="0"/>
    <n v="12"/>
    <b v="1"/>
    <s v="music/rock"/>
    <n v="104"/>
    <n v="86.67"/>
    <x v="4"/>
    <x v="11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x v="0"/>
    <s v="USD"/>
    <n v="1362146280"/>
    <n v="1357604752"/>
    <b v="0"/>
    <n v="33"/>
    <b v="1"/>
    <s v="music/rock"/>
    <n v="152"/>
    <n v="27.61"/>
    <x v="4"/>
    <x v="11"/>
    <x v="812"/>
    <d v="2013-03-01T13:58:00"/>
    <x v="4"/>
  </r>
  <r>
    <n v="813"/>
    <s v="Rules of Civility and Decent Behavior"/>
    <s v="A pre order campaign to fund the pressing of our second full length vinyl LP"/>
    <x v="15"/>
    <n v="2399.94"/>
    <x v="0"/>
    <x v="0"/>
    <s v="USD"/>
    <n v="1342825365"/>
    <n v="1340233365"/>
    <b v="0"/>
    <n v="96"/>
    <b v="1"/>
    <s v="music/rock"/>
    <n v="160"/>
    <n v="25"/>
    <x v="4"/>
    <x v="11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x v="0"/>
    <s v="USD"/>
    <n v="1306865040"/>
    <n v="1305568201"/>
    <b v="0"/>
    <n v="28"/>
    <b v="1"/>
    <s v="music/rock"/>
    <n v="127"/>
    <n v="45.46"/>
    <x v="4"/>
    <x v="11"/>
    <x v="814"/>
    <d v="2011-05-31T18:04:00"/>
    <x v="6"/>
  </r>
  <r>
    <n v="815"/>
    <s v="Some Late Help for The Early Reset"/>
    <s v="Be a part of helping The Early Reset finish their new 7 song EP."/>
    <x v="23"/>
    <n v="4280"/>
    <x v="0"/>
    <x v="0"/>
    <s v="USD"/>
    <n v="1414879303"/>
    <n v="1412287303"/>
    <b v="0"/>
    <n v="43"/>
    <b v="1"/>
    <s v="music/rock"/>
    <n v="107"/>
    <n v="99.53"/>
    <x v="4"/>
    <x v="11"/>
    <x v="815"/>
    <d v="2014-11-01T22:01:43"/>
    <x v="3"/>
  </r>
  <r>
    <n v="816"/>
    <s v="Help Friends and Family Release Their Debut Album"/>
    <s v="Friends and Family have an album for you. They need your help to release it to the world."/>
    <x v="39"/>
    <n v="8058.55"/>
    <x v="0"/>
    <x v="0"/>
    <s v="USD"/>
    <n v="1365489000"/>
    <n v="1362776043"/>
    <b v="0"/>
    <n v="205"/>
    <b v="1"/>
    <s v="music/rock"/>
    <n v="115"/>
    <n v="39.31"/>
    <x v="4"/>
    <x v="1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x v="0"/>
    <s v="USD"/>
    <n v="1331441940"/>
    <n v="1326810211"/>
    <b v="0"/>
    <n v="23"/>
    <b v="1"/>
    <s v="music/rock"/>
    <n v="137"/>
    <n v="89.42"/>
    <x v="4"/>
    <x v="11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x v="0"/>
    <s v="USD"/>
    <n v="1344358860"/>
    <n v="1343682681"/>
    <b v="0"/>
    <n v="19"/>
    <b v="1"/>
    <s v="music/rock"/>
    <n v="156"/>
    <n v="28.68"/>
    <x v="4"/>
    <x v="11"/>
    <x v="818"/>
    <d v="2012-08-07T17:01:00"/>
    <x v="5"/>
  </r>
  <r>
    <n v="819"/>
    <s v="Winter Tour"/>
    <s v="We are touring the Southeast in support of our new EP"/>
    <x v="44"/>
    <n v="435"/>
    <x v="0"/>
    <x v="0"/>
    <s v="USD"/>
    <n v="1387601040"/>
    <n v="1386806254"/>
    <b v="0"/>
    <n v="14"/>
    <b v="1"/>
    <s v="music/rock"/>
    <n v="109"/>
    <n v="31.07"/>
    <x v="4"/>
    <x v="11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x v="13"/>
    <n v="2681"/>
    <x v="0"/>
    <x v="0"/>
    <s v="USD"/>
    <n v="1402290000"/>
    <n v="1399666342"/>
    <b v="0"/>
    <n v="38"/>
    <b v="1"/>
    <s v="music/rock"/>
    <n v="134"/>
    <n v="70.55"/>
    <x v="4"/>
    <x v="11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x v="0"/>
    <s v="USD"/>
    <n v="1430712060"/>
    <n v="1427753265"/>
    <b v="0"/>
    <n v="78"/>
    <b v="1"/>
    <s v="music/rock"/>
    <n v="100"/>
    <n v="224.13"/>
    <x v="4"/>
    <x v="11"/>
    <x v="821"/>
    <d v="2015-05-04T04:01:00"/>
    <x v="0"/>
  </r>
  <r>
    <n v="822"/>
    <s v="Soul Easy - Making music for our friends."/>
    <s v="Soul Easy recording our first full length CD.  Inspired by lots of friends and lots of good times."/>
    <x v="9"/>
    <n v="3575"/>
    <x v="0"/>
    <x v="0"/>
    <s v="USD"/>
    <n v="1349477050"/>
    <n v="1346885050"/>
    <b v="0"/>
    <n v="69"/>
    <b v="1"/>
    <s v="music/rock"/>
    <n v="119"/>
    <n v="51.81"/>
    <x v="4"/>
    <x v="11"/>
    <x v="822"/>
    <d v="2012-10-05T22:44:10"/>
    <x v="5"/>
  </r>
  <r>
    <n v="823"/>
    <s v="Debut Album"/>
    <s v="Eyes For Fire is finally ready to release their Debut Album but we need YOU to help us put the final touches on it."/>
    <x v="134"/>
    <n v="1436"/>
    <x v="0"/>
    <x v="0"/>
    <s v="USD"/>
    <n v="1427062852"/>
    <n v="1424474452"/>
    <b v="0"/>
    <n v="33"/>
    <b v="1"/>
    <s v="music/rock"/>
    <n v="180"/>
    <n v="43.52"/>
    <x v="4"/>
    <x v="11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x v="0"/>
    <s v="USD"/>
    <n v="1271573940"/>
    <n v="1268459318"/>
    <b v="0"/>
    <n v="54"/>
    <b v="1"/>
    <s v="music/rock"/>
    <n v="134"/>
    <n v="39.82"/>
    <x v="4"/>
    <x v="11"/>
    <x v="824"/>
    <d v="2010-04-18T06:59:00"/>
    <x v="7"/>
  </r>
  <r>
    <n v="825"/>
    <s v="KILL FREEMAN"/>
    <s v="Kickstarting Kill Freeman independently. Help fund the New Record, Video and Live Shows."/>
    <x v="78"/>
    <n v="12554"/>
    <x v="0"/>
    <x v="0"/>
    <s v="USD"/>
    <n v="1351495284"/>
    <n v="1349335284"/>
    <b v="0"/>
    <n v="99"/>
    <b v="1"/>
    <s v="music/rock"/>
    <n v="100"/>
    <n v="126.81"/>
    <x v="4"/>
    <x v="11"/>
    <x v="825"/>
    <d v="2012-10-29T07:21:24"/>
    <x v="5"/>
  </r>
  <r>
    <n v="826"/>
    <s v="Protect The Dream Debut Album"/>
    <s v="Protect The Dream is preparing to record their debut album 8 years in the making. Lets make it happen Kickstarter!"/>
    <x v="62"/>
    <n v="5580"/>
    <x v="0"/>
    <x v="0"/>
    <s v="USD"/>
    <n v="1332719730"/>
    <n v="1330908930"/>
    <b v="0"/>
    <n v="49"/>
    <b v="1"/>
    <s v="music/rock"/>
    <n v="101"/>
    <n v="113.88"/>
    <x v="4"/>
    <x v="11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x v="0"/>
    <s v="USD"/>
    <n v="1329248940"/>
    <n v="1326972107"/>
    <b v="0"/>
    <n v="11"/>
    <b v="1"/>
    <s v="music/rock"/>
    <n v="103"/>
    <n v="28.18"/>
    <x v="4"/>
    <x v="11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x v="0"/>
    <s v="USD"/>
    <n v="1340641440"/>
    <n v="1339549982"/>
    <b v="0"/>
    <n v="38"/>
    <b v="1"/>
    <s v="music/rock"/>
    <n v="107"/>
    <n v="36.61"/>
    <x v="4"/>
    <x v="11"/>
    <x v="828"/>
    <d v="2012-06-25T16:24:00"/>
    <x v="5"/>
  </r>
  <r>
    <n v="829"/>
    <s v="Monk"/>
    <s v="We are a band from South East London- each member is19 years OA. We have been together for two years. Taking pride in making good music"/>
    <x v="2"/>
    <n v="520"/>
    <x v="0"/>
    <x v="1"/>
    <s v="GBP"/>
    <n v="1468437240"/>
    <n v="1463253240"/>
    <b v="0"/>
    <n v="16"/>
    <b v="1"/>
    <s v="music/rock"/>
    <n v="104"/>
    <n v="32.5"/>
    <x v="4"/>
    <x v="11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x v="40"/>
    <n v="1941"/>
    <x v="0"/>
    <x v="0"/>
    <s v="USD"/>
    <n v="1363952225"/>
    <n v="1361363825"/>
    <b v="0"/>
    <n v="32"/>
    <b v="1"/>
    <s v="music/rock"/>
    <n v="108"/>
    <n v="60.66"/>
    <x v="4"/>
    <x v="11"/>
    <x v="830"/>
    <d v="2013-03-22T11:37:05"/>
    <x v="4"/>
  </r>
  <r>
    <n v="831"/>
    <s v="Let The 7Horse Run!"/>
    <s v="7Horse is a new band with a self-funded album and a show they want to rock in your town!"/>
    <x v="15"/>
    <n v="3500"/>
    <x v="0"/>
    <x v="0"/>
    <s v="USD"/>
    <n v="1335540694"/>
    <n v="1332948694"/>
    <b v="0"/>
    <n v="20"/>
    <b v="1"/>
    <s v="music/rock"/>
    <n v="233"/>
    <n v="175"/>
    <x v="4"/>
    <x v="11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x v="0"/>
    <s v="USD"/>
    <n v="1327133580"/>
    <n v="1321978335"/>
    <b v="0"/>
    <n v="154"/>
    <b v="1"/>
    <s v="music/rock"/>
    <n v="101"/>
    <n v="97.99"/>
    <x v="4"/>
    <x v="11"/>
    <x v="832"/>
    <d v="2012-01-21T08:13:00"/>
    <x v="6"/>
  </r>
  <r>
    <n v="833"/>
    <s v="Ragman Rolls"/>
    <s v="This is an American rock album."/>
    <x v="12"/>
    <n v="6100"/>
    <x v="0"/>
    <x v="0"/>
    <s v="USD"/>
    <n v="1397941475"/>
    <n v="1395349475"/>
    <b v="0"/>
    <n v="41"/>
    <b v="1"/>
    <s v="music/rock"/>
    <n v="102"/>
    <n v="148.78"/>
    <x v="4"/>
    <x v="11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x v="62"/>
    <n v="7206"/>
    <x v="0"/>
    <x v="0"/>
    <s v="USD"/>
    <n v="1372651140"/>
    <n v="1369770292"/>
    <b v="0"/>
    <n v="75"/>
    <b v="1"/>
    <s v="music/rock"/>
    <n v="131"/>
    <n v="96.08"/>
    <x v="4"/>
    <x v="11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x v="0"/>
    <s v="USD"/>
    <n v="1337396400"/>
    <n v="1333709958"/>
    <b v="0"/>
    <n v="40"/>
    <b v="1"/>
    <s v="music/rock"/>
    <n v="117"/>
    <n v="58.63"/>
    <x v="4"/>
    <x v="11"/>
    <x v="835"/>
    <d v="2012-05-19T03:00:00"/>
    <x v="5"/>
  </r>
  <r>
    <n v="836"/>
    <s v="DESMADRE Full Album + Press Kit"/>
    <s v="An album you can bring home to mom."/>
    <x v="10"/>
    <n v="5046.5200000000004"/>
    <x v="0"/>
    <x v="0"/>
    <s v="USD"/>
    <n v="1381108918"/>
    <n v="1378516918"/>
    <b v="0"/>
    <n v="46"/>
    <b v="1"/>
    <s v="music/rock"/>
    <n v="101"/>
    <n v="109.71"/>
    <x v="4"/>
    <x v="11"/>
    <x v="836"/>
    <d v="2013-10-07T01:21:58"/>
    <x v="4"/>
  </r>
  <r>
    <n v="837"/>
    <s v="Take 147 - Nothin' to Lose CD Project"/>
    <s v="Take 147 is currently in the process of recording the debut album called, &quot;Nothin' to Lose&quot;."/>
    <x v="30"/>
    <n v="3045"/>
    <x v="0"/>
    <x v="0"/>
    <s v="USD"/>
    <n v="1398988662"/>
    <n v="1396396662"/>
    <b v="0"/>
    <n v="62"/>
    <b v="1"/>
    <s v="music/rock"/>
    <n v="122"/>
    <n v="49.11"/>
    <x v="4"/>
    <x v="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x v="0"/>
    <s v="USD"/>
    <n v="1326835985"/>
    <n v="1324243985"/>
    <b v="0"/>
    <n v="61"/>
    <b v="1"/>
    <s v="music/rock"/>
    <n v="145"/>
    <n v="47.67"/>
    <x v="4"/>
    <x v="11"/>
    <x v="838"/>
    <d v="2012-01-17T21:33:05"/>
    <x v="6"/>
  </r>
  <r>
    <n v="839"/>
    <s v="The Waffle Stompers - We'll Never Die"/>
    <s v="The Waffle Stompers need your support to keep doing what we love--go on tour, make music and music videos."/>
    <x v="10"/>
    <n v="5830.83"/>
    <x v="0"/>
    <x v="0"/>
    <s v="USD"/>
    <n v="1348337956"/>
    <n v="1345745956"/>
    <b v="0"/>
    <n v="96"/>
    <b v="1"/>
    <s v="music/rock"/>
    <n v="117"/>
    <n v="60.74"/>
    <x v="4"/>
    <x v="11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x v="0"/>
    <s v="USD"/>
    <n v="1474694787"/>
    <n v="1472102787"/>
    <b v="0"/>
    <n v="190"/>
    <b v="1"/>
    <s v="music/metal"/>
    <n v="120"/>
    <n v="63.38"/>
    <x v="4"/>
    <x v="12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x v="0"/>
    <s v="USD"/>
    <n v="1415653663"/>
    <n v="1413058063"/>
    <b v="1"/>
    <n v="94"/>
    <b v="1"/>
    <s v="music/metal"/>
    <n v="101"/>
    <n v="53.89"/>
    <x v="4"/>
    <x v="12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x v="5"/>
    <s v="CAD"/>
    <n v="1381723140"/>
    <n v="1378735983"/>
    <b v="1"/>
    <n v="39"/>
    <b v="1"/>
    <s v="music/metal"/>
    <n v="104"/>
    <n v="66.87"/>
    <x v="4"/>
    <x v="12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x v="9"/>
    <n v="8014"/>
    <x v="0"/>
    <x v="0"/>
    <s v="USD"/>
    <n v="1481184000"/>
    <n v="1479708680"/>
    <b v="0"/>
    <n v="127"/>
    <b v="1"/>
    <s v="music/metal"/>
    <n v="267"/>
    <n v="63.1"/>
    <x v="4"/>
    <x v="12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x v="0"/>
    <s v="USD"/>
    <n v="1414817940"/>
    <n v="1411489552"/>
    <b v="1"/>
    <n v="159"/>
    <b v="1"/>
    <s v="music/metal"/>
    <n v="194"/>
    <n v="36.630000000000003"/>
    <x v="4"/>
    <x v="12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x v="10"/>
    <n v="6019.01"/>
    <x v="0"/>
    <x v="0"/>
    <s v="USD"/>
    <n v="1473047940"/>
    <n v="1469595396"/>
    <b v="0"/>
    <n v="177"/>
    <b v="1"/>
    <s v="music/metal"/>
    <n v="120"/>
    <n v="34.01"/>
    <x v="4"/>
    <x v="12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x v="184"/>
    <n v="1342.01"/>
    <x v="0"/>
    <x v="1"/>
    <s v="GBP"/>
    <n v="1394460000"/>
    <n v="1393233855"/>
    <b v="0"/>
    <n v="47"/>
    <b v="1"/>
    <s v="music/metal"/>
    <n v="122"/>
    <n v="28.55"/>
    <x v="4"/>
    <x v="12"/>
    <x v="846"/>
    <d v="2014-03-10T14:00:00"/>
    <x v="3"/>
  </r>
  <r>
    <n v="847"/>
    <s v="CENTROPYMUSIC"/>
    <s v="MUSIC WITH MEANING!  MUSIC THAT MATTERS!!!"/>
    <x v="185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9:09:36"/>
    <x v="0"/>
  </r>
  <r>
    <n v="848"/>
    <s v="God Am"/>
    <s v="God Am, a Grunge/Doom metal band, who have been trying to fund the production of our EP to bring you a unique aural assault."/>
    <x v="43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x v="0"/>
    <s v="USD"/>
    <n v="1426473264"/>
    <n v="1424057664"/>
    <b v="0"/>
    <n v="115"/>
    <b v="1"/>
    <s v="music/metal"/>
    <n v="120"/>
    <n v="41.7"/>
    <x v="4"/>
    <x v="12"/>
    <x v="849"/>
    <d v="2015-03-16T02:34:24"/>
    <x v="0"/>
  </r>
  <r>
    <n v="850"/>
    <s v="Yet Further: Sioum's Second Full-Length Album"/>
    <s v="Help Chicago-based instrumental group Sioum complete the production of their 2nd full-length album."/>
    <x v="23"/>
    <n v="6207"/>
    <x v="0"/>
    <x v="0"/>
    <s v="USD"/>
    <n v="1461560340"/>
    <n v="1458762717"/>
    <b v="0"/>
    <n v="133"/>
    <b v="1"/>
    <s v="music/metal"/>
    <n v="155"/>
    <n v="46.67"/>
    <x v="4"/>
    <x v="12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x v="13"/>
    <n v="2609"/>
    <x v="0"/>
    <x v="6"/>
    <s v="EUR"/>
    <n v="1469994300"/>
    <n v="1464815253"/>
    <b v="0"/>
    <n v="70"/>
    <b v="1"/>
    <s v="music/metal"/>
    <n v="130"/>
    <n v="37.270000000000003"/>
    <x v="4"/>
    <x v="12"/>
    <x v="851"/>
    <d v="2016-07-31T19:45:00"/>
    <x v="2"/>
  </r>
  <r>
    <n v="852"/>
    <s v="Covers Album - Limited Vinyl Pressing"/>
    <s v="Limited edition 2x12&quot; vinyl pressing of our latest album &quot;Who Do You Think We Are?&quot;"/>
    <x v="8"/>
    <n v="3674"/>
    <x v="0"/>
    <x v="0"/>
    <s v="USD"/>
    <n v="1477342800"/>
    <n v="1476386395"/>
    <b v="0"/>
    <n v="62"/>
    <b v="1"/>
    <s v="music/metal"/>
    <n v="105"/>
    <n v="59.26"/>
    <x v="4"/>
    <x v="12"/>
    <x v="852"/>
    <d v="2016-10-24T21:00:00"/>
    <x v="2"/>
  </r>
  <r>
    <n v="853"/>
    <s v="sloggoth"/>
    <s v="Help release a CD of sloggoth's first album &quot;sloggoth&quot;.  All contributors of $5 or more get a CD when the goal is met!"/>
    <x v="43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2-16T19:58:29"/>
    <x v="0"/>
  </r>
  <r>
    <n v="854"/>
    <s v="Westfield Massacre - Sophomore Album &amp; Tour"/>
    <s v="Writing and Recording Sophomore record, and funding Tour to support Spring 2017 album release."/>
    <x v="186"/>
    <n v="32865.300000000003"/>
    <x v="0"/>
    <x v="0"/>
    <s v="USD"/>
    <n v="1482901546"/>
    <n v="1480309546"/>
    <b v="0"/>
    <n v="499"/>
    <b v="1"/>
    <s v="music/metal"/>
    <n v="118"/>
    <n v="65.86"/>
    <x v="4"/>
    <x v="12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x v="187"/>
    <n v="1500"/>
    <x v="0"/>
    <x v="0"/>
    <s v="USD"/>
    <n v="1469329217"/>
    <n v="1466737217"/>
    <b v="0"/>
    <n v="47"/>
    <b v="1"/>
    <s v="music/metal"/>
    <n v="103"/>
    <n v="31.91"/>
    <x v="4"/>
    <x v="12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x v="12"/>
    <s v="EUR"/>
    <n v="1477422000"/>
    <n v="1472282956"/>
    <b v="0"/>
    <n v="28"/>
    <b v="1"/>
    <s v="music/metal"/>
    <n v="218"/>
    <n v="19.46"/>
    <x v="4"/>
    <x v="12"/>
    <x v="856"/>
    <d v="2016-10-25T19:00:00"/>
    <x v="2"/>
  </r>
  <r>
    <n v="857"/>
    <s v="A Reason To Breathe - DEBUT ALBUM"/>
    <s v="Modern Post-Hardcore/Electro music (Hardstyle, EDM, Trap, Dubstep, Dembow, House)."/>
    <x v="38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x v="1"/>
    <s v="GBP"/>
    <n v="1429138740"/>
    <n v="1426528418"/>
    <b v="0"/>
    <n v="76"/>
    <b v="1"/>
    <s v="music/metal"/>
    <n v="144"/>
    <n v="22.74"/>
    <x v="4"/>
    <x v="12"/>
    <x v="858"/>
    <d v="2015-04-15T22:59:00"/>
    <x v="0"/>
  </r>
  <r>
    <n v="859"/>
    <s v="Rise With Us Campaign"/>
    <s v="We are heading to the studio to create our second album and we want you to be right there with us!"/>
    <x v="23"/>
    <n v="4187"/>
    <x v="0"/>
    <x v="0"/>
    <s v="USD"/>
    <n v="1433376000"/>
    <n v="1430768468"/>
    <b v="0"/>
    <n v="98"/>
    <b v="1"/>
    <s v="music/metal"/>
    <n v="105"/>
    <n v="42.72"/>
    <x v="4"/>
    <x v="1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x v="0"/>
    <s v="USD"/>
    <n v="1385123713"/>
    <n v="1382528113"/>
    <b v="0"/>
    <n v="48"/>
    <b v="0"/>
    <s v="music/jazz"/>
    <n v="18"/>
    <n v="52.92"/>
    <x v="4"/>
    <x v="13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x v="0"/>
    <s v="USD"/>
    <n v="1474067404"/>
    <n v="1471475404"/>
    <b v="0"/>
    <n v="2"/>
    <b v="0"/>
    <s v="music/jazz"/>
    <n v="2"/>
    <n v="50.5"/>
    <x v="4"/>
    <x v="13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x v="1"/>
    <s v="GBP"/>
    <n v="1384179548"/>
    <n v="1381583948"/>
    <b v="0"/>
    <n v="4"/>
    <b v="0"/>
    <s v="music/jazz"/>
    <n v="0"/>
    <n v="42.5"/>
    <x v="4"/>
    <x v="13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x v="13"/>
    <n v="90"/>
    <x v="2"/>
    <x v="0"/>
    <s v="USD"/>
    <n v="1329014966"/>
    <n v="1326422966"/>
    <b v="0"/>
    <n v="5"/>
    <b v="0"/>
    <s v="music/jazz"/>
    <n v="5"/>
    <n v="18"/>
    <x v="4"/>
    <x v="13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x v="0"/>
    <s v="USD"/>
    <n v="1381917540"/>
    <n v="1379990038"/>
    <b v="0"/>
    <n v="79"/>
    <b v="0"/>
    <s v="music/jazz"/>
    <n v="42"/>
    <n v="34.18"/>
    <x v="4"/>
    <x v="13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x v="0"/>
    <s v="USD"/>
    <n v="1358361197"/>
    <n v="1353177197"/>
    <b v="0"/>
    <n v="2"/>
    <b v="0"/>
    <s v="music/jazz"/>
    <n v="2"/>
    <n v="22.5"/>
    <x v="4"/>
    <x v="13"/>
    <x v="865"/>
    <d v="2013-01-16T18:33:17"/>
    <x v="5"/>
  </r>
  <r>
    <n v="866"/>
    <s v="California Dreamin' Tour 2015"/>
    <s v="Drivetime heads to Cali for summer tour supported by @Smoothjazz.com &amp; @JJZPhilly  #Spaghettini #The Roxy"/>
    <x v="8"/>
    <n v="640"/>
    <x v="2"/>
    <x v="0"/>
    <s v="USD"/>
    <n v="1425136200"/>
    <n v="1421853518"/>
    <b v="0"/>
    <n v="11"/>
    <b v="0"/>
    <s v="music/jazz"/>
    <n v="18"/>
    <n v="58.18"/>
    <x v="4"/>
    <x v="13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x v="0"/>
    <s v="USD"/>
    <n v="1259643540"/>
    <n v="1254450706"/>
    <b v="0"/>
    <n v="11"/>
    <b v="0"/>
    <s v="music/jazz"/>
    <n v="24"/>
    <n v="109.18"/>
    <x v="4"/>
    <x v="13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x v="0"/>
    <s v="USD"/>
    <n v="1389055198"/>
    <n v="1386463198"/>
    <b v="0"/>
    <n v="1"/>
    <b v="0"/>
    <s v="music/jazz"/>
    <n v="0"/>
    <n v="50"/>
    <x v="4"/>
    <x v="13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x v="0"/>
    <s v="USD"/>
    <n v="1365448657"/>
    <n v="1362860257"/>
    <b v="0"/>
    <n v="3"/>
    <b v="0"/>
    <s v="music/jazz"/>
    <n v="12"/>
    <n v="346.67"/>
    <x v="4"/>
    <x v="13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x v="1"/>
    <s v="GBP"/>
    <n v="1377995523"/>
    <n v="1375403523"/>
    <b v="0"/>
    <n v="5"/>
    <b v="0"/>
    <s v="music/jazz"/>
    <n v="0"/>
    <n v="12.4"/>
    <x v="4"/>
    <x v="13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x v="0"/>
    <s v="USD"/>
    <n v="1385735295"/>
    <n v="1383139695"/>
    <b v="0"/>
    <n v="12"/>
    <b v="0"/>
    <s v="music/jazz"/>
    <n v="5"/>
    <n v="27.08"/>
    <x v="4"/>
    <x v="13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x v="6"/>
    <n v="65"/>
    <x v="2"/>
    <x v="0"/>
    <s v="USD"/>
    <n v="1299786527"/>
    <n v="1295898527"/>
    <b v="0"/>
    <n v="2"/>
    <b v="0"/>
    <s v="music/jazz"/>
    <n v="1"/>
    <n v="32.5"/>
    <x v="4"/>
    <x v="13"/>
    <x v="872"/>
    <d v="2011-03-10T19:48:47"/>
    <x v="6"/>
  </r>
  <r>
    <n v="873"/>
    <s v="The Dreamer-An Original Jazz CD"/>
    <s v="Fall in love with &quot;The Dreamer&quot;, new original music from trumpeter Freddie Dunn!"/>
    <x v="8"/>
    <n v="45"/>
    <x v="2"/>
    <x v="0"/>
    <s v="USD"/>
    <n v="1352610040"/>
    <n v="1349150440"/>
    <b v="0"/>
    <n v="5"/>
    <b v="0"/>
    <s v="music/jazz"/>
    <n v="1"/>
    <n v="9"/>
    <x v="4"/>
    <x v="13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x v="0"/>
    <s v="USD"/>
    <n v="1367676034"/>
    <n v="1365084034"/>
    <b v="0"/>
    <n v="21"/>
    <b v="0"/>
    <s v="music/jazz"/>
    <n v="24"/>
    <n v="34.76"/>
    <x v="4"/>
    <x v="13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x v="0"/>
    <s v="USD"/>
    <n v="1442856131"/>
    <n v="1441128131"/>
    <b v="0"/>
    <n v="0"/>
    <b v="0"/>
    <s v="music/jazz"/>
    <n v="0"/>
    <n v="0"/>
    <x v="4"/>
    <x v="13"/>
    <x v="875"/>
    <d v="2015-09-21T17:22:11"/>
    <x v="0"/>
  </r>
  <r>
    <n v="876"/>
    <s v="Sound Of Dobells"/>
    <s v="What was the greatest record shop ever?  DOBELLS!"/>
    <x v="189"/>
    <n v="1286"/>
    <x v="2"/>
    <x v="1"/>
    <s v="GBP"/>
    <n v="1359978927"/>
    <n v="1357127727"/>
    <b v="0"/>
    <n v="45"/>
    <b v="0"/>
    <s v="music/jazz"/>
    <n v="41"/>
    <n v="28.58"/>
    <x v="4"/>
    <x v="13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x v="13"/>
    <n v="1351"/>
    <x v="2"/>
    <x v="0"/>
    <s v="USD"/>
    <n v="1387479360"/>
    <n v="1384887360"/>
    <b v="0"/>
    <n v="29"/>
    <b v="0"/>
    <s v="music/jazz"/>
    <n v="68"/>
    <n v="46.59"/>
    <x v="4"/>
    <x v="13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x v="10"/>
    <n v="65"/>
    <x v="2"/>
    <x v="0"/>
    <s v="USD"/>
    <n v="1293082524"/>
    <n v="1290490524"/>
    <b v="0"/>
    <n v="2"/>
    <b v="0"/>
    <s v="music/jazz"/>
    <n v="1"/>
    <n v="32.5"/>
    <x v="4"/>
    <x v="13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x v="0"/>
    <s v="USD"/>
    <n v="1338321305"/>
    <n v="1336506905"/>
    <b v="0"/>
    <n v="30"/>
    <b v="0"/>
    <s v="music/jazz"/>
    <n v="31"/>
    <n v="21.47"/>
    <x v="4"/>
    <x v="13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x v="0"/>
    <s v="USD"/>
    <n v="1351582938"/>
    <n v="1348731738"/>
    <b v="0"/>
    <n v="8"/>
    <b v="0"/>
    <s v="music/indie rock"/>
    <n v="3"/>
    <n v="14.13"/>
    <x v="4"/>
    <x v="14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x v="0"/>
    <s v="USD"/>
    <n v="1326520886"/>
    <n v="1322632886"/>
    <b v="0"/>
    <n v="1"/>
    <b v="0"/>
    <s v="music/indie rock"/>
    <n v="1"/>
    <n v="30"/>
    <x v="4"/>
    <x v="14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x v="0"/>
    <s v="USD"/>
    <n v="1315341550"/>
    <n v="1312490350"/>
    <b v="0"/>
    <n v="14"/>
    <b v="0"/>
    <s v="music/indie rock"/>
    <n v="20"/>
    <n v="21.57"/>
    <x v="4"/>
    <x v="14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x v="10"/>
    <n v="2001"/>
    <x v="2"/>
    <x v="0"/>
    <s v="USD"/>
    <n v="1456957635"/>
    <n v="1451773635"/>
    <b v="0"/>
    <n v="24"/>
    <b v="0"/>
    <s v="music/indie rock"/>
    <n v="40"/>
    <n v="83.38"/>
    <x v="4"/>
    <x v="14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x v="13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x v="0"/>
    <s v="USD"/>
    <n v="1483137311"/>
    <n v="1481322911"/>
    <b v="0"/>
    <n v="21"/>
    <b v="0"/>
    <s v="music/indie rock"/>
    <n v="75"/>
    <n v="35.71"/>
    <x v="4"/>
    <x v="14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x v="0"/>
    <s v="USD"/>
    <n v="1473972813"/>
    <n v="1471812813"/>
    <b v="0"/>
    <n v="7"/>
    <b v="0"/>
    <s v="music/indie rock"/>
    <n v="41"/>
    <n v="29.29"/>
    <x v="4"/>
    <x v="14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x v="0"/>
    <s v="USD"/>
    <n v="1338159655"/>
    <n v="1335567655"/>
    <b v="0"/>
    <n v="0"/>
    <b v="0"/>
    <s v="music/indie rock"/>
    <n v="0"/>
    <n v="0"/>
    <x v="4"/>
    <x v="14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x v="28"/>
    <n v="72"/>
    <x v="2"/>
    <x v="0"/>
    <s v="USD"/>
    <n v="1314856800"/>
    <n v="1311789885"/>
    <b v="0"/>
    <n v="4"/>
    <b v="0"/>
    <s v="music/indie rock"/>
    <n v="7"/>
    <n v="18"/>
    <x v="4"/>
    <x v="14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x v="0"/>
    <s v="USD"/>
    <n v="1385055979"/>
    <n v="1382460379"/>
    <b v="0"/>
    <n v="4"/>
    <b v="0"/>
    <s v="music/indie rock"/>
    <n v="4"/>
    <n v="31.25"/>
    <x v="4"/>
    <x v="14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x v="6"/>
    <n v="260"/>
    <x v="2"/>
    <x v="0"/>
    <s v="USD"/>
    <n v="1408581930"/>
    <n v="1405989930"/>
    <b v="0"/>
    <n v="9"/>
    <b v="0"/>
    <s v="music/indie rock"/>
    <n v="3"/>
    <n v="28.89"/>
    <x v="4"/>
    <x v="14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x v="0"/>
    <s v="USD"/>
    <n v="1280635200"/>
    <n v="1273121283"/>
    <b v="0"/>
    <n v="17"/>
    <b v="0"/>
    <s v="music/indie rock"/>
    <n v="41"/>
    <n v="143.82"/>
    <x v="4"/>
    <x v="14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x v="13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x v="0"/>
    <s v="USD"/>
    <n v="1465169610"/>
    <n v="1462577610"/>
    <b v="0"/>
    <n v="53"/>
    <b v="0"/>
    <s v="music/indie rock"/>
    <n v="39"/>
    <n v="147.81"/>
    <x v="4"/>
    <x v="14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x v="0"/>
    <s v="USD"/>
    <n v="1287975829"/>
    <n v="1284087829"/>
    <b v="0"/>
    <n v="7"/>
    <b v="0"/>
    <s v="music/indie rock"/>
    <n v="2"/>
    <n v="27.86"/>
    <x v="4"/>
    <x v="14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x v="6"/>
    <n v="3200"/>
    <x v="2"/>
    <x v="0"/>
    <s v="USD"/>
    <n v="1440734400"/>
    <n v="1438549026"/>
    <b v="0"/>
    <n v="72"/>
    <b v="0"/>
    <s v="music/indie rock"/>
    <n v="40"/>
    <n v="44.44"/>
    <x v="4"/>
    <x v="1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x v="9"/>
    <n v="0"/>
    <x v="2"/>
    <x v="0"/>
    <s v="USD"/>
    <n v="1354123908"/>
    <n v="1351528308"/>
    <b v="0"/>
    <n v="0"/>
    <b v="0"/>
    <s v="music/indie rock"/>
    <n v="0"/>
    <n v="0"/>
    <x v="4"/>
    <x v="14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x v="30"/>
    <n v="70"/>
    <x v="2"/>
    <x v="0"/>
    <s v="USD"/>
    <n v="1326651110"/>
    <n v="1322763110"/>
    <b v="0"/>
    <n v="2"/>
    <b v="0"/>
    <s v="music/indie rock"/>
    <n v="3"/>
    <n v="35"/>
    <x v="4"/>
    <x v="14"/>
    <x v="898"/>
    <d v="2012-01-15T18:11:50"/>
    <x v="6"/>
  </r>
  <r>
    <n v="899"/>
    <s v="Lets get 48/14 pressed!!!"/>
    <s v="Lets get 48/14 pressed and in your cd players,ipods,blogs, and facebook status'. Lets get it everywhere!"/>
    <x v="47"/>
    <n v="280"/>
    <x v="2"/>
    <x v="0"/>
    <s v="USD"/>
    <n v="1306549362"/>
    <n v="1302661362"/>
    <b v="0"/>
    <n v="8"/>
    <b v="0"/>
    <s v="music/indie rock"/>
    <n v="37"/>
    <n v="35"/>
    <x v="4"/>
    <x v="14"/>
    <x v="899"/>
    <d v="2011-05-28T02:22:42"/>
    <x v="6"/>
  </r>
  <r>
    <n v="900"/>
    <s v="Project Revive: Protecting the Creative Impulse"/>
    <s v="With Project Revive, I aim to protect and nurture the creative impulse through music."/>
    <x v="10"/>
    <n v="21"/>
    <x v="2"/>
    <x v="0"/>
    <s v="USD"/>
    <n v="1459365802"/>
    <n v="1456777402"/>
    <b v="0"/>
    <n v="2"/>
    <b v="0"/>
    <s v="music/jazz"/>
    <n v="0"/>
    <n v="10.5"/>
    <x v="4"/>
    <x v="13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x v="0"/>
    <s v="USD"/>
    <n v="1276024260"/>
    <n v="1272050914"/>
    <b v="0"/>
    <n v="0"/>
    <b v="0"/>
    <s v="music/jazz"/>
    <n v="0"/>
    <n v="0"/>
    <x v="4"/>
    <x v="13"/>
    <x v="901"/>
    <d v="2010-06-08T19:11:00"/>
    <x v="7"/>
  </r>
  <r>
    <n v="902"/>
    <s v="MISTER BROWN"/>
    <s v="I'VE STARTED A BRAND NEW ALBUM THAT WILL FEATURE ACID JAZZ, FUNK, ROCK, AND DANCE WITH THE PROMISE OF TOURING NEXT YEAR IN THE USA"/>
    <x v="11"/>
    <n v="90"/>
    <x v="2"/>
    <x v="0"/>
    <s v="USD"/>
    <n v="1409412600"/>
    <n v="1404947422"/>
    <b v="0"/>
    <n v="3"/>
    <b v="0"/>
    <s v="music/jazz"/>
    <n v="0"/>
    <n v="30"/>
    <x v="4"/>
    <x v="13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x v="10"/>
    <n v="160"/>
    <x v="2"/>
    <x v="0"/>
    <s v="USD"/>
    <n v="1348367100"/>
    <n v="1346180780"/>
    <b v="0"/>
    <n v="4"/>
    <b v="0"/>
    <s v="music/jazz"/>
    <n v="3"/>
    <n v="40"/>
    <x v="4"/>
    <x v="13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x v="63"/>
    <n v="151"/>
    <x v="2"/>
    <x v="0"/>
    <s v="USD"/>
    <n v="1451786137"/>
    <n v="1449194137"/>
    <b v="0"/>
    <n v="3"/>
    <b v="0"/>
    <s v="music/jazz"/>
    <n v="0"/>
    <n v="50.33"/>
    <x v="4"/>
    <x v="13"/>
    <x v="904"/>
    <d v="2016-01-03T01:55:37"/>
    <x v="0"/>
  </r>
  <r>
    <n v="905"/>
    <s v="Jazz For Everyone!"/>
    <s v="Working hard to get into the studio to record, produce, and edit my break out CD. I hope to realize my vision!"/>
    <x v="115"/>
    <n v="196"/>
    <x v="2"/>
    <x v="0"/>
    <s v="USD"/>
    <n v="1295847926"/>
    <n v="1290663926"/>
    <b v="0"/>
    <n v="6"/>
    <b v="0"/>
    <s v="music/jazz"/>
    <n v="3"/>
    <n v="32.67"/>
    <x v="4"/>
    <x v="13"/>
    <x v="905"/>
    <d v="2011-01-24T05:45:26"/>
    <x v="7"/>
  </r>
  <r>
    <n v="906"/>
    <s v="24th Music Presents Channeling Motown (Live)"/>
    <s v="The DMV's most respected saxophonist pay tribute to Motown."/>
    <x v="36"/>
    <n v="0"/>
    <x v="2"/>
    <x v="0"/>
    <s v="USD"/>
    <n v="1394681590"/>
    <n v="1392093190"/>
    <b v="0"/>
    <n v="0"/>
    <b v="0"/>
    <s v="music/jazz"/>
    <n v="0"/>
    <n v="0"/>
    <x v="4"/>
    <x v="13"/>
    <x v="906"/>
    <d v="2014-03-13T03:33:10"/>
    <x v="3"/>
  </r>
  <r>
    <n v="907"/>
    <s v="Greg Chambers Saxophone CD"/>
    <s v="Greg Chambers' self-titled CD needs support for post production, replication, and promotion."/>
    <x v="193"/>
    <n v="0"/>
    <x v="2"/>
    <x v="0"/>
    <s v="USD"/>
    <n v="1315715823"/>
    <n v="1313123823"/>
    <b v="0"/>
    <n v="0"/>
    <b v="0"/>
    <s v="music/jazz"/>
    <n v="0"/>
    <n v="0"/>
    <x v="4"/>
    <x v="13"/>
    <x v="907"/>
    <d v="2011-09-11T04:37:03"/>
    <x v="6"/>
  </r>
  <r>
    <n v="908"/>
    <s v="Help Tony Copeland and get free cd's and mp3's"/>
    <s v="This project is designed to help protect the environment by using Eco-friendly product packaging."/>
    <x v="30"/>
    <n v="0"/>
    <x v="2"/>
    <x v="0"/>
    <s v="USD"/>
    <n v="1280206740"/>
    <n v="1276283655"/>
    <b v="0"/>
    <n v="0"/>
    <b v="0"/>
    <s v="music/jazz"/>
    <n v="0"/>
    <n v="0"/>
    <x v="4"/>
    <x v="13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x v="0"/>
    <s v="USD"/>
    <n v="1343016000"/>
    <n v="1340296440"/>
    <b v="0"/>
    <n v="8"/>
    <b v="0"/>
    <s v="music/jazz"/>
    <n v="3"/>
    <n v="65"/>
    <x v="4"/>
    <x v="13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x v="1"/>
    <s v="GBP"/>
    <n v="1488546319"/>
    <n v="1483362319"/>
    <b v="0"/>
    <n v="5"/>
    <b v="0"/>
    <s v="music/jazz"/>
    <n v="22"/>
    <n v="24.6"/>
    <x v="4"/>
    <x v="13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x v="0"/>
    <s v="USD"/>
    <n v="1390522045"/>
    <n v="1388707645"/>
    <b v="0"/>
    <n v="0"/>
    <b v="0"/>
    <s v="music/jazz"/>
    <n v="0"/>
    <n v="0"/>
    <x v="4"/>
    <x v="13"/>
    <x v="911"/>
    <d v="2014-01-24T00:07:25"/>
    <x v="3"/>
  </r>
  <r>
    <n v="912"/>
    <s v="Triad a new album by James Murrell"/>
    <s v="My new album will be called Triad, an album of original music performed by me &amp; guest musical artists."/>
    <x v="8"/>
    <n v="30"/>
    <x v="2"/>
    <x v="0"/>
    <s v="USD"/>
    <n v="1355197047"/>
    <n v="1350009447"/>
    <b v="0"/>
    <n v="2"/>
    <b v="0"/>
    <s v="music/jazz"/>
    <n v="1"/>
    <n v="15"/>
    <x v="4"/>
    <x v="13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x v="0"/>
    <s v="USD"/>
    <n v="1336188019"/>
    <n v="1333596019"/>
    <b v="0"/>
    <n v="24"/>
    <b v="0"/>
    <s v="music/jazz"/>
    <n v="7"/>
    <n v="82.58"/>
    <x v="4"/>
    <x v="13"/>
    <x v="913"/>
    <d v="2012-05-05T03:20:19"/>
    <x v="5"/>
  </r>
  <r>
    <n v="914"/>
    <s v="Soul Of Man Video Project"/>
    <s v="This project is for the making of a music video. All funds will go towards production costs for this event only."/>
    <x v="15"/>
    <n v="0"/>
    <x v="2"/>
    <x v="0"/>
    <s v="USD"/>
    <n v="1345918747"/>
    <n v="1343326747"/>
    <b v="0"/>
    <n v="0"/>
    <b v="0"/>
    <s v="music/jazz"/>
    <n v="0"/>
    <n v="0"/>
    <x v="4"/>
    <x v="13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x v="0"/>
    <s v="USD"/>
    <n v="1330577940"/>
    <n v="1327853914"/>
    <b v="0"/>
    <n v="9"/>
    <b v="0"/>
    <s v="music/jazz"/>
    <n v="6"/>
    <n v="41.67"/>
    <x v="4"/>
    <x v="13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x v="0"/>
    <s v="USD"/>
    <n v="1287723600"/>
    <n v="1284409734"/>
    <b v="0"/>
    <n v="0"/>
    <b v="0"/>
    <s v="music/jazz"/>
    <n v="0"/>
    <n v="0"/>
    <x v="4"/>
    <x v="13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x v="0"/>
    <s v="USD"/>
    <n v="1405305000"/>
    <n v="1402612730"/>
    <b v="0"/>
    <n v="1"/>
    <b v="0"/>
    <s v="music/jazz"/>
    <n v="1"/>
    <n v="30"/>
    <x v="4"/>
    <x v="13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x v="1"/>
    <s v="GBP"/>
    <n v="1417474761"/>
    <n v="1414879161"/>
    <b v="0"/>
    <n v="10"/>
    <b v="0"/>
    <s v="music/jazz"/>
    <n v="5"/>
    <n v="19.600000000000001"/>
    <x v="4"/>
    <x v="13"/>
    <x v="918"/>
    <d v="2014-12-01T22:59:21"/>
    <x v="3"/>
  </r>
  <r>
    <n v="919"/>
    <s v="Jazz CD:  Out of The Blue"/>
    <s v="Cool jazz with a New Orleans flavor."/>
    <x v="22"/>
    <n v="100"/>
    <x v="2"/>
    <x v="0"/>
    <s v="USD"/>
    <n v="1355930645"/>
    <n v="1352906645"/>
    <b v="0"/>
    <n v="1"/>
    <b v="0"/>
    <s v="music/jazz"/>
    <n v="1"/>
    <n v="100"/>
    <x v="4"/>
    <x v="13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x v="62"/>
    <n v="0"/>
    <x v="2"/>
    <x v="0"/>
    <s v="USD"/>
    <n v="1384448822"/>
    <n v="1381853222"/>
    <b v="0"/>
    <n v="0"/>
    <b v="0"/>
    <s v="music/jazz"/>
    <n v="0"/>
    <n v="0"/>
    <x v="4"/>
    <x v="13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x v="0"/>
    <s v="USD"/>
    <n v="1323666376"/>
    <n v="1320033976"/>
    <b v="0"/>
    <n v="20"/>
    <b v="0"/>
    <s v="music/jazz"/>
    <n v="31"/>
    <n v="231.75"/>
    <x v="4"/>
    <x v="13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x v="100"/>
    <n v="5680"/>
    <x v="2"/>
    <x v="0"/>
    <s v="USD"/>
    <n v="1412167393"/>
    <n v="1409143393"/>
    <b v="0"/>
    <n v="30"/>
    <b v="0"/>
    <s v="music/jazz"/>
    <n v="21"/>
    <n v="189.33"/>
    <x v="4"/>
    <x v="1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x v="0"/>
    <s v="USD"/>
    <n v="1416614523"/>
    <n v="1414018923"/>
    <b v="0"/>
    <n v="6"/>
    <b v="0"/>
    <s v="music/jazz"/>
    <n v="2"/>
    <n v="55"/>
    <x v="4"/>
    <x v="13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x v="0"/>
    <s v="USD"/>
    <n v="1360795069"/>
    <n v="1358203069"/>
    <b v="0"/>
    <n v="15"/>
    <b v="0"/>
    <s v="music/jazz"/>
    <n v="11"/>
    <n v="21.8"/>
    <x v="4"/>
    <x v="13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x v="0"/>
    <s v="USD"/>
    <n v="1385590111"/>
    <n v="1382994511"/>
    <b v="0"/>
    <n v="5"/>
    <b v="0"/>
    <s v="music/jazz"/>
    <n v="3"/>
    <n v="32"/>
    <x v="4"/>
    <x v="13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x v="0"/>
    <s v="USD"/>
    <n v="1278628800"/>
    <n v="1276043330"/>
    <b v="0"/>
    <n v="0"/>
    <b v="0"/>
    <s v="music/jazz"/>
    <n v="0"/>
    <n v="0"/>
    <x v="4"/>
    <x v="13"/>
    <x v="926"/>
    <d v="2010-07-08T22:40:00"/>
    <x v="7"/>
  </r>
  <r>
    <n v="927"/>
    <s v="JETRO DA SILVA FUNK PROJECT"/>
    <s v="Studio CD/DVD Solo project of Pianist &amp; Keyboardist Jetro da Silva"/>
    <x v="22"/>
    <n v="0"/>
    <x v="2"/>
    <x v="0"/>
    <s v="USD"/>
    <n v="1337024695"/>
    <n v="1334432695"/>
    <b v="0"/>
    <n v="0"/>
    <b v="0"/>
    <s v="music/jazz"/>
    <n v="0"/>
    <n v="0"/>
    <x v="4"/>
    <x v="13"/>
    <x v="927"/>
    <d v="2012-05-14T19:44:55"/>
    <x v="5"/>
  </r>
  <r>
    <n v="928"/>
    <s v="In a Jazzy Motown"/>
    <s v="A real Motown Backup singer on 22 gold and platinum albums headlines her own Jazz CD of Motown songs."/>
    <x v="107"/>
    <n v="1575"/>
    <x v="2"/>
    <x v="0"/>
    <s v="USD"/>
    <n v="1353196800"/>
    <n v="1348864913"/>
    <b v="0"/>
    <n v="28"/>
    <b v="0"/>
    <s v="music/jazz"/>
    <n v="11"/>
    <n v="56.25"/>
    <x v="4"/>
    <x v="13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x v="2"/>
    <n v="0"/>
    <x v="2"/>
    <x v="0"/>
    <s v="USD"/>
    <n v="1333946569"/>
    <n v="1331358169"/>
    <b v="0"/>
    <n v="0"/>
    <b v="0"/>
    <s v="music/jazz"/>
    <n v="0"/>
    <n v="0"/>
    <x v="4"/>
    <x v="13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x v="0"/>
    <s v="USD"/>
    <n v="1277501520"/>
    <n v="1273874306"/>
    <b v="0"/>
    <n v="5"/>
    <b v="0"/>
    <s v="music/jazz"/>
    <n v="38"/>
    <n v="69"/>
    <x v="4"/>
    <x v="13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x v="1"/>
    <s v="GBP"/>
    <n v="1395007200"/>
    <n v="1392021502"/>
    <b v="0"/>
    <n v="7"/>
    <b v="0"/>
    <s v="music/jazz"/>
    <n v="7"/>
    <n v="18.71"/>
    <x v="4"/>
    <x v="13"/>
    <x v="931"/>
    <d v="2014-03-16T22:00:00"/>
    <x v="3"/>
  </r>
  <r>
    <n v="932"/>
    <s v="Mandy Harvey Christmas Album"/>
    <s v="Help me to create my 3rd album, a Christmas CD with 16 Holiday/Original favorites!"/>
    <x v="196"/>
    <n v="1381"/>
    <x v="2"/>
    <x v="0"/>
    <s v="USD"/>
    <n v="1363990545"/>
    <n v="1360106145"/>
    <b v="0"/>
    <n v="30"/>
    <b v="0"/>
    <s v="music/jazz"/>
    <n v="15"/>
    <n v="46.03"/>
    <x v="4"/>
    <x v="1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x v="10"/>
    <n v="1520"/>
    <x v="2"/>
    <x v="5"/>
    <s v="CAD"/>
    <n v="1399183200"/>
    <n v="1396633284"/>
    <b v="0"/>
    <n v="30"/>
    <b v="0"/>
    <s v="music/jazz"/>
    <n v="30"/>
    <n v="50.67"/>
    <x v="4"/>
    <x v="13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x v="8"/>
    <n v="50"/>
    <x v="2"/>
    <x v="0"/>
    <s v="USD"/>
    <n v="1454054429"/>
    <n v="1451462429"/>
    <b v="0"/>
    <n v="2"/>
    <b v="0"/>
    <s v="music/jazz"/>
    <n v="1"/>
    <n v="25"/>
    <x v="4"/>
    <x v="13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x v="123"/>
    <n v="0"/>
    <x v="2"/>
    <x v="0"/>
    <s v="USD"/>
    <n v="1326916800"/>
    <n v="1323131689"/>
    <b v="0"/>
    <n v="0"/>
    <b v="0"/>
    <s v="music/jazz"/>
    <n v="0"/>
    <n v="0"/>
    <x v="4"/>
    <x v="13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x v="0"/>
    <s v="USD"/>
    <n v="1383509357"/>
    <n v="1380913757"/>
    <b v="0"/>
    <n v="2"/>
    <b v="0"/>
    <s v="music/jazz"/>
    <n v="1"/>
    <n v="20"/>
    <x v="4"/>
    <x v="13"/>
    <x v="937"/>
    <d v="2013-11-03T20:09:17"/>
    <x v="4"/>
  </r>
  <r>
    <n v="938"/>
    <s v="Celebrating American Jazz &amp; Soul Music"/>
    <s v="Creating new avenues of exposure for young Jazz &amp; Soul artists_x000a_to express their Art of Music."/>
    <x v="39"/>
    <n v="25"/>
    <x v="2"/>
    <x v="0"/>
    <s v="USD"/>
    <n v="1346585448"/>
    <n v="1343993448"/>
    <b v="0"/>
    <n v="1"/>
    <b v="0"/>
    <s v="music/jazz"/>
    <n v="0"/>
    <n v="25"/>
    <x v="4"/>
    <x v="13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x v="0"/>
    <s v="USD"/>
    <n v="1372622280"/>
    <n v="1369246738"/>
    <b v="0"/>
    <n v="2"/>
    <b v="0"/>
    <s v="music/jazz"/>
    <n v="1"/>
    <n v="20"/>
    <x v="4"/>
    <x v="13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x v="0"/>
    <s v="USD"/>
    <n v="1439251926"/>
    <n v="1435363926"/>
    <b v="0"/>
    <n v="14"/>
    <b v="0"/>
    <s v="technology/wearables"/>
    <n v="17"/>
    <n v="110.29"/>
    <x v="2"/>
    <x v="8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x v="0"/>
    <s v="USD"/>
    <n v="1486693145"/>
    <n v="1484101145"/>
    <b v="0"/>
    <n v="31"/>
    <b v="0"/>
    <s v="technology/wearables"/>
    <n v="2"/>
    <n v="37.450000000000003"/>
    <x v="2"/>
    <x v="8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x v="0"/>
    <s v="USD"/>
    <n v="1455826460"/>
    <n v="1452716060"/>
    <b v="0"/>
    <n v="16"/>
    <b v="0"/>
    <s v="technology/wearables"/>
    <n v="9"/>
    <n v="41.75"/>
    <x v="2"/>
    <x v="8"/>
    <x v="942"/>
    <d v="2016-02-18T20:14:20"/>
    <x v="2"/>
  </r>
  <r>
    <n v="943"/>
    <s v="SleepMode"/>
    <s v="A mask for home or travel that will give you the best, undisturbed sleep of your life."/>
    <x v="9"/>
    <n v="289"/>
    <x v="2"/>
    <x v="0"/>
    <s v="USD"/>
    <n v="1480438905"/>
    <n v="1477843305"/>
    <b v="0"/>
    <n v="12"/>
    <b v="0"/>
    <s v="technology/wearables"/>
    <n v="10"/>
    <n v="24.08"/>
    <x v="2"/>
    <x v="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x v="63"/>
    <n v="6663"/>
    <x v="2"/>
    <x v="0"/>
    <s v="USD"/>
    <n v="1460988000"/>
    <n v="1458050450"/>
    <b v="0"/>
    <n v="96"/>
    <b v="0"/>
    <s v="technology/wearables"/>
    <n v="13"/>
    <n v="69.41"/>
    <x v="2"/>
    <x v="8"/>
    <x v="944"/>
    <d v="2016-04-18T14:00:00"/>
    <x v="2"/>
  </r>
  <r>
    <n v="945"/>
    <s v="CT BAND"/>
    <s v="Make your watch Smart ! CT Band is an ultra-thin, high-tech smart watch-strap awarded twice at CES 2017 las vegas"/>
    <x v="57"/>
    <n v="2484"/>
    <x v="2"/>
    <x v="6"/>
    <s v="EUR"/>
    <n v="1487462340"/>
    <n v="1482958626"/>
    <b v="0"/>
    <n v="16"/>
    <b v="0"/>
    <s v="technology/wearables"/>
    <n v="2"/>
    <n v="155.25"/>
    <x v="2"/>
    <x v="8"/>
    <x v="945"/>
    <d v="2017-02-18T23:59:00"/>
    <x v="2"/>
  </r>
  <r>
    <n v="946"/>
    <s v="OmniTrade Apron"/>
    <s v="Soft edged-Hard working. The perfect wearable organization for the home and professional shop."/>
    <x v="36"/>
    <n v="286"/>
    <x v="2"/>
    <x v="0"/>
    <s v="USD"/>
    <n v="1473444048"/>
    <n v="1470852048"/>
    <b v="0"/>
    <n v="5"/>
    <b v="0"/>
    <s v="technology/wearables"/>
    <n v="2"/>
    <n v="57.2"/>
    <x v="2"/>
    <x v="8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x v="16"/>
    <n v="0"/>
    <x v="2"/>
    <x v="0"/>
    <s v="USD"/>
    <n v="1467312306"/>
    <n v="1462128306"/>
    <b v="0"/>
    <n v="0"/>
    <b v="0"/>
    <s v="technology/wearables"/>
    <n v="0"/>
    <n v="0"/>
    <x v="2"/>
    <x v="8"/>
    <x v="947"/>
    <d v="2016-06-30T18:45:06"/>
    <x v="2"/>
  </r>
  <r>
    <n v="948"/>
    <s v="Led Shirt - WiFi Controlled"/>
    <s v="T-Shirt with Led panel controlled by Android app over WiFi. _x000a_Multiple shirts, games, text, video effects support,"/>
    <x v="23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3-12T19:52:44"/>
    <x v="2"/>
  </r>
  <r>
    <n v="949"/>
    <s v="INBED"/>
    <s v="Der INBED ist ein innovatives Multisensor-Wearable fÃ¼r die SturzprÃ¤vention motorisch eingeschrÃ¤nkter Personen."/>
    <x v="22"/>
    <n v="273"/>
    <x v="2"/>
    <x v="12"/>
    <s v="EUR"/>
    <n v="1456016576"/>
    <n v="1450832576"/>
    <b v="0"/>
    <n v="7"/>
    <b v="0"/>
    <s v="technology/wearables"/>
    <n v="1"/>
    <n v="39"/>
    <x v="2"/>
    <x v="8"/>
    <x v="949"/>
    <d v="2016-02-21T01:02:56"/>
    <x v="0"/>
  </r>
  <r>
    <n v="950"/>
    <s v="EZC Smartlight"/>
    <s v="Rider worn tail light brake light. Adheres to virtually any coat, jacket or vest. Stays on even when you get off."/>
    <x v="10"/>
    <n v="1402"/>
    <x v="2"/>
    <x v="5"/>
    <s v="CAD"/>
    <n v="1453053661"/>
    <n v="1450461661"/>
    <b v="0"/>
    <n v="24"/>
    <b v="0"/>
    <s v="technology/wearables"/>
    <n v="28"/>
    <n v="58.42"/>
    <x v="2"/>
    <x v="8"/>
    <x v="950"/>
    <d v="2016-01-17T18:01:01"/>
    <x v="0"/>
  </r>
  <r>
    <n v="951"/>
    <s v="Smart Harness"/>
    <s v="Revolutionizing the way we walk our dogs!"/>
    <x v="63"/>
    <n v="19195"/>
    <x v="2"/>
    <x v="0"/>
    <s v="USD"/>
    <n v="1465054872"/>
    <n v="1461166872"/>
    <b v="0"/>
    <n v="121"/>
    <b v="0"/>
    <s v="technology/wearables"/>
    <n v="38"/>
    <n v="158.63999999999999"/>
    <x v="2"/>
    <x v="8"/>
    <x v="951"/>
    <d v="2016-06-04T15:41:12"/>
    <x v="2"/>
  </r>
  <r>
    <n v="952"/>
    <s v="Audionoggin - Join the Earvolution"/>
    <s v="Audionoggin: Wireless personal surround sound for the athlete in everyone."/>
    <x v="197"/>
    <n v="19572"/>
    <x v="2"/>
    <x v="0"/>
    <s v="USD"/>
    <n v="1479483812"/>
    <n v="1476888212"/>
    <b v="0"/>
    <n v="196"/>
    <b v="0"/>
    <s v="technology/wearables"/>
    <n v="40"/>
    <n v="99.86"/>
    <x v="2"/>
    <x v="8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x v="0"/>
    <s v="USD"/>
    <n v="1422158199"/>
    <n v="1419566199"/>
    <b v="0"/>
    <n v="5"/>
    <b v="0"/>
    <s v="technology/wearables"/>
    <n v="1"/>
    <n v="25.2"/>
    <x v="2"/>
    <x v="8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x v="0"/>
    <s v="USD"/>
    <n v="1440100839"/>
    <n v="1436472039"/>
    <b v="0"/>
    <n v="73"/>
    <b v="0"/>
    <s v="technology/wearables"/>
    <n v="43"/>
    <n v="89.19"/>
    <x v="2"/>
    <x v="8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x v="0"/>
    <s v="USD"/>
    <n v="1473750300"/>
    <n v="1470294300"/>
    <b v="0"/>
    <n v="93"/>
    <b v="0"/>
    <s v="technology/wearables"/>
    <n v="6"/>
    <n v="182.62"/>
    <x v="2"/>
    <x v="8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x v="63"/>
    <n v="861"/>
    <x v="2"/>
    <x v="0"/>
    <s v="USD"/>
    <n v="1430081759"/>
    <n v="1424901359"/>
    <b v="0"/>
    <n v="17"/>
    <b v="0"/>
    <s v="technology/wearables"/>
    <n v="2"/>
    <n v="50.65"/>
    <x v="2"/>
    <x v="8"/>
    <x v="956"/>
    <d v="2015-04-26T20:55:59"/>
    <x v="0"/>
  </r>
  <r>
    <n v="957"/>
    <s v="DUALBAND, the Leather NFC Smart Watch Band"/>
    <s v="A Leather Smart watch Band, that NEVER needs to be charged for only $37!"/>
    <x v="14"/>
    <n v="233"/>
    <x v="2"/>
    <x v="0"/>
    <s v="USD"/>
    <n v="1479392133"/>
    <n v="1476710133"/>
    <b v="0"/>
    <n v="7"/>
    <b v="0"/>
    <s v="technology/wearables"/>
    <n v="2"/>
    <n v="33.29"/>
    <x v="2"/>
    <x v="8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x v="0"/>
    <s v="USD"/>
    <n v="1428641940"/>
    <n v="1426792563"/>
    <b v="0"/>
    <n v="17"/>
    <b v="0"/>
    <s v="technology/wearables"/>
    <n v="11"/>
    <n v="51.82"/>
    <x v="2"/>
    <x v="8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x v="0"/>
    <s v="USD"/>
    <n v="1421640665"/>
    <n v="1419048665"/>
    <b v="0"/>
    <n v="171"/>
    <b v="0"/>
    <s v="technology/wearables"/>
    <n v="39"/>
    <n v="113.63"/>
    <x v="2"/>
    <x v="8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x v="0"/>
    <s v="USD"/>
    <n v="1489500155"/>
    <n v="1485874955"/>
    <b v="0"/>
    <n v="188"/>
    <b v="0"/>
    <s v="technology/wearables"/>
    <n v="46"/>
    <n v="136.46"/>
    <x v="2"/>
    <x v="8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x v="75"/>
    <n v="40079"/>
    <x v="2"/>
    <x v="0"/>
    <s v="USD"/>
    <n v="1487617200"/>
    <n v="1483634335"/>
    <b v="0"/>
    <n v="110"/>
    <b v="0"/>
    <s v="technology/wearables"/>
    <n v="42"/>
    <n v="364.35"/>
    <x v="2"/>
    <x v="8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x v="0"/>
    <s v="USD"/>
    <n v="1455210353"/>
    <n v="1451927153"/>
    <b v="0"/>
    <n v="37"/>
    <b v="0"/>
    <s v="technology/wearables"/>
    <n v="28"/>
    <n v="19.239999999999998"/>
    <x v="2"/>
    <x v="8"/>
    <x v="962"/>
    <d v="2016-02-11T17:05:53"/>
    <x v="2"/>
  </r>
  <r>
    <n v="963"/>
    <s v="The Ultimate Learning Center"/>
    <s v="WE are molding an educated, motivated, non violent GENERATION!"/>
    <x v="19"/>
    <n v="377"/>
    <x v="2"/>
    <x v="0"/>
    <s v="USD"/>
    <n v="1476717319"/>
    <n v="1473693319"/>
    <b v="0"/>
    <n v="9"/>
    <b v="0"/>
    <s v="technology/wearables"/>
    <n v="1"/>
    <n v="41.89"/>
    <x v="2"/>
    <x v="8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x v="5"/>
    <s v="CAD"/>
    <n v="1441119919"/>
    <n v="1437663919"/>
    <b v="0"/>
    <n v="29"/>
    <b v="0"/>
    <s v="technology/wearables"/>
    <n v="1"/>
    <n v="30.31"/>
    <x v="2"/>
    <x v="8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x v="0"/>
    <s v="USD"/>
    <n v="1477454340"/>
    <n v="1474676646"/>
    <b v="0"/>
    <n v="6"/>
    <b v="0"/>
    <s v="technology/wearables"/>
    <n v="1"/>
    <n v="49.67"/>
    <x v="2"/>
    <x v="8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x v="0"/>
    <s v="USD"/>
    <n v="1475766932"/>
    <n v="1473174932"/>
    <b v="0"/>
    <n v="30"/>
    <b v="0"/>
    <s v="technology/wearables"/>
    <n v="15"/>
    <n v="59.2"/>
    <x v="2"/>
    <x v="8"/>
    <x v="966"/>
    <d v="2016-10-06T15:15:32"/>
    <x v="2"/>
  </r>
  <r>
    <n v="967"/>
    <s v="Better Beanie"/>
    <s v="Better Beanie is the new therapeutic wearable designed to assist you while keeping your hands free."/>
    <x v="22"/>
    <n v="3562"/>
    <x v="2"/>
    <x v="0"/>
    <s v="USD"/>
    <n v="1461301574"/>
    <n v="1456121174"/>
    <b v="0"/>
    <n v="81"/>
    <b v="0"/>
    <s v="technology/wearables"/>
    <n v="18"/>
    <n v="43.98"/>
    <x v="2"/>
    <x v="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x v="0"/>
    <s v="USD"/>
    <n v="1408134034"/>
    <n v="1405542034"/>
    <b v="0"/>
    <n v="4"/>
    <b v="0"/>
    <s v="technology/wearables"/>
    <n v="1"/>
    <n v="26.5"/>
    <x v="2"/>
    <x v="8"/>
    <x v="968"/>
    <d v="2014-08-15T20:20:34"/>
    <x v="3"/>
  </r>
  <r>
    <n v="969"/>
    <s v="Make 100 | Geek &amp; Chic: Smart Safety Jewelry."/>
    <s v="Geek &amp; Chic Smart Jewelry Collection, Wearables Meet Style!"/>
    <x v="11"/>
    <n v="14000"/>
    <x v="2"/>
    <x v="14"/>
    <s v="MXN"/>
    <n v="1486624607"/>
    <n v="1483773407"/>
    <b v="0"/>
    <n v="11"/>
    <b v="0"/>
    <s v="technology/wearables"/>
    <n v="47"/>
    <n v="1272.73"/>
    <x v="2"/>
    <x v="8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x v="5"/>
    <s v="CAD"/>
    <n v="1485147540"/>
    <n v="1481951853"/>
    <b v="0"/>
    <n v="14"/>
    <b v="0"/>
    <s v="technology/wearables"/>
    <n v="46"/>
    <n v="164"/>
    <x v="2"/>
    <x v="8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x v="0"/>
    <s v="USD"/>
    <n v="1433178060"/>
    <n v="1429290060"/>
    <b v="0"/>
    <n v="5"/>
    <b v="0"/>
    <s v="technology/wearables"/>
    <n v="0"/>
    <n v="45.2"/>
    <x v="2"/>
    <x v="8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x v="0"/>
    <s v="USD"/>
    <n v="1409813940"/>
    <n v="1407271598"/>
    <b v="0"/>
    <n v="45"/>
    <b v="0"/>
    <s v="technology/wearables"/>
    <n v="35"/>
    <n v="153.88999999999999"/>
    <x v="2"/>
    <x v="8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x v="0"/>
    <s v="USD"/>
    <n v="1447032093"/>
    <n v="1441844493"/>
    <b v="0"/>
    <n v="8"/>
    <b v="0"/>
    <s v="technology/wearables"/>
    <n v="2"/>
    <n v="51.38"/>
    <x v="2"/>
    <x v="8"/>
    <x v="973"/>
    <d v="2015-11-09T01:21:33"/>
    <x v="0"/>
  </r>
  <r>
    <n v="974"/>
    <s v="KneeJack"/>
    <s v="The device that allows those with artificial knees or arthritic knees to kneel down without putting pressure on their knees."/>
    <x v="63"/>
    <n v="280"/>
    <x v="2"/>
    <x v="0"/>
    <s v="USD"/>
    <n v="1458925156"/>
    <n v="1456336756"/>
    <b v="0"/>
    <n v="3"/>
    <b v="0"/>
    <s v="technology/wearables"/>
    <n v="1"/>
    <n v="93.33"/>
    <x v="2"/>
    <x v="8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x v="0"/>
    <s v="USD"/>
    <n v="1467132185"/>
    <n v="1461948185"/>
    <b v="0"/>
    <n v="24"/>
    <b v="0"/>
    <s v="technology/wearables"/>
    <n v="3"/>
    <n v="108.63"/>
    <x v="2"/>
    <x v="8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x v="2"/>
    <s v="AUD"/>
    <n v="1439515497"/>
    <n v="1435627497"/>
    <b v="0"/>
    <n v="18"/>
    <b v="0"/>
    <s v="technology/wearables"/>
    <n v="2"/>
    <n v="160.5"/>
    <x v="2"/>
    <x v="8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x v="15"/>
    <s v="EUR"/>
    <n v="1456094197"/>
    <n v="1453502197"/>
    <b v="0"/>
    <n v="12"/>
    <b v="0"/>
    <s v="technology/wearables"/>
    <n v="34"/>
    <n v="75.75"/>
    <x v="2"/>
    <x v="8"/>
    <x v="977"/>
    <d v="2016-02-21T22:36:37"/>
    <x v="2"/>
  </r>
  <r>
    <n v="978"/>
    <s v="hidn tempo - a wearable stress coach"/>
    <s v="hidn tempo is an intelligent watch band that allows you to monitor your stress and manage it anywhere, anytime."/>
    <x v="201"/>
    <n v="97273"/>
    <x v="2"/>
    <x v="11"/>
    <s v="SEK"/>
    <n v="1456385101"/>
    <n v="1453793101"/>
    <b v="0"/>
    <n v="123"/>
    <b v="0"/>
    <s v="technology/wearables"/>
    <n v="56"/>
    <n v="790.84"/>
    <x v="2"/>
    <x v="8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x v="0"/>
    <s v="USD"/>
    <n v="1466449140"/>
    <n v="1463392828"/>
    <b v="0"/>
    <n v="96"/>
    <b v="0"/>
    <s v="technology/wearables"/>
    <n v="83"/>
    <n v="301.94"/>
    <x v="2"/>
    <x v="8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x v="0"/>
    <s v="USD"/>
    <n v="1417387322"/>
    <n v="1413495722"/>
    <b v="0"/>
    <n v="31"/>
    <b v="0"/>
    <s v="technology/wearables"/>
    <n v="15"/>
    <n v="47.94"/>
    <x v="2"/>
    <x v="8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x v="0"/>
    <s v="USD"/>
    <n v="1407624222"/>
    <n v="1405032222"/>
    <b v="0"/>
    <n v="4"/>
    <b v="0"/>
    <s v="technology/wearables"/>
    <n v="0"/>
    <n v="2.75"/>
    <x v="2"/>
    <x v="8"/>
    <x v="981"/>
    <d v="2014-08-09T22:43:42"/>
    <x v="3"/>
  </r>
  <r>
    <n v="982"/>
    <s v="Smart 2-in-1 I-PHONE HANDLE/WALLETtm"/>
    <s v="revolutonary ultra-slim 2-in-1 Smart  2-in-1 I-PHONE handle/WALLETtm with 360 rotatiion"/>
    <x v="178"/>
    <n v="3"/>
    <x v="2"/>
    <x v="0"/>
    <s v="USD"/>
    <n v="1475431486"/>
    <n v="1472839486"/>
    <b v="0"/>
    <n v="3"/>
    <b v="0"/>
    <s v="technology/wearables"/>
    <n v="0"/>
    <n v="1"/>
    <x v="2"/>
    <x v="8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x v="3"/>
    <s v="EUR"/>
    <n v="1471985640"/>
    <n v="1469289685"/>
    <b v="0"/>
    <n v="179"/>
    <b v="0"/>
    <s v="technology/wearables"/>
    <n v="30"/>
    <n v="171.79"/>
    <x v="2"/>
    <x v="8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x v="0"/>
    <s v="USD"/>
    <n v="1427507208"/>
    <n v="1424918808"/>
    <b v="0"/>
    <n v="3"/>
    <b v="0"/>
    <s v="technology/wearables"/>
    <n v="1"/>
    <n v="35.33"/>
    <x v="2"/>
    <x v="8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x v="12"/>
    <s v="EUR"/>
    <n v="1451602800"/>
    <n v="1449011610"/>
    <b v="0"/>
    <n v="23"/>
    <b v="0"/>
    <s v="technology/wearables"/>
    <n v="6"/>
    <n v="82.09"/>
    <x v="2"/>
    <x v="8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x v="1"/>
    <s v="GBP"/>
    <n v="1452384000"/>
    <n v="1447698300"/>
    <b v="0"/>
    <n v="23"/>
    <b v="0"/>
    <s v="technology/wearables"/>
    <n v="13"/>
    <n v="110.87"/>
    <x v="2"/>
    <x v="8"/>
    <x v="986"/>
    <d v="2016-01-10T00:00:00"/>
    <x v="0"/>
  </r>
  <r>
    <n v="987"/>
    <s v="Kidswatcher"/>
    <s v="Always know where your precious children are. Let them explore the world freely and in a secure way by using the Kidswatcher."/>
    <x v="63"/>
    <n v="6610"/>
    <x v="2"/>
    <x v="9"/>
    <s v="EUR"/>
    <n v="1403507050"/>
    <n v="1400051050"/>
    <b v="0"/>
    <n v="41"/>
    <b v="0"/>
    <s v="technology/wearables"/>
    <n v="13"/>
    <n v="161.22"/>
    <x v="2"/>
    <x v="8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x v="13"/>
    <s v="EUR"/>
    <n v="1475310825"/>
    <n v="1472718825"/>
    <b v="0"/>
    <n v="0"/>
    <b v="0"/>
    <s v="technology/wearables"/>
    <n v="0"/>
    <n v="0"/>
    <x v="2"/>
    <x v="8"/>
    <x v="988"/>
    <d v="2016-10-01T08:33:45"/>
    <x v="2"/>
  </r>
  <r>
    <n v="989"/>
    <s v="Power Rope"/>
    <s v="The most useful phone charger you will ever buy"/>
    <x v="3"/>
    <n v="1677"/>
    <x v="2"/>
    <x v="0"/>
    <s v="USD"/>
    <n v="1475101495"/>
    <n v="1472509495"/>
    <b v="0"/>
    <n v="32"/>
    <b v="0"/>
    <s v="technology/wearables"/>
    <n v="17"/>
    <n v="52.41"/>
    <x v="2"/>
    <x v="8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x v="0"/>
    <s v="USD"/>
    <n v="1409770164"/>
    <n v="1407178164"/>
    <b v="0"/>
    <n v="2"/>
    <b v="0"/>
    <s v="technology/wearables"/>
    <n v="0"/>
    <n v="13"/>
    <x v="2"/>
    <x v="8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x v="1"/>
    <s v="GBP"/>
    <n v="1468349460"/>
    <n v="1466186988"/>
    <b v="0"/>
    <n v="7"/>
    <b v="0"/>
    <s v="technology/wearables"/>
    <n v="4"/>
    <n v="30.29"/>
    <x v="2"/>
    <x v="8"/>
    <x v="991"/>
    <d v="2016-07-12T18:51:00"/>
    <x v="2"/>
  </r>
  <r>
    <n v="992"/>
    <s v="WairConditioning"/>
    <s v="The HOTTEST and COOLEST thing yet! WairConditioning... an entirely new level of comfortability!"/>
    <x v="57"/>
    <n v="467"/>
    <x v="2"/>
    <x v="0"/>
    <s v="USD"/>
    <n v="1462655519"/>
    <n v="1457475119"/>
    <b v="0"/>
    <n v="4"/>
    <b v="0"/>
    <s v="technology/wearables"/>
    <n v="0"/>
    <n v="116.75"/>
    <x v="2"/>
    <x v="8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x v="0"/>
    <s v="USD"/>
    <n v="1478926800"/>
    <n v="1476054568"/>
    <b v="0"/>
    <n v="196"/>
    <b v="0"/>
    <s v="technology/wearables"/>
    <n v="25"/>
    <n v="89.6"/>
    <x v="2"/>
    <x v="8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x v="0"/>
    <s v="USD"/>
    <n v="1417388340"/>
    <n v="1412835530"/>
    <b v="0"/>
    <n v="11"/>
    <b v="0"/>
    <s v="technology/wearables"/>
    <n v="2"/>
    <n v="424.45"/>
    <x v="2"/>
    <x v="8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x v="0"/>
    <s v="USD"/>
    <n v="1417276800"/>
    <n v="1415140480"/>
    <b v="0"/>
    <n v="9"/>
    <b v="0"/>
    <s v="technology/wearables"/>
    <n v="7"/>
    <n v="80.67"/>
    <x v="2"/>
    <x v="8"/>
    <x v="995"/>
    <d v="2014-11-29T16:00:00"/>
    <x v="3"/>
  </r>
  <r>
    <n v="996"/>
    <s v="Social behavior in technical communities"/>
    <s v="Study the behaviour of technical communities by tracking their movement  through wearables"/>
    <x v="23"/>
    <n v="65"/>
    <x v="2"/>
    <x v="0"/>
    <s v="USD"/>
    <n v="1406474820"/>
    <n v="1403902060"/>
    <b v="0"/>
    <n v="5"/>
    <b v="0"/>
    <s v="technology/wearables"/>
    <n v="2"/>
    <n v="13"/>
    <x v="2"/>
    <x v="8"/>
    <x v="996"/>
    <d v="2014-07-27T15:27:00"/>
    <x v="3"/>
  </r>
  <r>
    <n v="997"/>
    <s v="iPhanny"/>
    <s v="The iPhanny keeps your iPhone 6 safe from bending in those dangerous pants pockets."/>
    <x v="10"/>
    <n v="65"/>
    <x v="2"/>
    <x v="0"/>
    <s v="USD"/>
    <n v="1417145297"/>
    <n v="1414549697"/>
    <b v="0"/>
    <n v="8"/>
    <b v="0"/>
    <s v="technology/wearables"/>
    <n v="1"/>
    <n v="8.1300000000000008"/>
    <x v="2"/>
    <x v="8"/>
    <x v="997"/>
    <d v="2014-11-28T03:28:17"/>
    <x v="3"/>
  </r>
  <r>
    <n v="998"/>
    <s v="Ollinfit: The Wearable Personal Trainer"/>
    <s v="Ollinfit is the first wearable fitness trainer with 3 sensors for superior accuracy, feedback and results."/>
    <x v="127"/>
    <n v="35135"/>
    <x v="2"/>
    <x v="5"/>
    <s v="CAD"/>
    <n v="1447909401"/>
    <n v="1444017801"/>
    <b v="0"/>
    <n v="229"/>
    <b v="0"/>
    <s v="technology/wearables"/>
    <n v="59"/>
    <n v="153.43"/>
    <x v="2"/>
    <x v="8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x v="5"/>
    <s v="CAD"/>
    <n v="1415865720"/>
    <n v="1413270690"/>
    <b v="0"/>
    <n v="40"/>
    <b v="0"/>
    <s v="technology/wearables"/>
    <n v="8"/>
    <n v="292.08"/>
    <x v="2"/>
    <x v="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x v="0"/>
    <s v="USD"/>
    <n v="1489537560"/>
    <n v="1484357160"/>
    <b v="0"/>
    <n v="6"/>
    <b v="0"/>
    <s v="technology/wearables"/>
    <n v="2"/>
    <n v="3304"/>
    <x v="2"/>
    <x v="8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x v="0"/>
    <s v="USD"/>
    <n v="1450331940"/>
    <n v="1447777514"/>
    <b v="0"/>
    <n v="22"/>
    <b v="0"/>
    <s v="technology/wearables"/>
    <n v="30"/>
    <n v="134.55000000000001"/>
    <x v="2"/>
    <x v="8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x v="6"/>
    <s v="EUR"/>
    <n v="1489680061"/>
    <n v="1487091661"/>
    <b v="0"/>
    <n v="15"/>
    <b v="0"/>
    <s v="technology/wearables"/>
    <n v="16"/>
    <n v="214.07"/>
    <x v="2"/>
    <x v="8"/>
    <x v="1003"/>
    <d v="2017-03-16T16:01:01"/>
    <x v="1"/>
  </r>
  <r>
    <n v="1004"/>
    <s v="AllerGuarder: Bluetooth wristband helps food-allergy kids"/>
    <s v="Harnessing wearable technology as a powerful defense for food-allergy children."/>
    <x v="31"/>
    <n v="20552"/>
    <x v="1"/>
    <x v="0"/>
    <s v="USD"/>
    <n v="1455814827"/>
    <n v="1453222827"/>
    <b v="0"/>
    <n v="95"/>
    <b v="0"/>
    <s v="technology/wearables"/>
    <n v="82"/>
    <n v="216.34"/>
    <x v="2"/>
    <x v="8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x v="61"/>
    <n v="150102"/>
    <x v="1"/>
    <x v="0"/>
    <s v="USD"/>
    <n v="1446217183"/>
    <n v="1443538783"/>
    <b v="0"/>
    <n v="161"/>
    <b v="0"/>
    <s v="technology/wearables"/>
    <n v="75"/>
    <n v="932.31"/>
    <x v="2"/>
    <x v="8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x v="0"/>
    <s v="USD"/>
    <n v="1418368260"/>
    <n v="1417654672"/>
    <b v="0"/>
    <n v="8"/>
    <b v="0"/>
    <s v="technology/wearables"/>
    <n v="6"/>
    <n v="29.25"/>
    <x v="2"/>
    <x v="8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x v="11"/>
    <n v="13296"/>
    <x v="1"/>
    <x v="0"/>
    <s v="USD"/>
    <n v="1481727623"/>
    <n v="1478095223"/>
    <b v="0"/>
    <n v="76"/>
    <b v="0"/>
    <s v="technology/wearables"/>
    <n v="44"/>
    <n v="174.95"/>
    <x v="2"/>
    <x v="8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x v="14"/>
    <s v="MXN"/>
    <n v="1482953115"/>
    <n v="1480361115"/>
    <b v="0"/>
    <n v="1"/>
    <b v="0"/>
    <s v="technology/wearables"/>
    <n v="0"/>
    <n v="250"/>
    <x v="2"/>
    <x v="8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x v="0"/>
    <s v="USD"/>
    <n v="1466346646"/>
    <n v="1463754646"/>
    <b v="0"/>
    <n v="101"/>
    <b v="0"/>
    <s v="technology/wearables"/>
    <n v="13"/>
    <n v="65"/>
    <x v="2"/>
    <x v="8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x v="0"/>
    <s v="USD"/>
    <n v="1473044340"/>
    <n v="1468180462"/>
    <b v="0"/>
    <n v="4"/>
    <b v="0"/>
    <s v="technology/wearables"/>
    <n v="0"/>
    <n v="55"/>
    <x v="2"/>
    <x v="8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x v="0"/>
    <s v="USD"/>
    <n v="1418938395"/>
    <n v="1415050395"/>
    <b v="0"/>
    <n v="1"/>
    <b v="0"/>
    <s v="technology/wearables"/>
    <n v="0"/>
    <n v="75"/>
    <x v="2"/>
    <x v="8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x v="0"/>
    <s v="USD"/>
    <n v="1485254052"/>
    <n v="1481366052"/>
    <b v="0"/>
    <n v="775"/>
    <b v="0"/>
    <s v="technology/wearables"/>
    <n v="21535"/>
    <n v="1389.36"/>
    <x v="2"/>
    <x v="8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x v="0"/>
    <s v="USD"/>
    <n v="1451419200"/>
    <n v="1449000056"/>
    <b v="0"/>
    <n v="90"/>
    <b v="0"/>
    <s v="technology/wearables"/>
    <n v="35"/>
    <n v="95.91"/>
    <x v="2"/>
    <x v="8"/>
    <x v="1013"/>
    <d v="2015-12-29T20:00:00"/>
    <x v="0"/>
  </r>
  <r>
    <n v="1014"/>
    <s v="CHEMION: The World's First Smart Glasses (Canceled)"/>
    <s v="CHEMION is an eyewear device that lets you show your creativity to the world."/>
    <x v="3"/>
    <n v="3060"/>
    <x v="1"/>
    <x v="0"/>
    <s v="USD"/>
    <n v="1420070615"/>
    <n v="1415750615"/>
    <b v="0"/>
    <n v="16"/>
    <b v="0"/>
    <s v="technology/wearables"/>
    <n v="31"/>
    <n v="191.25"/>
    <x v="2"/>
    <x v="8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x v="7"/>
    <n v="240"/>
    <x v="1"/>
    <x v="16"/>
    <s v="CHF"/>
    <n v="1448489095"/>
    <n v="1445893495"/>
    <b v="0"/>
    <n v="6"/>
    <b v="0"/>
    <s v="technology/wearables"/>
    <n v="3"/>
    <n v="40"/>
    <x v="2"/>
    <x v="8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x v="0"/>
    <s v="USD"/>
    <n v="1459992856"/>
    <n v="1456108456"/>
    <b v="0"/>
    <n v="38"/>
    <b v="0"/>
    <s v="technology/wearables"/>
    <n v="3"/>
    <n v="74.790000000000006"/>
    <x v="2"/>
    <x v="8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x v="0"/>
    <s v="USD"/>
    <n v="1448125935"/>
    <n v="1444666335"/>
    <b v="0"/>
    <n v="355"/>
    <b v="0"/>
    <s v="technology/wearables"/>
    <n v="23"/>
    <n v="161.12"/>
    <x v="2"/>
    <x v="8"/>
    <x v="1017"/>
    <d v="2015-11-21T17:12:15"/>
    <x v="0"/>
  </r>
  <r>
    <n v="1018"/>
    <s v="Owl (Canceled)"/>
    <s v="Owl is a fitness tracker along with an accompanying iOS app, that is both fun and interactive for children."/>
    <x v="22"/>
    <n v="621"/>
    <x v="1"/>
    <x v="0"/>
    <s v="USD"/>
    <n v="1468496933"/>
    <n v="1465904933"/>
    <b v="0"/>
    <n v="7"/>
    <b v="0"/>
    <s v="technology/wearables"/>
    <n v="3"/>
    <n v="88.71"/>
    <x v="2"/>
    <x v="8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x v="101"/>
    <n v="21300"/>
    <x v="1"/>
    <x v="0"/>
    <s v="USD"/>
    <n v="1423092149"/>
    <n v="1420500149"/>
    <b v="0"/>
    <n v="400"/>
    <b v="0"/>
    <s v="technology/wearables"/>
    <n v="47"/>
    <n v="53.25"/>
    <x v="2"/>
    <x v="8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x v="5"/>
    <s v="CAD"/>
    <n v="1433206020"/>
    <n v="1430617209"/>
    <b v="0"/>
    <n v="30"/>
    <b v="1"/>
    <s v="music/electronic music"/>
    <n v="206"/>
    <n v="106.2"/>
    <x v="4"/>
    <x v="15"/>
    <x v="1020"/>
    <d v="2015-06-02T00:47:00"/>
    <x v="0"/>
  </r>
  <r>
    <n v="1021"/>
    <s v="Rick and Morty Album &amp; Music Video"/>
    <s v="Rick and Morty concept album written by Allie Goertz + music video directed by Paul B. Cummings!"/>
    <x v="9"/>
    <n v="10554.11"/>
    <x v="0"/>
    <x v="0"/>
    <s v="USD"/>
    <n v="1445054400"/>
    <n v="1443074571"/>
    <b v="1"/>
    <n v="478"/>
    <b v="1"/>
    <s v="music/electronic music"/>
    <n v="352"/>
    <n v="22.08"/>
    <x v="4"/>
    <x v="15"/>
    <x v="1021"/>
    <d v="2015-10-17T04:00:00"/>
    <x v="0"/>
  </r>
  <r>
    <n v="1022"/>
    <s v="Sammy Bananas - Bootlegs Vol. 2!!"/>
    <s v="Help get four new bootlegs onto vinyl in the second installment of my series!"/>
    <x v="13"/>
    <n v="2298"/>
    <x v="0"/>
    <x v="0"/>
    <s v="USD"/>
    <n v="1431876677"/>
    <n v="1429284677"/>
    <b v="1"/>
    <n v="74"/>
    <b v="1"/>
    <s v="music/electronic music"/>
    <n v="115"/>
    <n v="31.05"/>
    <x v="4"/>
    <x v="1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x v="13"/>
    <n v="4743"/>
    <x v="0"/>
    <x v="1"/>
    <s v="GBP"/>
    <n v="1434837861"/>
    <n v="1432245861"/>
    <b v="0"/>
    <n v="131"/>
    <b v="1"/>
    <s v="music/electronic music"/>
    <n v="237"/>
    <n v="36.21"/>
    <x v="4"/>
    <x v="15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x v="22"/>
    <n v="23727.55"/>
    <x v="0"/>
    <x v="11"/>
    <s v="SEK"/>
    <n v="1454248563"/>
    <n v="1451656563"/>
    <b v="1"/>
    <n v="61"/>
    <b v="1"/>
    <s v="music/electronic music"/>
    <n v="119"/>
    <n v="388.98"/>
    <x v="4"/>
    <x v="15"/>
    <x v="1024"/>
    <d v="2016-01-31T13:56:03"/>
    <x v="2"/>
  </r>
  <r>
    <n v="1025"/>
    <s v="[NUREN] The New Renaissance"/>
    <s v="Jake Kaufman and Jessie Seely present THE WORLD'S FIRST VIRTUAL REALITY ROCK OPERA."/>
    <x v="54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x v="1"/>
    <s v="GBP"/>
    <n v="1459414016"/>
    <n v="1456480016"/>
    <b v="1"/>
    <n v="122"/>
    <b v="1"/>
    <s v="music/electronic music"/>
    <n v="100"/>
    <n v="57.38"/>
    <x v="4"/>
    <x v="15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x v="0"/>
    <s v="USD"/>
    <n v="1414025347"/>
    <n v="1411433347"/>
    <b v="1"/>
    <n v="111"/>
    <b v="1"/>
    <s v="music/electronic music"/>
    <n v="103"/>
    <n v="69.67"/>
    <x v="4"/>
    <x v="15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x v="1"/>
    <s v="GBP"/>
    <n v="1488830400"/>
    <n v="1484924605"/>
    <b v="1"/>
    <n v="255"/>
    <b v="1"/>
    <s v="music/electronic music"/>
    <n v="117"/>
    <n v="45.99"/>
    <x v="4"/>
    <x v="15"/>
    <x v="1028"/>
    <d v="2017-03-06T20:00:00"/>
    <x v="1"/>
  </r>
  <r>
    <n v="1029"/>
    <s v="StrobeHouse presents Valborg 2015"/>
    <s v="We want to recreate last years massive Valborgparty in Lund but this time even bigger!"/>
    <x v="3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  <x v="1029"/>
    <d v="2015-04-04T21:59:00"/>
    <x v="0"/>
  </r>
  <r>
    <n v="1030"/>
    <s v="The Gothsicles - I FEEL SICLE"/>
    <s v="Help fund the latest Gothsicles mega-album, I FEEL SICLE!"/>
    <x v="13"/>
    <n v="6842"/>
    <x v="0"/>
    <x v="0"/>
    <s v="USD"/>
    <n v="1473680149"/>
    <n v="1472470549"/>
    <b v="0"/>
    <n v="159"/>
    <b v="1"/>
    <s v="music/electronic music"/>
    <n v="342"/>
    <n v="43.03"/>
    <x v="4"/>
    <x v="15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x v="3"/>
    <n v="10740"/>
    <x v="0"/>
    <x v="0"/>
    <s v="USD"/>
    <n v="1450290010"/>
    <n v="1447698010"/>
    <b v="0"/>
    <n v="99"/>
    <b v="1"/>
    <s v="music/electronic music"/>
    <n v="107"/>
    <n v="108.48"/>
    <x v="4"/>
    <x v="15"/>
    <x v="1031"/>
    <d v="2015-12-16T18:20:10"/>
    <x v="0"/>
  </r>
  <r>
    <n v="1032"/>
    <s v="Phantom Ship / Coastal (Album Preorder)"/>
    <s v="Ideal for living rooms and open spaces."/>
    <x v="105"/>
    <n v="5858.84"/>
    <x v="0"/>
    <x v="0"/>
    <s v="USD"/>
    <n v="1466697625"/>
    <n v="1464105625"/>
    <b v="0"/>
    <n v="96"/>
    <b v="1"/>
    <s v="music/electronic music"/>
    <n v="108"/>
    <n v="61.03"/>
    <x v="4"/>
    <x v="15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x v="1"/>
    <s v="GBP"/>
    <n v="1481564080"/>
    <n v="1479144880"/>
    <b v="0"/>
    <n v="27"/>
    <b v="1"/>
    <s v="music/electronic music"/>
    <n v="103"/>
    <n v="50.59"/>
    <x v="4"/>
    <x v="15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x v="0"/>
    <s v="USD"/>
    <n v="1423668220"/>
    <n v="1421076220"/>
    <b v="0"/>
    <n v="76"/>
    <b v="1"/>
    <s v="music/electronic music"/>
    <n v="108"/>
    <n v="65.16"/>
    <x v="4"/>
    <x v="15"/>
    <x v="1035"/>
    <d v="2015-02-11T15:23:40"/>
    <x v="0"/>
  </r>
  <r>
    <n v="1036"/>
    <s v="Bring Kyrstyn's Album to Life!"/>
    <s v="Help this Soulful &amp; Cinematic Glitch-Pop Songwriter Bring her Music to the World!  (And your Ears:)"/>
    <x v="37"/>
    <n v="5056.22"/>
    <x v="0"/>
    <x v="0"/>
    <s v="USD"/>
    <n v="1357545600"/>
    <n v="1354790790"/>
    <b v="0"/>
    <n v="211"/>
    <b v="1"/>
    <s v="music/electronic music"/>
    <n v="112"/>
    <n v="23.96"/>
    <x v="4"/>
    <x v="15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x v="0"/>
    <s v="USD"/>
    <n v="1431925200"/>
    <n v="1429991062"/>
    <b v="0"/>
    <n v="21"/>
    <b v="1"/>
    <s v="music/electronic music"/>
    <n v="102"/>
    <n v="48.62"/>
    <x v="4"/>
    <x v="15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x v="0"/>
    <s v="USD"/>
    <n v="1458362023"/>
    <n v="1455773623"/>
    <b v="0"/>
    <n v="61"/>
    <b v="1"/>
    <s v="music/electronic music"/>
    <n v="145"/>
    <n v="35.74"/>
    <x v="4"/>
    <x v="15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x v="0"/>
    <s v="USD"/>
    <n v="1481615940"/>
    <n v="1479436646"/>
    <b v="0"/>
    <n v="30"/>
    <b v="1"/>
    <s v="music/electronic music"/>
    <n v="128"/>
    <n v="21.37"/>
    <x v="4"/>
    <x v="15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x v="0"/>
    <s v="USD"/>
    <n v="1472317209"/>
    <n v="1469725209"/>
    <b v="0"/>
    <n v="1"/>
    <b v="0"/>
    <s v="journalism/audio"/>
    <n v="0"/>
    <n v="250"/>
    <x v="5"/>
    <x v="16"/>
    <x v="1040"/>
    <d v="2016-08-27T17:00:09"/>
    <x v="2"/>
  </r>
  <r>
    <n v="1041"/>
    <s v="Industry Success Project (Canceled)"/>
    <s v="I am trying to document what it is like to plunge head first into the music/audio industry as an intern."/>
    <x v="45"/>
    <n v="0"/>
    <x v="1"/>
    <x v="0"/>
    <s v="USD"/>
    <n v="1406769992"/>
    <n v="1405041992"/>
    <b v="0"/>
    <n v="0"/>
    <b v="0"/>
    <s v="journalism/audio"/>
    <n v="0"/>
    <n v="0"/>
    <x v="5"/>
    <x v="16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x v="81"/>
    <n v="10"/>
    <x v="1"/>
    <x v="0"/>
    <s v="USD"/>
    <n v="1410516000"/>
    <n v="1406824948"/>
    <b v="0"/>
    <n v="1"/>
    <b v="0"/>
    <s v="journalism/audio"/>
    <n v="2"/>
    <n v="10"/>
    <x v="5"/>
    <x v="16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x v="57"/>
    <n v="8537"/>
    <x v="1"/>
    <x v="0"/>
    <s v="USD"/>
    <n v="1432101855"/>
    <n v="1429509855"/>
    <b v="0"/>
    <n v="292"/>
    <b v="0"/>
    <s v="journalism/audio"/>
    <n v="9"/>
    <n v="29.24"/>
    <x v="5"/>
    <x v="16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x v="39"/>
    <n v="6"/>
    <x v="1"/>
    <x v="0"/>
    <s v="USD"/>
    <n v="1425587220"/>
    <n v="1420668801"/>
    <b v="0"/>
    <n v="2"/>
    <b v="0"/>
    <s v="journalism/audio"/>
    <n v="0"/>
    <n v="3"/>
    <x v="5"/>
    <x v="16"/>
    <x v="1044"/>
    <d v="2015-03-05T20:27:00"/>
    <x v="0"/>
  </r>
  <r>
    <n v="1045"/>
    <s v="In Case Of Emergency (Canceled)"/>
    <s v="In Case Of Emergency is a radio talk show for preppers, beginning preppers, and with preparedness in mind."/>
    <x v="3"/>
    <n v="266"/>
    <x v="1"/>
    <x v="0"/>
    <s v="USD"/>
    <n v="1408827550"/>
    <n v="1406235550"/>
    <b v="0"/>
    <n v="8"/>
    <b v="0"/>
    <s v="journalism/audio"/>
    <n v="3"/>
    <n v="33.25"/>
    <x v="5"/>
    <x v="16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x v="9"/>
    <n v="0"/>
    <x v="1"/>
    <x v="12"/>
    <s v="EUR"/>
    <n v="1451161560"/>
    <n v="1447273560"/>
    <b v="0"/>
    <n v="0"/>
    <b v="0"/>
    <s v="journalism/audio"/>
    <n v="0"/>
    <n v="0"/>
    <x v="5"/>
    <x v="16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x v="13"/>
    <n v="1"/>
    <x v="1"/>
    <x v="0"/>
    <s v="USD"/>
    <n v="1415219915"/>
    <n v="1412624315"/>
    <b v="0"/>
    <n v="1"/>
    <b v="0"/>
    <s v="journalism/audio"/>
    <n v="0"/>
    <n v="1"/>
    <x v="5"/>
    <x v="16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x v="0"/>
    <s v="USD"/>
    <n v="1474766189"/>
    <n v="1471310189"/>
    <b v="0"/>
    <n v="4"/>
    <b v="0"/>
    <s v="journalism/audio"/>
    <n v="1"/>
    <n v="53"/>
    <x v="5"/>
    <x v="16"/>
    <x v="1048"/>
    <d v="2016-09-25T01:16:29"/>
    <x v="2"/>
  </r>
  <r>
    <n v="1049"/>
    <s v="J1 (Canceled)"/>
    <s v="------"/>
    <x v="14"/>
    <n v="0"/>
    <x v="1"/>
    <x v="0"/>
    <s v="USD"/>
    <n v="1455272445"/>
    <n v="1452680445"/>
    <b v="0"/>
    <n v="0"/>
    <b v="0"/>
    <s v="journalism/audio"/>
    <n v="0"/>
    <n v="0"/>
    <x v="5"/>
    <x v="16"/>
    <x v="1049"/>
    <d v="2016-02-12T10:20:45"/>
    <x v="2"/>
  </r>
  <r>
    <n v="1050"/>
    <s v="The (Secular) Barbershop Podcast (Canceled)"/>
    <s v="Secularism is on the rise and I hear you.Talk to me."/>
    <x v="30"/>
    <n v="0"/>
    <x v="1"/>
    <x v="0"/>
    <s v="USD"/>
    <n v="1442257677"/>
    <n v="1439665677"/>
    <b v="0"/>
    <n v="0"/>
    <b v="0"/>
    <s v="journalism/audio"/>
    <n v="0"/>
    <n v="0"/>
    <x v="5"/>
    <x v="16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x v="2"/>
    <n v="0"/>
    <x v="1"/>
    <x v="0"/>
    <s v="USD"/>
    <n v="1409098825"/>
    <n v="1406679625"/>
    <b v="0"/>
    <n v="0"/>
    <b v="0"/>
    <s v="journalism/audio"/>
    <n v="0"/>
    <n v="0"/>
    <x v="5"/>
    <x v="16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x v="0"/>
    <s v="USD"/>
    <n v="1465243740"/>
    <n v="1461438495"/>
    <b v="0"/>
    <n v="0"/>
    <b v="0"/>
    <s v="journalism/audio"/>
    <n v="0"/>
    <n v="0"/>
    <x v="5"/>
    <x v="16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x v="0"/>
    <s v="USD"/>
    <n v="1407708000"/>
    <n v="1405110399"/>
    <b v="0"/>
    <n v="0"/>
    <b v="0"/>
    <s v="journalism/audio"/>
    <n v="0"/>
    <n v="0"/>
    <x v="5"/>
    <x v="16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x v="0"/>
    <s v="USD"/>
    <n v="1457394545"/>
    <n v="1454802545"/>
    <b v="0"/>
    <n v="0"/>
    <b v="0"/>
    <s v="journalism/audio"/>
    <n v="0"/>
    <n v="0"/>
    <x v="5"/>
    <x v="16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x v="0"/>
    <s v="USD"/>
    <n v="1429892177"/>
    <n v="1424711777"/>
    <b v="0"/>
    <n v="0"/>
    <b v="0"/>
    <s v="journalism/audio"/>
    <n v="0"/>
    <n v="0"/>
    <x v="5"/>
    <x v="16"/>
    <x v="1056"/>
    <d v="2015-04-24T16:16:17"/>
    <x v="0"/>
  </r>
  <r>
    <n v="1057"/>
    <s v="Support Independent Media (Canceled)"/>
    <s v="Sayin it Plain is a Independent Radio Show created to inform the public and empower the community."/>
    <x v="3"/>
    <n v="0"/>
    <x v="1"/>
    <x v="0"/>
    <s v="USD"/>
    <n v="1480888483"/>
    <n v="1478292883"/>
    <b v="0"/>
    <n v="0"/>
    <b v="0"/>
    <s v="journalism/audio"/>
    <n v="0"/>
    <n v="0"/>
    <x v="5"/>
    <x v="16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x v="79"/>
    <n v="0"/>
    <x v="1"/>
    <x v="0"/>
    <s v="USD"/>
    <n v="1427328000"/>
    <n v="1423777043"/>
    <b v="0"/>
    <n v="0"/>
    <b v="0"/>
    <s v="journalism/audio"/>
    <n v="0"/>
    <n v="0"/>
    <x v="5"/>
    <x v="16"/>
    <x v="1058"/>
    <d v="2015-03-26T00:00:00"/>
    <x v="0"/>
  </r>
  <r>
    <n v="1059"/>
    <s v="Voice Over Artist (Canceled)"/>
    <s v="Turning myself into a vocal artist."/>
    <x v="184"/>
    <n v="0"/>
    <x v="1"/>
    <x v="0"/>
    <s v="USD"/>
    <n v="1426269456"/>
    <n v="1423681056"/>
    <b v="0"/>
    <n v="0"/>
    <b v="0"/>
    <s v="journalism/audio"/>
    <n v="0"/>
    <n v="0"/>
    <x v="5"/>
    <x v="16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x v="1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4-15T21:54:53"/>
    <x v="0"/>
  </r>
  <r>
    <n v="1061"/>
    <s v="Chat Box 23 (Canceled)"/>
    <s v="T.O., Adi &amp; Mercedes discuss their point of views, women's issues &amp; Hollywood Hotties."/>
    <x v="23"/>
    <n v="0"/>
    <x v="1"/>
    <x v="0"/>
    <s v="USD"/>
    <n v="1462150800"/>
    <n v="1456987108"/>
    <b v="0"/>
    <n v="0"/>
    <b v="0"/>
    <s v="journalism/audio"/>
    <n v="0"/>
    <n v="0"/>
    <x v="5"/>
    <x v="16"/>
    <x v="1061"/>
    <d v="2016-05-02T01:00:00"/>
    <x v="2"/>
  </r>
  <r>
    <n v="1062"/>
    <s v="RETURNING AT A LATER DATE"/>
    <s v="SEE US ON PATREON www.badgirlartwork.com"/>
    <x v="212"/>
    <n v="190"/>
    <x v="1"/>
    <x v="0"/>
    <s v="USD"/>
    <n v="1468351341"/>
    <n v="1467746541"/>
    <b v="0"/>
    <n v="4"/>
    <b v="0"/>
    <s v="journalism/audio"/>
    <n v="95"/>
    <n v="47.5"/>
    <x v="5"/>
    <x v="16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x v="0"/>
    <s v="USD"/>
    <n v="1472604262"/>
    <n v="1470012262"/>
    <b v="0"/>
    <n v="0"/>
    <b v="0"/>
    <s v="journalism/audio"/>
    <n v="0"/>
    <n v="0"/>
    <x v="5"/>
    <x v="16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x v="0"/>
    <s v="USD"/>
    <n v="1373174903"/>
    <n v="1369286903"/>
    <b v="0"/>
    <n v="123"/>
    <b v="0"/>
    <s v="games/video games"/>
    <n v="9"/>
    <n v="65.67"/>
    <x v="6"/>
    <x v="1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x v="2"/>
    <s v="AUD"/>
    <n v="1392800922"/>
    <n v="1390381722"/>
    <b v="0"/>
    <n v="5"/>
    <b v="0"/>
    <s v="games/video games"/>
    <n v="3"/>
    <n v="16.2"/>
    <x v="6"/>
    <x v="17"/>
    <x v="1065"/>
    <d v="2014-02-19T09:08:42"/>
    <x v="3"/>
  </r>
  <r>
    <n v="1066"/>
    <s v="So I'm A Dark Lord"/>
    <s v="A parody of old school RPGs where you are a new Dark Lord on a quest to amass monsters and allies on your side."/>
    <x v="60"/>
    <n v="5051"/>
    <x v="2"/>
    <x v="0"/>
    <s v="USD"/>
    <n v="1375657582"/>
    <n v="1371769582"/>
    <b v="0"/>
    <n v="148"/>
    <b v="0"/>
    <s v="games/video games"/>
    <n v="3"/>
    <n v="34.130000000000003"/>
    <x v="6"/>
    <x v="17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x v="11"/>
    <n v="45"/>
    <x v="2"/>
    <x v="0"/>
    <s v="USD"/>
    <n v="1460274864"/>
    <n v="1457686464"/>
    <b v="0"/>
    <n v="4"/>
    <b v="0"/>
    <s v="games/video games"/>
    <n v="0"/>
    <n v="11.25"/>
    <x v="6"/>
    <x v="17"/>
    <x v="1068"/>
    <d v="2016-04-10T07:54:24"/>
    <x v="2"/>
  </r>
  <r>
    <n v="1069"/>
    <s v="Until The End (PC, Mac, and Linux)"/>
    <s v="A run-n-gun zombie survival game where you scavenge for items to make the night a little less scary."/>
    <x v="41"/>
    <n v="850"/>
    <x v="2"/>
    <x v="0"/>
    <s v="USD"/>
    <n v="1385447459"/>
    <n v="1382679059"/>
    <b v="0"/>
    <n v="21"/>
    <b v="0"/>
    <s v="games/video games"/>
    <n v="39"/>
    <n v="40.479999999999997"/>
    <x v="6"/>
    <x v="1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x v="0"/>
    <s v="USD"/>
    <n v="1349050622"/>
    <n v="1347322622"/>
    <b v="0"/>
    <n v="2"/>
    <b v="0"/>
    <s v="games/video games"/>
    <n v="1"/>
    <n v="35"/>
    <x v="6"/>
    <x v="17"/>
    <x v="1070"/>
    <d v="2012-10-01T00:17:02"/>
    <x v="5"/>
  </r>
  <r>
    <n v="1071"/>
    <s v="DJ's Bane"/>
    <s v="I'm making a game where you choose how you want to kill the DJ, so you yourself can decide what music will be played at the party."/>
    <x v="213"/>
    <n v="0"/>
    <x v="2"/>
    <x v="10"/>
    <s v="NOK"/>
    <n v="1447787093"/>
    <n v="1445191493"/>
    <b v="0"/>
    <n v="0"/>
    <b v="0"/>
    <s v="games/video games"/>
    <n v="0"/>
    <n v="0"/>
    <x v="6"/>
    <x v="17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x v="96"/>
    <n v="51"/>
    <x v="2"/>
    <x v="0"/>
    <s v="USD"/>
    <n v="1391630297"/>
    <n v="1389038297"/>
    <b v="0"/>
    <n v="4"/>
    <b v="0"/>
    <s v="games/video games"/>
    <n v="0"/>
    <n v="12.75"/>
    <x v="6"/>
    <x v="17"/>
    <x v="1072"/>
    <d v="2014-02-05T19:58:17"/>
    <x v="3"/>
  </r>
  <r>
    <n v="1073"/>
    <s v="Rainbow Ball to the Iphone"/>
    <s v="We want to bring our Game Rainbow Ball to the iphone and to do that we need a little help"/>
    <x v="47"/>
    <n v="10"/>
    <x v="2"/>
    <x v="0"/>
    <s v="USD"/>
    <n v="1318806541"/>
    <n v="1316214541"/>
    <b v="0"/>
    <n v="1"/>
    <b v="0"/>
    <s v="games/video games"/>
    <n v="1"/>
    <n v="10"/>
    <x v="6"/>
    <x v="17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x v="214"/>
    <n v="3407"/>
    <x v="2"/>
    <x v="0"/>
    <s v="USD"/>
    <n v="1388808545"/>
    <n v="1386216545"/>
    <b v="0"/>
    <n v="30"/>
    <b v="0"/>
    <s v="games/video games"/>
    <n v="6"/>
    <n v="113.57"/>
    <x v="6"/>
    <x v="17"/>
    <x v="1074"/>
    <d v="2014-01-04T04:09:05"/>
    <x v="4"/>
  </r>
  <r>
    <n v="1075"/>
    <s v="Towers Of The Apocalypse"/>
    <s v="Fully 3D, post Apocalyptic themed tower defense video game. New take on the genre."/>
    <x v="28"/>
    <n v="45"/>
    <x v="2"/>
    <x v="0"/>
    <s v="USD"/>
    <n v="1336340516"/>
    <n v="1333748516"/>
    <b v="0"/>
    <n v="3"/>
    <b v="0"/>
    <s v="games/video games"/>
    <n v="5"/>
    <n v="15"/>
    <x v="6"/>
    <x v="17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x v="96"/>
    <n v="47074"/>
    <x v="2"/>
    <x v="0"/>
    <s v="USD"/>
    <n v="1410426250"/>
    <n v="1405674250"/>
    <b v="0"/>
    <n v="975"/>
    <b v="0"/>
    <s v="games/video games"/>
    <n v="63"/>
    <n v="48.28"/>
    <x v="6"/>
    <x v="17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x v="31"/>
    <n v="7344"/>
    <x v="2"/>
    <x v="0"/>
    <s v="USD"/>
    <n v="1452744011"/>
    <n v="1450152011"/>
    <b v="0"/>
    <n v="167"/>
    <b v="0"/>
    <s v="games/video games"/>
    <n v="29"/>
    <n v="43.98"/>
    <x v="6"/>
    <x v="17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x v="0"/>
    <s v="USD"/>
    <n v="1311309721"/>
    <n v="1307421721"/>
    <b v="0"/>
    <n v="5"/>
    <b v="0"/>
    <s v="games/video games"/>
    <n v="8"/>
    <n v="9"/>
    <x v="6"/>
    <x v="17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x v="91"/>
    <n v="678"/>
    <x v="2"/>
    <x v="12"/>
    <s v="EUR"/>
    <n v="1463232936"/>
    <n v="1461072936"/>
    <b v="0"/>
    <n v="18"/>
    <b v="0"/>
    <s v="games/video games"/>
    <n v="3"/>
    <n v="37.67"/>
    <x v="6"/>
    <x v="17"/>
    <x v="1079"/>
    <d v="2016-05-14T13:35:36"/>
    <x v="2"/>
  </r>
  <r>
    <n v="1080"/>
    <s v="Skullforge: The Hunt"/>
    <s v="A fantasy action RPG which follows an elven ex-slave on a journey of magic, revenge, intrigue, and deceit."/>
    <x v="22"/>
    <n v="1821"/>
    <x v="2"/>
    <x v="0"/>
    <s v="USD"/>
    <n v="1399778333"/>
    <n v="1397186333"/>
    <b v="0"/>
    <n v="98"/>
    <b v="0"/>
    <s v="games/video games"/>
    <n v="9"/>
    <n v="18.579999999999998"/>
    <x v="6"/>
    <x v="17"/>
    <x v="1080"/>
    <d v="2014-05-11T03:18:53"/>
    <x v="3"/>
  </r>
  <r>
    <n v="1081"/>
    <s v="The Creature"/>
    <s v="Finishing your last job before you retire until a disaster strikes the cargo ship can you survive The Creature?"/>
    <x v="118"/>
    <n v="12"/>
    <x v="2"/>
    <x v="0"/>
    <s v="USD"/>
    <n v="1422483292"/>
    <n v="1419891292"/>
    <b v="0"/>
    <n v="4"/>
    <b v="0"/>
    <s v="games/video games"/>
    <n v="0"/>
    <n v="3"/>
    <x v="6"/>
    <x v="17"/>
    <x v="1081"/>
    <d v="2015-01-28T22:14:52"/>
    <x v="3"/>
  </r>
  <r>
    <n v="1082"/>
    <s v="T-Fighter: Code Name M - Mobile Edition"/>
    <s v="Challenge your trivia skills in this action oriented game against several opponents across time."/>
    <x v="3"/>
    <n v="56"/>
    <x v="2"/>
    <x v="0"/>
    <s v="USD"/>
    <n v="1344635088"/>
    <n v="1342043088"/>
    <b v="0"/>
    <n v="3"/>
    <b v="0"/>
    <s v="games/video games"/>
    <n v="1"/>
    <n v="18.670000000000002"/>
    <x v="6"/>
    <x v="17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x v="5"/>
    <s v="CAD"/>
    <n v="1406994583"/>
    <n v="1401810583"/>
    <b v="0"/>
    <n v="1"/>
    <b v="0"/>
    <s v="games/video games"/>
    <n v="1"/>
    <n v="410"/>
    <x v="6"/>
    <x v="17"/>
    <x v="1083"/>
    <d v="2014-08-02T15:49:43"/>
    <x v="3"/>
  </r>
  <r>
    <n v="1084"/>
    <s v="My own channel"/>
    <s v="I want to start my own channel for gaming"/>
    <x v="131"/>
    <n v="0"/>
    <x v="2"/>
    <x v="0"/>
    <s v="USD"/>
    <n v="1407534804"/>
    <n v="1404942804"/>
    <b v="0"/>
    <n v="0"/>
    <b v="0"/>
    <s v="games/video games"/>
    <n v="0"/>
    <n v="0"/>
    <x v="6"/>
    <x v="17"/>
    <x v="1084"/>
    <d v="2014-08-08T21:53:24"/>
    <x v="3"/>
  </r>
  <r>
    <n v="1085"/>
    <s v="Sun Dryd Studios"/>
    <s v="The new kid on the block. Re-imagining old games and creating new ones. Ship, Lazer, Rock is first."/>
    <x v="11"/>
    <n v="1026"/>
    <x v="2"/>
    <x v="5"/>
    <s v="CAD"/>
    <n v="1457967975"/>
    <n v="1455379575"/>
    <b v="0"/>
    <n v="9"/>
    <b v="0"/>
    <s v="games/video games"/>
    <n v="3"/>
    <n v="114"/>
    <x v="6"/>
    <x v="17"/>
    <x v="1085"/>
    <d v="2016-03-14T15:06:15"/>
    <x v="2"/>
  </r>
  <r>
    <n v="1086"/>
    <s v="Cyber Universe Online"/>
    <s v="Humanity's future in the Galaxy"/>
    <x v="102"/>
    <n v="15"/>
    <x v="2"/>
    <x v="0"/>
    <s v="USD"/>
    <n v="1408913291"/>
    <n v="1406321291"/>
    <b v="0"/>
    <n v="2"/>
    <b v="0"/>
    <s v="games/video games"/>
    <n v="0"/>
    <n v="7.5"/>
    <x v="6"/>
    <x v="17"/>
    <x v="1086"/>
    <d v="2014-08-24T20:48:11"/>
    <x v="3"/>
  </r>
  <r>
    <n v="1087"/>
    <s v="Idle Gamers"/>
    <s v="Idle gamers are the group of gamers worth watching play video games. We have a back log of video ideas and want to entertain you."/>
    <x v="184"/>
    <n v="0"/>
    <x v="2"/>
    <x v="0"/>
    <s v="USD"/>
    <n v="1402852087"/>
    <n v="1400260087"/>
    <b v="0"/>
    <n v="0"/>
    <b v="0"/>
    <s v="games/video games"/>
    <n v="0"/>
    <n v="0"/>
    <x v="6"/>
    <x v="17"/>
    <x v="1087"/>
    <d v="2014-06-15T17:08:07"/>
    <x v="3"/>
  </r>
  <r>
    <n v="1088"/>
    <s v="Still Alive"/>
    <s v="A fresh twist on survival games. Intense, high-stakes 30 minute rounds for up to 10 players."/>
    <x v="101"/>
    <n v="6382.34"/>
    <x v="2"/>
    <x v="0"/>
    <s v="USD"/>
    <n v="1398366667"/>
    <n v="1395774667"/>
    <b v="0"/>
    <n v="147"/>
    <b v="0"/>
    <s v="games/video games"/>
    <n v="14"/>
    <n v="43.42"/>
    <x v="6"/>
    <x v="17"/>
    <x v="1088"/>
    <d v="2014-04-24T19:11:07"/>
    <x v="3"/>
  </r>
  <r>
    <n v="1089"/>
    <s v="Farabel"/>
    <s v="Farabel is a single player turn-based fantasy strategy game for Mac/PC/Linux"/>
    <x v="36"/>
    <n v="1174"/>
    <x v="2"/>
    <x v="6"/>
    <s v="EUR"/>
    <n v="1435293175"/>
    <n v="1432701175"/>
    <b v="0"/>
    <n v="49"/>
    <b v="0"/>
    <s v="games/video games"/>
    <n v="8"/>
    <n v="23.96"/>
    <x v="6"/>
    <x v="17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x v="215"/>
    <n v="5"/>
    <x v="2"/>
    <x v="2"/>
    <s v="AUD"/>
    <n v="1432873653"/>
    <n v="1430281653"/>
    <b v="0"/>
    <n v="1"/>
    <b v="0"/>
    <s v="games/video games"/>
    <n v="0"/>
    <n v="5"/>
    <x v="6"/>
    <x v="17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x v="1"/>
    <s v="GBP"/>
    <n v="1460313672"/>
    <n v="1457725272"/>
    <b v="0"/>
    <n v="2"/>
    <b v="0"/>
    <s v="games/video games"/>
    <n v="13"/>
    <n v="12.5"/>
    <x v="6"/>
    <x v="17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x v="0"/>
    <s v="USD"/>
    <n v="1357432638"/>
    <n v="1354840638"/>
    <b v="0"/>
    <n v="7"/>
    <b v="0"/>
    <s v="games/video games"/>
    <n v="1"/>
    <n v="3"/>
    <x v="6"/>
    <x v="17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x v="5"/>
    <s v="CAD"/>
    <n v="1455232937"/>
    <n v="1453936937"/>
    <b v="0"/>
    <n v="4"/>
    <b v="0"/>
    <s v="games/video games"/>
    <n v="14"/>
    <n v="10.56"/>
    <x v="6"/>
    <x v="17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x v="102"/>
    <n v="3294.01"/>
    <x v="2"/>
    <x v="0"/>
    <s v="USD"/>
    <n v="1318180033"/>
    <n v="1315588033"/>
    <b v="0"/>
    <n v="27"/>
    <b v="0"/>
    <s v="games/video games"/>
    <n v="18"/>
    <n v="122"/>
    <x v="6"/>
    <x v="17"/>
    <x v="1094"/>
    <d v="2011-10-09T17:07:13"/>
    <x v="6"/>
  </r>
  <r>
    <n v="1095"/>
    <s v="Project Snowstorm"/>
    <s v="MMORPG with Real-Time Pet Battles, Expansive 3D World and Ranked Individual &amp; Guild PvP arenas all on your mobile device!"/>
    <x v="69"/>
    <n v="25174"/>
    <x v="2"/>
    <x v="0"/>
    <s v="USD"/>
    <n v="1377867220"/>
    <n v="1375275220"/>
    <b v="0"/>
    <n v="94"/>
    <b v="0"/>
    <s v="games/video games"/>
    <n v="5"/>
    <n v="267.81"/>
    <x v="6"/>
    <x v="17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x v="0"/>
    <s v="USD"/>
    <n v="1412393400"/>
    <n v="1409747154"/>
    <b v="0"/>
    <n v="29"/>
    <b v="0"/>
    <s v="games/video games"/>
    <n v="18"/>
    <n v="74.209999999999994"/>
    <x v="6"/>
    <x v="17"/>
    <x v="1096"/>
    <d v="2014-10-04T03:30:00"/>
    <x v="3"/>
  </r>
  <r>
    <n v="1097"/>
    <s v="Rabbly"/>
    <s v="Rabbly is action-adventure game. Is about a scientist going on an adventure, to find rare materials in another galaxy."/>
    <x v="57"/>
    <n v="47"/>
    <x v="2"/>
    <x v="0"/>
    <s v="USD"/>
    <n v="1393786877"/>
    <n v="1390330877"/>
    <b v="0"/>
    <n v="7"/>
    <b v="0"/>
    <s v="games/video games"/>
    <n v="0"/>
    <n v="6.71"/>
    <x v="6"/>
    <x v="17"/>
    <x v="1097"/>
    <d v="2014-03-02T19:01:17"/>
    <x v="3"/>
  </r>
  <r>
    <n v="1098"/>
    <s v="Kick, Punch... Fireball"/>
    <s v="Kick, Punch... Fireball is an FPS type arena game set inside the fantasy world."/>
    <x v="31"/>
    <n v="1803"/>
    <x v="2"/>
    <x v="0"/>
    <s v="USD"/>
    <n v="1397413095"/>
    <n v="1394821095"/>
    <b v="0"/>
    <n v="22"/>
    <b v="0"/>
    <s v="games/video games"/>
    <n v="7"/>
    <n v="81.95"/>
    <x v="6"/>
    <x v="17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x v="10"/>
    <n v="25"/>
    <x v="2"/>
    <x v="1"/>
    <s v="GBP"/>
    <n v="1431547468"/>
    <n v="1428955468"/>
    <b v="0"/>
    <n v="1"/>
    <b v="0"/>
    <s v="games/video games"/>
    <n v="1"/>
    <n v="25"/>
    <x v="6"/>
    <x v="17"/>
    <x v="1099"/>
    <d v="2015-05-13T20:04:28"/>
    <x v="0"/>
  </r>
  <r>
    <n v="1100"/>
    <s v="Aeldengald Saga Book I"/>
    <s v="A retro style puzzle rpg with a dark story. Your decisions will influence the world and decide the outcome of the story."/>
    <x v="23"/>
    <n v="100"/>
    <x v="2"/>
    <x v="12"/>
    <s v="EUR"/>
    <n v="1455417571"/>
    <n v="1452825571"/>
    <b v="0"/>
    <n v="10"/>
    <b v="0"/>
    <s v="games/video games"/>
    <n v="3"/>
    <n v="10"/>
    <x v="6"/>
    <x v="17"/>
    <x v="1100"/>
    <d v="2016-02-14T02:39:31"/>
    <x v="2"/>
  </r>
  <r>
    <n v="1101"/>
    <s v="Strain Wars"/>
    <s v="Different strains of marijuana leafs battling to the death to see which one is the top strain."/>
    <x v="57"/>
    <n v="41"/>
    <x v="2"/>
    <x v="0"/>
    <s v="USD"/>
    <n v="1468519920"/>
    <n v="1466188338"/>
    <b v="0"/>
    <n v="6"/>
    <b v="0"/>
    <s v="games/video games"/>
    <n v="0"/>
    <n v="6.83"/>
    <x v="6"/>
    <x v="17"/>
    <x v="1101"/>
    <d v="2016-07-14T18:12:00"/>
    <x v="2"/>
  </r>
  <r>
    <n v="1102"/>
    <s v="Runers"/>
    <s v="Runers is a top-down rogue-like shooter where as you advance you create more powerful spells and fight fierce monsters and bosses."/>
    <x v="6"/>
    <n v="425"/>
    <x v="2"/>
    <x v="0"/>
    <s v="USD"/>
    <n v="1386568740"/>
    <n v="1383095125"/>
    <b v="0"/>
    <n v="24"/>
    <b v="0"/>
    <s v="games/video games"/>
    <n v="5"/>
    <n v="17.71"/>
    <x v="6"/>
    <x v="17"/>
    <x v="1102"/>
    <d v="2013-12-09T05:59:00"/>
    <x v="4"/>
  </r>
  <r>
    <n v="1103"/>
    <s v="The Morgue"/>
    <s v="&quot;I go to work... I classify the bodies and store them accordingly... Sometimes I here noises... Other times is see her..."/>
    <x v="36"/>
    <n v="243"/>
    <x v="2"/>
    <x v="0"/>
    <s v="USD"/>
    <n v="1466227190"/>
    <n v="1461043190"/>
    <b v="0"/>
    <n v="15"/>
    <b v="0"/>
    <s v="games/video games"/>
    <n v="2"/>
    <n v="16.2"/>
    <x v="6"/>
    <x v="17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x v="1"/>
    <s v="GBP"/>
    <n v="1402480221"/>
    <n v="1399888221"/>
    <b v="0"/>
    <n v="37"/>
    <b v="0"/>
    <s v="games/video games"/>
    <n v="5"/>
    <n v="80.3"/>
    <x v="6"/>
    <x v="17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x v="216"/>
    <n v="1431"/>
    <x v="2"/>
    <x v="0"/>
    <s v="USD"/>
    <n v="1395627327"/>
    <n v="1393038927"/>
    <b v="0"/>
    <n v="20"/>
    <b v="0"/>
    <s v="games/video games"/>
    <n v="0"/>
    <n v="71.55"/>
    <x v="6"/>
    <x v="17"/>
    <x v="1105"/>
    <d v="2014-03-24T02:15:27"/>
    <x v="3"/>
  </r>
  <r>
    <n v="1106"/>
    <s v="Backyard Zombies"/>
    <s v="Collect coins and save civilians while you blast your way through tons of zombies! Unlock new characters and levels!"/>
    <x v="44"/>
    <n v="165"/>
    <x v="2"/>
    <x v="0"/>
    <s v="USD"/>
    <n v="1333557975"/>
    <n v="1330969575"/>
    <b v="0"/>
    <n v="7"/>
    <b v="0"/>
    <s v="games/video games"/>
    <n v="41"/>
    <n v="23.57"/>
    <x v="6"/>
    <x v="1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x v="0"/>
    <s v="USD"/>
    <n v="1406148024"/>
    <n v="1403556024"/>
    <b v="0"/>
    <n v="0"/>
    <b v="0"/>
    <s v="games/video games"/>
    <n v="0"/>
    <n v="0"/>
    <x v="6"/>
    <x v="17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x v="31"/>
    <n v="732.5"/>
    <x v="2"/>
    <x v="0"/>
    <s v="USD"/>
    <n v="1334326635"/>
    <n v="1329146235"/>
    <b v="0"/>
    <n v="21"/>
    <b v="0"/>
    <s v="games/video games"/>
    <n v="3"/>
    <n v="34.880000000000003"/>
    <x v="6"/>
    <x v="17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x v="0"/>
    <s v="USD"/>
    <n v="1479495790"/>
    <n v="1476900190"/>
    <b v="0"/>
    <n v="3"/>
    <b v="0"/>
    <s v="games/video games"/>
    <n v="0"/>
    <n v="15"/>
    <x v="6"/>
    <x v="17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x v="63"/>
    <n v="255"/>
    <x v="2"/>
    <x v="0"/>
    <s v="USD"/>
    <n v="1354919022"/>
    <n v="1352327022"/>
    <b v="0"/>
    <n v="11"/>
    <b v="0"/>
    <s v="games/video games"/>
    <n v="1"/>
    <n v="23.18"/>
    <x v="6"/>
    <x v="17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x v="30"/>
    <n v="1"/>
    <x v="2"/>
    <x v="0"/>
    <s v="USD"/>
    <n v="1452228790"/>
    <n v="1449636790"/>
    <b v="0"/>
    <n v="1"/>
    <b v="0"/>
    <s v="games/video games"/>
    <n v="0"/>
    <n v="1"/>
    <x v="6"/>
    <x v="17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x v="0"/>
    <s v="USD"/>
    <n v="1421656200"/>
    <n v="1416507211"/>
    <b v="0"/>
    <n v="312"/>
    <b v="0"/>
    <s v="games/video games"/>
    <n v="36"/>
    <n v="100.23"/>
    <x v="6"/>
    <x v="17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x v="28"/>
    <n v="5"/>
    <x v="2"/>
    <x v="1"/>
    <s v="GBP"/>
    <n v="1408058820"/>
    <n v="1405466820"/>
    <b v="0"/>
    <n v="1"/>
    <b v="0"/>
    <s v="games/video games"/>
    <n v="1"/>
    <n v="5"/>
    <x v="6"/>
    <x v="17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x v="12"/>
    <n v="10"/>
    <x v="2"/>
    <x v="1"/>
    <s v="GBP"/>
    <n v="1381306687"/>
    <n v="1378714687"/>
    <b v="0"/>
    <n v="3"/>
    <b v="0"/>
    <s v="games/video games"/>
    <n v="0"/>
    <n v="3.33"/>
    <x v="6"/>
    <x v="17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x v="0"/>
    <s v="USD"/>
    <n v="1459352495"/>
    <n v="1456764095"/>
    <b v="0"/>
    <n v="4"/>
    <b v="0"/>
    <s v="games/video games"/>
    <n v="0"/>
    <n v="13.25"/>
    <x v="6"/>
    <x v="17"/>
    <x v="1115"/>
    <d v="2016-03-30T15:41:35"/>
    <x v="2"/>
  </r>
  <r>
    <n v="1116"/>
    <s v="Quest Remnants of Chaos"/>
    <s v="A medieval, post apocolyptic, Online, MMORPG. Class morphing, character customization game."/>
    <x v="69"/>
    <n v="178.52"/>
    <x v="2"/>
    <x v="0"/>
    <s v="USD"/>
    <n v="1339273208"/>
    <n v="1334089208"/>
    <b v="0"/>
    <n v="10"/>
    <b v="0"/>
    <s v="games/video games"/>
    <n v="0"/>
    <n v="17.850000000000001"/>
    <x v="6"/>
    <x v="17"/>
    <x v="1116"/>
    <d v="2012-06-09T20:20:08"/>
    <x v="5"/>
  </r>
  <r>
    <n v="1117"/>
    <s v="Medieval Village"/>
    <s v="Experience the Medieval in your own village. Increase your village into a city and walk through the streets."/>
    <x v="28"/>
    <n v="83"/>
    <x v="2"/>
    <x v="12"/>
    <s v="EUR"/>
    <n v="1451053313"/>
    <n v="1448461313"/>
    <b v="0"/>
    <n v="8"/>
    <b v="0"/>
    <s v="games/video games"/>
    <n v="8"/>
    <n v="10.38"/>
    <x v="6"/>
    <x v="17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x v="2"/>
    <s v="AUD"/>
    <n v="1396666779"/>
    <n v="1394078379"/>
    <b v="0"/>
    <n v="3"/>
    <b v="0"/>
    <s v="games/video games"/>
    <n v="2"/>
    <n v="36.33"/>
    <x v="6"/>
    <x v="17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x v="0"/>
    <s v="USD"/>
    <n v="1396810864"/>
    <n v="1395687664"/>
    <b v="0"/>
    <n v="1"/>
    <b v="0"/>
    <s v="games/video games"/>
    <n v="0"/>
    <n v="5"/>
    <x v="6"/>
    <x v="17"/>
    <x v="1119"/>
    <d v="2014-04-06T19:01:04"/>
    <x v="3"/>
  </r>
  <r>
    <n v="1120"/>
    <s v="PlanEt Ninjahwah"/>
    <s v="Planet Ninjahwah is a highly anticipated futuristic action adventure game that will blow your mind!!"/>
    <x v="31"/>
    <n v="0"/>
    <x v="2"/>
    <x v="0"/>
    <s v="USD"/>
    <n v="1319835400"/>
    <n v="1315947400"/>
    <b v="0"/>
    <n v="0"/>
    <b v="0"/>
    <s v="games/video games"/>
    <n v="0"/>
    <n v="0"/>
    <x v="6"/>
    <x v="17"/>
    <x v="1120"/>
    <d v="2011-10-28T20:56:40"/>
    <x v="6"/>
  </r>
  <r>
    <n v="1121"/>
    <s v="Pwincess"/>
    <s v="An action packed, side scrolling, platform jumping, laser shooting ADVENTURE that will be fun for everyone."/>
    <x v="65"/>
    <n v="29"/>
    <x v="2"/>
    <x v="0"/>
    <s v="USD"/>
    <n v="1457904316"/>
    <n v="1455315916"/>
    <b v="0"/>
    <n v="5"/>
    <b v="0"/>
    <s v="games/video games"/>
    <n v="0"/>
    <n v="5.8"/>
    <x v="6"/>
    <x v="17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x v="50"/>
    <n v="0"/>
    <x v="2"/>
    <x v="1"/>
    <s v="GBP"/>
    <n v="1369932825"/>
    <n v="1368723225"/>
    <b v="0"/>
    <n v="0"/>
    <b v="0"/>
    <s v="games/video games"/>
    <n v="0"/>
    <n v="0"/>
    <x v="6"/>
    <x v="17"/>
    <x v="1122"/>
    <d v="2013-05-30T16:53:45"/>
    <x v="4"/>
  </r>
  <r>
    <n v="1123"/>
    <s v="Droplets"/>
    <s v="Fast paced mobile game where you control a rain drop by tilting your screen. Absorb other rain drops to go faster, but avoid clouds."/>
    <x v="10"/>
    <n v="11"/>
    <x v="2"/>
    <x v="0"/>
    <s v="USD"/>
    <n v="1397910848"/>
    <n v="1395318848"/>
    <b v="0"/>
    <n v="3"/>
    <b v="0"/>
    <s v="games/video games"/>
    <n v="0"/>
    <n v="3.67"/>
    <x v="6"/>
    <x v="1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x v="0"/>
    <s v="USD"/>
    <n v="1430409651"/>
    <n v="1427817651"/>
    <b v="0"/>
    <n v="7"/>
    <b v="0"/>
    <s v="games/mobile games"/>
    <n v="0"/>
    <n v="60.71"/>
    <x v="6"/>
    <x v="18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x v="9"/>
    <n v="0"/>
    <x v="2"/>
    <x v="1"/>
    <s v="GBP"/>
    <n v="1443193130"/>
    <n v="1438009130"/>
    <b v="0"/>
    <n v="0"/>
    <b v="0"/>
    <s v="games/mobile games"/>
    <n v="0"/>
    <n v="0"/>
    <x v="6"/>
    <x v="18"/>
    <x v="1125"/>
    <d v="2015-09-25T14:58:50"/>
    <x v="0"/>
  </r>
  <r>
    <n v="1126"/>
    <s v="GAMING TO LEARN"/>
    <s v="Imagine a science class where the teacher walks in a says &quot;Take out your cell phone and play a game.&quot;"/>
    <x v="13"/>
    <n v="10"/>
    <x v="2"/>
    <x v="0"/>
    <s v="USD"/>
    <n v="1468482694"/>
    <n v="1465890694"/>
    <b v="0"/>
    <n v="2"/>
    <b v="0"/>
    <s v="games/mobile games"/>
    <n v="1"/>
    <n v="5"/>
    <x v="6"/>
    <x v="18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x v="19"/>
    <n v="585"/>
    <x v="2"/>
    <x v="0"/>
    <s v="USD"/>
    <n v="1416000600"/>
    <n v="1413318600"/>
    <b v="0"/>
    <n v="23"/>
    <b v="0"/>
    <s v="games/mobile games"/>
    <n v="2"/>
    <n v="25.43"/>
    <x v="6"/>
    <x v="18"/>
    <x v="1127"/>
    <d v="2014-11-14T21:30:00"/>
    <x v="3"/>
  </r>
  <r>
    <n v="1128"/>
    <s v="Flying Turds"/>
    <s v="#havingfunFTW"/>
    <x v="28"/>
    <n v="1"/>
    <x v="2"/>
    <x v="1"/>
    <s v="GBP"/>
    <n v="1407425717"/>
    <n v="1404833717"/>
    <b v="0"/>
    <n v="1"/>
    <b v="0"/>
    <s v="games/mobile games"/>
    <n v="0"/>
    <n v="1"/>
    <x v="6"/>
    <x v="18"/>
    <x v="1128"/>
    <d v="2014-08-07T15:35:17"/>
    <x v="3"/>
  </r>
  <r>
    <n v="1129"/>
    <s v="Angry words with Friends"/>
    <s v="This app will provide you with the ability to use your most favorite profanities while playing a game with your friends."/>
    <x v="22"/>
    <n v="21"/>
    <x v="2"/>
    <x v="0"/>
    <s v="USD"/>
    <n v="1465107693"/>
    <n v="1462515693"/>
    <b v="0"/>
    <n v="2"/>
    <b v="0"/>
    <s v="games/mobile games"/>
    <n v="0"/>
    <n v="10.5"/>
    <x v="6"/>
    <x v="18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x v="0"/>
    <s v="USD"/>
    <n v="1416963300"/>
    <n v="1411775700"/>
    <b v="0"/>
    <n v="3"/>
    <b v="0"/>
    <s v="games/mobile games"/>
    <n v="0"/>
    <n v="3.67"/>
    <x v="6"/>
    <x v="18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x v="79"/>
    <n v="0"/>
    <x v="2"/>
    <x v="2"/>
    <s v="AUD"/>
    <n v="1450993668"/>
    <n v="1448401668"/>
    <b v="0"/>
    <n v="0"/>
    <b v="0"/>
    <s v="games/mobile games"/>
    <n v="0"/>
    <n v="0"/>
    <x v="6"/>
    <x v="18"/>
    <x v="1131"/>
    <d v="2015-12-24T21:47:48"/>
    <x v="0"/>
  </r>
  <r>
    <n v="1132"/>
    <s v="One"/>
    <s v="One is a simple mobile game about exploring the connections between all living things. Featuring hand-painted art."/>
    <x v="3"/>
    <n v="1438"/>
    <x v="2"/>
    <x v="5"/>
    <s v="CAD"/>
    <n v="1483238771"/>
    <n v="1480646771"/>
    <b v="0"/>
    <n v="13"/>
    <b v="0"/>
    <s v="games/mobile games"/>
    <n v="14"/>
    <n v="110.62"/>
    <x v="6"/>
    <x v="18"/>
    <x v="1132"/>
    <d v="2017-01-01T02:46:11"/>
    <x v="2"/>
  </r>
  <r>
    <n v="1133"/>
    <s v="Ping"/>
    <s v="Ping is a simple game currently in the design process, where the player lives off of the power of their connection to the internet."/>
    <x v="9"/>
    <n v="20"/>
    <x v="2"/>
    <x v="1"/>
    <s v="GBP"/>
    <n v="1406799981"/>
    <n v="1404207981"/>
    <b v="0"/>
    <n v="1"/>
    <b v="0"/>
    <s v="games/mobile games"/>
    <n v="1"/>
    <n v="20"/>
    <x v="6"/>
    <x v="18"/>
    <x v="1133"/>
    <d v="2014-07-31T09:46:21"/>
    <x v="3"/>
  </r>
  <r>
    <n v="1134"/>
    <s v="New Mario Bro's style game!"/>
    <s v="We are creating a new Mario Bro's style game called KFK:Original. It's challenging, fun and totally awesome!!!"/>
    <x v="31"/>
    <n v="1"/>
    <x v="2"/>
    <x v="2"/>
    <s v="AUD"/>
    <n v="1417235580"/>
    <n v="1416034228"/>
    <b v="0"/>
    <n v="1"/>
    <b v="0"/>
    <s v="games/mobile games"/>
    <n v="0"/>
    <n v="1"/>
    <x v="6"/>
    <x v="18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x v="28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x v="6"/>
    <s v="EUR"/>
    <n v="1450541229"/>
    <n v="1447949229"/>
    <b v="0"/>
    <n v="6"/>
    <b v="0"/>
    <s v="games/mobile games"/>
    <n v="6"/>
    <n v="45"/>
    <x v="6"/>
    <x v="18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x v="0"/>
    <s v="USD"/>
    <n v="1461440421"/>
    <n v="1458848421"/>
    <b v="0"/>
    <n v="39"/>
    <b v="0"/>
    <s v="games/mobile games"/>
    <n v="40"/>
    <n v="253.21"/>
    <x v="6"/>
    <x v="18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x v="0"/>
    <s v="USD"/>
    <n v="1485035131"/>
    <n v="1483307131"/>
    <b v="0"/>
    <n v="4"/>
    <b v="0"/>
    <s v="games/mobile games"/>
    <n v="0"/>
    <n v="31.25"/>
    <x v="6"/>
    <x v="18"/>
    <x v="1138"/>
    <d v="2017-01-21T21:45:31"/>
    <x v="1"/>
  </r>
  <r>
    <n v="1139"/>
    <s v="Soulwalker"/>
    <s v="Take control of the Void and bend it to your will as you perfect your strategy and amass your deck. The light gathers, your power grows"/>
    <x v="6"/>
    <n v="5"/>
    <x v="2"/>
    <x v="0"/>
    <s v="USD"/>
    <n v="1420100426"/>
    <n v="1417508426"/>
    <b v="0"/>
    <n v="1"/>
    <b v="0"/>
    <s v="games/mobile games"/>
    <n v="0"/>
    <n v="5"/>
    <x v="6"/>
    <x v="18"/>
    <x v="1139"/>
    <d v="2015-01-01T08:20:26"/>
    <x v="3"/>
  </r>
  <r>
    <n v="1140"/>
    <s v="Medieval Empire by Bear Games"/>
    <s v="We are creating the next epic Massive Multiplayer Online-Real Time Strategy game and we want you to be a part of it!"/>
    <x v="10"/>
    <n v="0"/>
    <x v="2"/>
    <x v="1"/>
    <s v="GBP"/>
    <n v="1438859121"/>
    <n v="1436267121"/>
    <b v="0"/>
    <n v="0"/>
    <b v="0"/>
    <s v="games/mobile games"/>
    <n v="0"/>
    <n v="0"/>
    <x v="6"/>
    <x v="18"/>
    <x v="1140"/>
    <d v="2015-08-06T11:05:21"/>
    <x v="0"/>
  </r>
  <r>
    <n v="1141"/>
    <s v="Arena Z - Zombie Survival"/>
    <s v="I think this will be a great game!"/>
    <x v="2"/>
    <n v="0"/>
    <x v="2"/>
    <x v="12"/>
    <s v="EUR"/>
    <n v="1436460450"/>
    <n v="1433868450"/>
    <b v="0"/>
    <n v="0"/>
    <b v="0"/>
    <s v="games/mobile games"/>
    <n v="0"/>
    <n v="0"/>
    <x v="6"/>
    <x v="18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x v="0"/>
    <s v="USD"/>
    <n v="1424131727"/>
    <n v="1421539727"/>
    <b v="0"/>
    <n v="0"/>
    <b v="0"/>
    <s v="games/mobile games"/>
    <n v="0"/>
    <n v="0"/>
    <x v="6"/>
    <x v="18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x v="101"/>
    <n v="186"/>
    <x v="2"/>
    <x v="0"/>
    <s v="USD"/>
    <n v="1450327126"/>
    <n v="1447735126"/>
    <b v="0"/>
    <n v="8"/>
    <b v="0"/>
    <s v="games/mobile games"/>
    <n v="0"/>
    <n v="23.25"/>
    <x v="6"/>
    <x v="18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x v="219"/>
    <n v="0"/>
    <x v="2"/>
    <x v="0"/>
    <s v="USD"/>
    <n v="1430281320"/>
    <n v="1427689320"/>
    <b v="0"/>
    <n v="0"/>
    <b v="0"/>
    <s v="food/food trucks"/>
    <n v="0"/>
    <n v="0"/>
    <x v="7"/>
    <x v="19"/>
    <x v="1144"/>
    <d v="2015-04-29T04:22:00"/>
    <x v="0"/>
  </r>
  <r>
    <n v="1145"/>
    <s v="A FORK IN THE ROAD food truck"/>
    <s v="Emphasizing locally and responsibly raised ingredients, serving delicious food! I need your help."/>
    <x v="58"/>
    <n v="100"/>
    <x v="2"/>
    <x v="0"/>
    <s v="USD"/>
    <n v="1412272592"/>
    <n v="1407088592"/>
    <b v="0"/>
    <n v="1"/>
    <b v="0"/>
    <s v="food/food trucks"/>
    <n v="0"/>
    <n v="100"/>
    <x v="7"/>
    <x v="19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x v="12"/>
    <n v="530"/>
    <x v="2"/>
    <x v="0"/>
    <s v="USD"/>
    <n v="1399071173"/>
    <n v="1395787973"/>
    <b v="0"/>
    <n v="12"/>
    <b v="0"/>
    <s v="food/food trucks"/>
    <n v="9"/>
    <n v="44.17"/>
    <x v="7"/>
    <x v="19"/>
    <x v="1146"/>
    <d v="2014-05-02T22:52:53"/>
    <x v="3"/>
  </r>
  <r>
    <n v="1147"/>
    <s v="baked pugtato"/>
    <s v="amazing gourmet baked potato truck with variable options for everyone, its always been my dream, help me make it come true :)."/>
    <x v="31"/>
    <n v="0"/>
    <x v="2"/>
    <x v="5"/>
    <s v="CAD"/>
    <n v="1413760783"/>
    <n v="1408576783"/>
    <b v="0"/>
    <n v="0"/>
    <b v="0"/>
    <s v="food/food trucks"/>
    <n v="0"/>
    <n v="0"/>
    <x v="7"/>
    <x v="19"/>
    <x v="1147"/>
    <d v="2014-10-19T23:19:43"/>
    <x v="3"/>
  </r>
  <r>
    <n v="1148"/>
    <s v="Warren's / Adilyn's Rollin' Bistro"/>
    <s v="New local (Louisville, KY.) food truck with a refreshing spin on rolling kitchens."/>
    <x v="36"/>
    <n v="73"/>
    <x v="2"/>
    <x v="0"/>
    <s v="USD"/>
    <n v="1480568781"/>
    <n v="1477973181"/>
    <b v="0"/>
    <n v="3"/>
    <b v="0"/>
    <s v="food/food trucks"/>
    <n v="0"/>
    <n v="24.33"/>
    <x v="7"/>
    <x v="19"/>
    <x v="1148"/>
    <d v="2016-12-01T05:06:21"/>
    <x v="2"/>
  </r>
  <r>
    <n v="1149"/>
    <s v="The Floridian Food Truck"/>
    <s v="Bringing culturally diverse Floridian cuisine to the people!"/>
    <x v="63"/>
    <n v="75"/>
    <x v="2"/>
    <x v="0"/>
    <s v="USD"/>
    <n v="1466096566"/>
    <n v="1463504566"/>
    <b v="0"/>
    <n v="2"/>
    <b v="0"/>
    <s v="food/food trucks"/>
    <n v="0"/>
    <n v="37.5"/>
    <x v="7"/>
    <x v="19"/>
    <x v="1149"/>
    <d v="2016-06-16T17:02:46"/>
    <x v="2"/>
  </r>
  <r>
    <n v="1150"/>
    <s v="Chef Po's Food Truck"/>
    <s v="Bringing delicious authentic and fusion Taiwanese Food to the West Coast."/>
    <x v="30"/>
    <n v="252"/>
    <x v="2"/>
    <x v="0"/>
    <s v="USD"/>
    <n v="1452293675"/>
    <n v="1447109675"/>
    <b v="0"/>
    <n v="6"/>
    <b v="0"/>
    <s v="food/food trucks"/>
    <n v="10"/>
    <n v="42"/>
    <x v="7"/>
    <x v="19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x v="31"/>
    <n v="0"/>
    <x v="2"/>
    <x v="0"/>
    <s v="USD"/>
    <n v="1441592863"/>
    <n v="1439000863"/>
    <b v="0"/>
    <n v="0"/>
    <b v="0"/>
    <s v="food/food trucks"/>
    <n v="0"/>
    <n v="0"/>
    <x v="7"/>
    <x v="19"/>
    <x v="1151"/>
    <d v="2015-09-07T02:27:43"/>
    <x v="0"/>
  </r>
  <r>
    <n v="1152"/>
    <s v="Peruvian King Food Truck"/>
    <s v="Peruvian food truck with an LA twist."/>
    <x v="194"/>
    <n v="911"/>
    <x v="2"/>
    <x v="0"/>
    <s v="USD"/>
    <n v="1431709312"/>
    <n v="1429117312"/>
    <b v="0"/>
    <n v="15"/>
    <b v="0"/>
    <s v="food/food trucks"/>
    <n v="6"/>
    <n v="60.73"/>
    <x v="7"/>
    <x v="19"/>
    <x v="1152"/>
    <d v="2015-05-15T17:01:52"/>
    <x v="0"/>
  </r>
  <r>
    <n v="1153"/>
    <s v="The Cold Spot Mobile Trailer"/>
    <s v="A mobile concession trailer for snow cones, ice cream, smoothies and more"/>
    <x v="6"/>
    <n v="50"/>
    <x v="2"/>
    <x v="0"/>
    <s v="USD"/>
    <n v="1434647305"/>
    <n v="1432055305"/>
    <b v="0"/>
    <n v="1"/>
    <b v="0"/>
    <s v="food/food trucks"/>
    <n v="1"/>
    <n v="50"/>
    <x v="7"/>
    <x v="19"/>
    <x v="1153"/>
    <d v="2015-06-18T17:08:25"/>
    <x v="0"/>
  </r>
  <r>
    <n v="1154"/>
    <s v="Food Truck Funding"/>
    <s v="We're about to launch our first ever food truck to share our amazing food and we need your help! Be a part of our truck!"/>
    <x v="10"/>
    <n v="325"/>
    <x v="2"/>
    <x v="0"/>
    <s v="USD"/>
    <n v="1441507006"/>
    <n v="1438915006"/>
    <b v="0"/>
    <n v="3"/>
    <b v="0"/>
    <s v="food/food trucks"/>
    <n v="7"/>
    <n v="108.33"/>
    <x v="7"/>
    <x v="19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x v="0"/>
    <s v="USD"/>
    <n v="1408040408"/>
    <n v="1405448408"/>
    <b v="0"/>
    <n v="8"/>
    <b v="0"/>
    <s v="food/food trucks"/>
    <n v="1"/>
    <n v="23.5"/>
    <x v="7"/>
    <x v="19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x v="115"/>
    <n v="0"/>
    <x v="2"/>
    <x v="0"/>
    <s v="USD"/>
    <n v="1424742162"/>
    <n v="1422150162"/>
    <b v="0"/>
    <n v="0"/>
    <b v="0"/>
    <s v="food/food trucks"/>
    <n v="0"/>
    <n v="0"/>
    <x v="7"/>
    <x v="19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x v="0"/>
    <s v="USD"/>
    <n v="1417795480"/>
    <n v="1412607880"/>
    <b v="0"/>
    <n v="3"/>
    <b v="0"/>
    <s v="food/food trucks"/>
    <n v="2"/>
    <n v="50.33"/>
    <x v="7"/>
    <x v="19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x v="0"/>
    <s v="USD"/>
    <n v="1418091128"/>
    <n v="1415499128"/>
    <b v="0"/>
    <n v="3"/>
    <b v="0"/>
    <s v="food/food trucks"/>
    <n v="0"/>
    <n v="11.67"/>
    <x v="7"/>
    <x v="19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x v="220"/>
    <n v="0"/>
    <x v="2"/>
    <x v="0"/>
    <s v="USD"/>
    <n v="1435679100"/>
    <n v="1433006765"/>
    <b v="0"/>
    <n v="0"/>
    <b v="0"/>
    <s v="food/food trucks"/>
    <n v="0"/>
    <n v="0"/>
    <x v="7"/>
    <x v="19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x v="0"/>
    <s v="USD"/>
    <n v="1427510586"/>
    <n v="1424922186"/>
    <b v="0"/>
    <n v="19"/>
    <b v="0"/>
    <s v="food/food trucks"/>
    <n v="4"/>
    <n v="60.79"/>
    <x v="7"/>
    <x v="1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x v="0"/>
    <s v="USD"/>
    <n v="1432047989"/>
    <n v="1430233589"/>
    <b v="0"/>
    <n v="0"/>
    <b v="0"/>
    <s v="food/food trucks"/>
    <n v="0"/>
    <n v="0"/>
    <x v="7"/>
    <x v="19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x v="127"/>
    <n v="35"/>
    <x v="2"/>
    <x v="0"/>
    <s v="USD"/>
    <n v="1411662264"/>
    <n v="1408983864"/>
    <b v="0"/>
    <n v="2"/>
    <b v="0"/>
    <s v="food/food trucks"/>
    <n v="0"/>
    <n v="17.5"/>
    <x v="7"/>
    <x v="19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x v="0"/>
    <s v="USD"/>
    <n v="1407604920"/>
    <n v="1405012920"/>
    <b v="0"/>
    <n v="0"/>
    <b v="0"/>
    <s v="food/food trucks"/>
    <n v="0"/>
    <n v="0"/>
    <x v="7"/>
    <x v="19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x v="3"/>
    <n v="0"/>
    <x v="2"/>
    <x v="0"/>
    <s v="USD"/>
    <n v="1466270582"/>
    <n v="1463678582"/>
    <b v="0"/>
    <n v="0"/>
    <b v="0"/>
    <s v="food/food trucks"/>
    <n v="0"/>
    <n v="0"/>
    <x v="7"/>
    <x v="19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x v="0"/>
    <s v="USD"/>
    <n v="1404623330"/>
    <n v="1401685730"/>
    <b v="0"/>
    <n v="25"/>
    <b v="0"/>
    <s v="food/food trucks"/>
    <n v="21"/>
    <n v="82.82"/>
    <x v="7"/>
    <x v="19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x v="0"/>
    <s v="USD"/>
    <n v="1435291200"/>
    <n v="1432640342"/>
    <b v="0"/>
    <n v="8"/>
    <b v="0"/>
    <s v="food/food trucks"/>
    <n v="19"/>
    <n v="358.88"/>
    <x v="7"/>
    <x v="19"/>
    <x v="1166"/>
    <d v="2015-06-26T04:00:00"/>
    <x v="0"/>
  </r>
  <r>
    <n v="1167"/>
    <s v="Empanada Express Food Truck"/>
    <s v="A mobile food truck serving up a Latino-inspired fusion cuisine using fresh, local, &amp; organic ingredients!"/>
    <x v="127"/>
    <n v="979"/>
    <x v="2"/>
    <x v="0"/>
    <s v="USD"/>
    <n v="1410543495"/>
    <n v="1407865095"/>
    <b v="0"/>
    <n v="16"/>
    <b v="0"/>
    <s v="food/food trucks"/>
    <n v="2"/>
    <n v="61.19"/>
    <x v="7"/>
    <x v="19"/>
    <x v="1167"/>
    <d v="2014-09-12T17:38:15"/>
    <x v="3"/>
  </r>
  <r>
    <n v="1168"/>
    <s v="SiMpLy FreSH fOoD TrUck"/>
    <s v="Simply fresh farm to table on wheels working close with local farms to ensure the highest of quality of product ."/>
    <x v="102"/>
    <n v="1020"/>
    <x v="2"/>
    <x v="0"/>
    <s v="USD"/>
    <n v="1474507065"/>
    <n v="1471915065"/>
    <b v="0"/>
    <n v="3"/>
    <b v="0"/>
    <s v="food/food trucks"/>
    <n v="6"/>
    <n v="340"/>
    <x v="7"/>
    <x v="19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x v="0"/>
    <s v="USD"/>
    <n v="1424593763"/>
    <n v="1422001763"/>
    <b v="0"/>
    <n v="3"/>
    <b v="0"/>
    <s v="food/food trucks"/>
    <n v="0"/>
    <n v="5.67"/>
    <x v="7"/>
    <x v="19"/>
    <x v="1169"/>
    <d v="2015-02-22T08:29:23"/>
    <x v="0"/>
  </r>
  <r>
    <n v="1170"/>
    <s v="Its A Rib Thing"/>
    <s v="They are sweet, sticky and incredibly addictive. People are left with a huge smile and a full stomach but still ask for more!!!"/>
    <x v="31"/>
    <n v="100"/>
    <x v="2"/>
    <x v="1"/>
    <s v="GBP"/>
    <n v="1433021171"/>
    <n v="1430429171"/>
    <b v="0"/>
    <n v="2"/>
    <b v="0"/>
    <s v="food/food trucks"/>
    <n v="0"/>
    <n v="50"/>
    <x v="7"/>
    <x v="19"/>
    <x v="1170"/>
    <d v="2015-05-30T21:26:11"/>
    <x v="0"/>
  </r>
  <r>
    <n v="1171"/>
    <s v="The Mean Green Purple Machine"/>
    <s v="Tulsa's first true biodiesel, alternative energy powered food truck! Oh yeah, and delicious food!"/>
    <x v="31"/>
    <n v="25"/>
    <x v="2"/>
    <x v="0"/>
    <s v="USD"/>
    <n v="1415909927"/>
    <n v="1414351127"/>
    <b v="0"/>
    <n v="1"/>
    <b v="0"/>
    <s v="food/food trucks"/>
    <n v="0"/>
    <n v="25"/>
    <x v="7"/>
    <x v="19"/>
    <x v="1171"/>
    <d v="2014-11-13T20:18:47"/>
    <x v="3"/>
  </r>
  <r>
    <n v="1172"/>
    <s v="let your dayz take you to the dogs."/>
    <s v="Bringing YOUR favorite dog recipes to the streets."/>
    <x v="7"/>
    <n v="0"/>
    <x v="2"/>
    <x v="0"/>
    <s v="USD"/>
    <n v="1408551752"/>
    <n v="1405959752"/>
    <b v="0"/>
    <n v="0"/>
    <b v="0"/>
    <s v="food/food trucks"/>
    <n v="0"/>
    <n v="0"/>
    <x v="7"/>
    <x v="19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x v="0"/>
    <s v="USD"/>
    <n v="1438576057"/>
    <n v="1435552057"/>
    <b v="0"/>
    <n v="1"/>
    <b v="0"/>
    <s v="food/food trucks"/>
    <n v="0"/>
    <n v="30"/>
    <x v="7"/>
    <x v="19"/>
    <x v="1173"/>
    <d v="2015-08-03T04:27:37"/>
    <x v="0"/>
  </r>
  <r>
    <n v="1174"/>
    <s v="Give The Black Burro a Stable Stable"/>
    <s v="Help me purchase a parking space to be the Burro's permanant home, I need your help to raise $15,000!"/>
    <x v="36"/>
    <n v="886"/>
    <x v="2"/>
    <x v="0"/>
    <s v="USD"/>
    <n v="1462738327"/>
    <n v="1460146327"/>
    <b v="0"/>
    <n v="19"/>
    <b v="0"/>
    <s v="food/food trucks"/>
    <n v="6"/>
    <n v="46.63"/>
    <x v="7"/>
    <x v="19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x v="22"/>
    <n v="585"/>
    <x v="2"/>
    <x v="0"/>
    <s v="USD"/>
    <n v="1436981339"/>
    <n v="1434389339"/>
    <b v="0"/>
    <n v="9"/>
    <b v="0"/>
    <s v="food/food trucks"/>
    <n v="3"/>
    <n v="65"/>
    <x v="7"/>
    <x v="19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x v="164"/>
    <n v="10"/>
    <x v="2"/>
    <x v="2"/>
    <s v="AUD"/>
    <n v="1488805200"/>
    <n v="1484094498"/>
    <b v="0"/>
    <n v="1"/>
    <b v="0"/>
    <s v="food/food trucks"/>
    <n v="0"/>
    <n v="10"/>
    <x v="7"/>
    <x v="19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x v="12"/>
    <n v="0"/>
    <x v="2"/>
    <x v="1"/>
    <s v="GBP"/>
    <n v="1413388296"/>
    <n v="1410796296"/>
    <b v="0"/>
    <n v="0"/>
    <b v="0"/>
    <s v="food/food trucks"/>
    <n v="0"/>
    <n v="0"/>
    <x v="7"/>
    <x v="19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x v="0"/>
    <s v="USD"/>
    <n v="1408225452"/>
    <n v="1405633452"/>
    <b v="0"/>
    <n v="1"/>
    <b v="0"/>
    <s v="food/food trucks"/>
    <n v="0"/>
    <n v="5"/>
    <x v="7"/>
    <x v="19"/>
    <x v="1178"/>
    <d v="2014-08-16T21:44:12"/>
    <x v="3"/>
  </r>
  <r>
    <n v="1179"/>
    <s v="El Camion Roja"/>
    <s v="Mexican Style Food Truck, run by a Red Seal Chef, in a town with NO MEXICAN FOOD! That is a culinary emergency situation!"/>
    <x v="127"/>
    <n v="3200"/>
    <x v="2"/>
    <x v="5"/>
    <s v="CAD"/>
    <n v="1446052627"/>
    <n v="1443460627"/>
    <b v="0"/>
    <n v="5"/>
    <b v="0"/>
    <s v="food/food trucks"/>
    <n v="5"/>
    <n v="640"/>
    <x v="7"/>
    <x v="19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x v="63"/>
    <n v="5875"/>
    <x v="2"/>
    <x v="0"/>
    <s v="USD"/>
    <n v="1403983314"/>
    <n v="1400786514"/>
    <b v="0"/>
    <n v="85"/>
    <b v="0"/>
    <s v="food/food trucks"/>
    <n v="12"/>
    <n v="69.12"/>
    <x v="7"/>
    <x v="19"/>
    <x v="1180"/>
    <d v="2014-06-28T19:21:54"/>
    <x v="3"/>
  </r>
  <r>
    <n v="1181"/>
    <s v="Gringo Loco Tacos Food Truck"/>
    <s v="Bringing the best tacos to the streets of Chicago!"/>
    <x v="63"/>
    <n v="4"/>
    <x v="2"/>
    <x v="0"/>
    <s v="USD"/>
    <n v="1425197321"/>
    <n v="1422605321"/>
    <b v="0"/>
    <n v="3"/>
    <b v="0"/>
    <s v="food/food trucks"/>
    <n v="0"/>
    <n v="1.33"/>
    <x v="7"/>
    <x v="19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x v="0"/>
    <s v="USD"/>
    <n v="1484239320"/>
    <n v="1482609088"/>
    <b v="0"/>
    <n v="4"/>
    <b v="0"/>
    <s v="food/food trucks"/>
    <n v="4"/>
    <n v="10.5"/>
    <x v="7"/>
    <x v="19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x v="30"/>
    <n v="100"/>
    <x v="2"/>
    <x v="0"/>
    <s v="USD"/>
    <n v="1478059140"/>
    <n v="1476391223"/>
    <b v="0"/>
    <n v="3"/>
    <b v="0"/>
    <s v="food/food trucks"/>
    <n v="4"/>
    <n v="33.33"/>
    <x v="7"/>
    <x v="19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x v="29"/>
    <n v="23086"/>
    <x v="0"/>
    <x v="1"/>
    <s v="GBP"/>
    <n v="1486391011"/>
    <n v="1483712611"/>
    <b v="0"/>
    <n v="375"/>
    <b v="1"/>
    <s v="photography/photobooks"/>
    <n v="105"/>
    <n v="61.56"/>
    <x v="8"/>
    <x v="20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x v="78"/>
    <n v="13180"/>
    <x v="0"/>
    <x v="0"/>
    <s v="USD"/>
    <n v="1433736000"/>
    <n v="1430945149"/>
    <b v="0"/>
    <n v="111"/>
    <b v="1"/>
    <s v="photography/photobooks"/>
    <n v="105"/>
    <n v="118.74"/>
    <x v="8"/>
    <x v="20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x v="1"/>
    <s v="GBP"/>
    <n v="1433198520"/>
    <n v="1430340195"/>
    <b v="0"/>
    <n v="123"/>
    <b v="1"/>
    <s v="photography/photobooks"/>
    <n v="107"/>
    <n v="65.08"/>
    <x v="8"/>
    <x v="20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x v="0"/>
    <s v="USD"/>
    <n v="1431885600"/>
    <n v="1429133323"/>
    <b v="0"/>
    <n v="70"/>
    <b v="1"/>
    <s v="photography/photobooks"/>
    <n v="104"/>
    <n v="130.16"/>
    <x v="8"/>
    <x v="20"/>
    <x v="1187"/>
    <d v="2015-05-17T18:00:00"/>
    <x v="0"/>
  </r>
  <r>
    <n v="1188"/>
    <s v="Because Dance."/>
    <s v="A photobook of young dancers and their inspiring stories, photographed in beautiful and unique locations."/>
    <x v="13"/>
    <n v="3211"/>
    <x v="0"/>
    <x v="5"/>
    <s v="CAD"/>
    <n v="1482943740"/>
    <n v="1481129340"/>
    <b v="0"/>
    <n v="85"/>
    <b v="1"/>
    <s v="photography/photobooks"/>
    <n v="161"/>
    <n v="37.78"/>
    <x v="8"/>
    <x v="20"/>
    <x v="1188"/>
    <d v="2016-12-28T16:49:00"/>
    <x v="2"/>
  </r>
  <r>
    <n v="1189"/>
    <s v="Road Ramblers"/>
    <s v="A couple of experienced road trippers setting out for the big one. Six months traveling in a converted bus with a book at the end."/>
    <x v="7"/>
    <n v="9700"/>
    <x v="0"/>
    <x v="0"/>
    <s v="USD"/>
    <n v="1467242995"/>
    <n v="1465428595"/>
    <b v="0"/>
    <n v="86"/>
    <b v="1"/>
    <s v="photography/photobooks"/>
    <n v="108"/>
    <n v="112.79"/>
    <x v="8"/>
    <x v="20"/>
    <x v="1189"/>
    <d v="2016-06-29T23:29:55"/>
    <x v="2"/>
  </r>
  <r>
    <n v="1190"/>
    <s v="The Reality Of Chronic Illness - The Book"/>
    <s v="A pairing of self portraiture and writing to shed light on the reality of life with chronic illness."/>
    <x v="2"/>
    <n v="675"/>
    <x v="0"/>
    <x v="0"/>
    <s v="USD"/>
    <n v="1409500725"/>
    <n v="1406908725"/>
    <b v="0"/>
    <n v="13"/>
    <b v="1"/>
    <s v="photography/photobooks"/>
    <n v="135"/>
    <n v="51.92"/>
    <x v="8"/>
    <x v="20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x v="200"/>
    <n v="2945"/>
    <x v="0"/>
    <x v="0"/>
    <s v="USD"/>
    <n v="1458480560"/>
    <n v="1455892160"/>
    <b v="0"/>
    <n v="33"/>
    <b v="1"/>
    <s v="photography/photobooks"/>
    <n v="109"/>
    <n v="89.24"/>
    <x v="8"/>
    <x v="20"/>
    <x v="1191"/>
    <d v="2016-03-20T13:29:20"/>
    <x v="2"/>
  </r>
  <r>
    <n v="1192"/>
    <s v="Other Worlds - A Make 100 Project"/>
    <s v="A macro landscape photography art book &amp; limited edition prints. A Make 100 project."/>
    <x v="213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x v="0"/>
    <s v="USD"/>
    <n v="1460223453"/>
    <n v="1455043053"/>
    <b v="0"/>
    <n v="273"/>
    <b v="1"/>
    <s v="photography/photobooks"/>
    <n v="104"/>
    <n v="79.97"/>
    <x v="8"/>
    <x v="20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x v="17"/>
    <s v="EUR"/>
    <n v="1428493379"/>
    <n v="1425901379"/>
    <b v="0"/>
    <n v="714"/>
    <b v="1"/>
    <s v="photography/photobooks"/>
    <n v="322"/>
    <n v="56.41"/>
    <x v="8"/>
    <x v="20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x v="13"/>
    <s v="EUR"/>
    <n v="1450602000"/>
    <n v="1445415653"/>
    <b v="0"/>
    <n v="170"/>
    <b v="1"/>
    <s v="photography/photobooks"/>
    <n v="135"/>
    <n v="79.41"/>
    <x v="8"/>
    <x v="20"/>
    <x v="1195"/>
    <d v="2015-12-20T09:00:00"/>
    <x v="0"/>
  </r>
  <r>
    <n v="1196"/>
    <s v="NAKED IBIZA - A Large Scale Photography Book by Dylan Rosser"/>
    <s v="A book of male nudes photographed on location in Ibiza over the last 4 years."/>
    <x v="107"/>
    <n v="39137"/>
    <x v="0"/>
    <x v="1"/>
    <s v="GBP"/>
    <n v="1450467539"/>
    <n v="1447875539"/>
    <b v="0"/>
    <n v="512"/>
    <b v="1"/>
    <s v="photography/photobooks"/>
    <n v="270"/>
    <n v="76.44"/>
    <x v="8"/>
    <x v="20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x v="0"/>
    <s v="USD"/>
    <n v="1465797540"/>
    <n v="1463155034"/>
    <b v="0"/>
    <n v="314"/>
    <b v="1"/>
    <s v="photography/photobooks"/>
    <n v="253"/>
    <n v="121"/>
    <x v="8"/>
    <x v="20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x v="0"/>
    <s v="USD"/>
    <n v="1451530800"/>
    <n v="1448463086"/>
    <b v="0"/>
    <n v="167"/>
    <b v="1"/>
    <s v="photography/photobooks"/>
    <n v="261"/>
    <n v="54.62"/>
    <x v="8"/>
    <x v="20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  <x v="1199"/>
    <d v="2015-07-08T18:30:00"/>
    <x v="0"/>
  </r>
  <r>
    <n v="1200"/>
    <s v="Modern Nomads"/>
    <s v="Modern Nomads Journal is an 88 page magazine style publication containing photo stories about Somalis in the Horn of Africa."/>
    <x v="225"/>
    <n v="6029"/>
    <x v="0"/>
    <x v="0"/>
    <s v="USD"/>
    <n v="1429183656"/>
    <n v="1427369256"/>
    <b v="0"/>
    <n v="103"/>
    <b v="1"/>
    <s v="photography/photobooks"/>
    <n v="126"/>
    <n v="58.53"/>
    <x v="8"/>
    <x v="20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x v="12"/>
    <n v="6146.27"/>
    <x v="0"/>
    <x v="1"/>
    <s v="GBP"/>
    <n v="1468593246"/>
    <n v="1466001246"/>
    <b v="0"/>
    <n v="111"/>
    <b v="1"/>
    <s v="photography/photobooks"/>
    <n v="102"/>
    <n v="55.37"/>
    <x v="8"/>
    <x v="20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x v="2"/>
    <s v="AUD"/>
    <n v="1435388154"/>
    <n v="1432796154"/>
    <b v="0"/>
    <n v="271"/>
    <b v="1"/>
    <s v="photography/photobooks"/>
    <n v="199"/>
    <n v="183.8"/>
    <x v="8"/>
    <x v="20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x v="0"/>
    <s v="USD"/>
    <n v="1433083527"/>
    <n v="1430491527"/>
    <b v="0"/>
    <n v="101"/>
    <b v="1"/>
    <s v="photography/photobooks"/>
    <n v="102"/>
    <n v="165.35"/>
    <x v="8"/>
    <x v="20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x v="0"/>
    <s v="USD"/>
    <n v="1449205200"/>
    <n v="1445363833"/>
    <b v="0"/>
    <n v="57"/>
    <b v="1"/>
    <s v="photography/photobooks"/>
    <n v="103"/>
    <n v="234.79"/>
    <x v="8"/>
    <x v="20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x v="12"/>
    <s v="EUR"/>
    <n v="1434197351"/>
    <n v="1431605351"/>
    <b v="0"/>
    <n v="62"/>
    <b v="1"/>
    <s v="photography/photobooks"/>
    <n v="101"/>
    <n v="211.48"/>
    <x v="8"/>
    <x v="20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  <x v="1206"/>
    <d v="2017-03-11T13:29:00"/>
    <x v="1"/>
  </r>
  <r>
    <n v="1207"/>
    <s v="ITALIANA"/>
    <s v="A humanistic photo book about ancestral &amp; post-modern Italy."/>
    <x v="227"/>
    <n v="17396"/>
    <x v="0"/>
    <x v="13"/>
    <s v="EUR"/>
    <n v="1459418400"/>
    <n v="1456827573"/>
    <b v="0"/>
    <n v="141"/>
    <b v="1"/>
    <s v="photography/photobooks"/>
    <n v="104"/>
    <n v="123.38"/>
    <x v="8"/>
    <x v="20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x v="3"/>
    <n v="15530"/>
    <x v="0"/>
    <x v="0"/>
    <s v="USD"/>
    <n v="1458835264"/>
    <n v="1456246864"/>
    <b v="0"/>
    <n v="75"/>
    <b v="1"/>
    <s v="photography/photobooks"/>
    <n v="155"/>
    <n v="207.07"/>
    <x v="8"/>
    <x v="20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x v="0"/>
    <s v="USD"/>
    <n v="1488053905"/>
    <n v="1485461905"/>
    <b v="0"/>
    <n v="46"/>
    <b v="1"/>
    <s v="photography/photobooks"/>
    <n v="106"/>
    <n v="138.26"/>
    <x v="8"/>
    <x v="20"/>
    <x v="1209"/>
    <d v="2017-02-25T20:18:25"/>
    <x v="1"/>
  </r>
  <r>
    <n v="1210"/>
    <s v="Det Andra GÃ¶teborg"/>
    <s v="En fotobok om livet i det enda andra GÃ¶teborg i vÃ¤rlden"/>
    <x v="22"/>
    <n v="50863"/>
    <x v="0"/>
    <x v="11"/>
    <s v="SEK"/>
    <n v="1433106000"/>
    <n v="1431124572"/>
    <b v="0"/>
    <n v="103"/>
    <b v="1"/>
    <s v="photography/photobooks"/>
    <n v="254"/>
    <n v="493.82"/>
    <x v="8"/>
    <x v="20"/>
    <x v="1210"/>
    <d v="2015-05-31T21:00:00"/>
    <x v="0"/>
  </r>
  <r>
    <n v="1211"/>
    <s v="500 Views of Japan"/>
    <s v="From 2010 to 2015, I took over 15 000 photos in Japan. Here's 500 of them. Landscape, city view, people and so much more!"/>
    <x v="28"/>
    <n v="1011"/>
    <x v="0"/>
    <x v="5"/>
    <s v="CAD"/>
    <n v="1465505261"/>
    <n v="1464209261"/>
    <b v="0"/>
    <n v="6"/>
    <b v="1"/>
    <s v="photography/photobooks"/>
    <n v="101"/>
    <n v="168.5"/>
    <x v="8"/>
    <x v="20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x v="1"/>
    <s v="GBP"/>
    <n v="1485886100"/>
    <n v="1482862100"/>
    <b v="0"/>
    <n v="108"/>
    <b v="1"/>
    <s v="photography/photobooks"/>
    <n v="102"/>
    <n v="61.53"/>
    <x v="8"/>
    <x v="20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x v="0"/>
    <s v="USD"/>
    <n v="1433880605"/>
    <n v="1428696605"/>
    <b v="0"/>
    <n v="25"/>
    <b v="1"/>
    <s v="photography/photobooks"/>
    <n v="132"/>
    <n v="105.44"/>
    <x v="8"/>
    <x v="20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x v="10"/>
    <n v="39304.01"/>
    <x v="0"/>
    <x v="0"/>
    <s v="USD"/>
    <n v="1401487756"/>
    <n v="1398895756"/>
    <b v="0"/>
    <n v="549"/>
    <b v="1"/>
    <s v="photography/photobooks"/>
    <n v="786"/>
    <n v="71.59"/>
    <x v="8"/>
    <x v="20"/>
    <x v="1215"/>
    <d v="2014-05-30T22:09:16"/>
    <x v="3"/>
  </r>
  <r>
    <n v="1216"/>
    <s v="In Training: a book of Bonsai photographs"/>
    <s v="A fine art photography book taking a new look at the art of bonsai."/>
    <x v="32"/>
    <n v="20398"/>
    <x v="0"/>
    <x v="0"/>
    <s v="USD"/>
    <n v="1443826980"/>
    <n v="1441032457"/>
    <b v="0"/>
    <n v="222"/>
    <b v="1"/>
    <s v="photography/photobooks"/>
    <n v="146"/>
    <n v="91.88"/>
    <x v="8"/>
    <x v="20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x v="0"/>
    <s v="USD"/>
    <n v="1468524340"/>
    <n v="1465932340"/>
    <b v="0"/>
    <n v="183"/>
    <b v="1"/>
    <s v="photography/photobooks"/>
    <n v="103"/>
    <n v="148.57"/>
    <x v="8"/>
    <x v="20"/>
    <x v="1217"/>
    <d v="2016-07-14T19:25:40"/>
    <x v="2"/>
  </r>
  <r>
    <n v="1218"/>
    <s v="The Alaska Range"/>
    <s v="The Mountaineers Books and I, Carl Battreall, have teamed up to create the first photography book of the legendary Alaska Range."/>
    <x v="7"/>
    <n v="15505"/>
    <x v="0"/>
    <x v="0"/>
    <s v="USD"/>
    <n v="1446346800"/>
    <n v="1443714800"/>
    <b v="0"/>
    <n v="89"/>
    <b v="1"/>
    <s v="photography/photobooks"/>
    <n v="172"/>
    <n v="174.21"/>
    <x v="8"/>
    <x v="20"/>
    <x v="1218"/>
    <d v="2015-11-01T03:00:00"/>
    <x v="0"/>
  </r>
  <r>
    <n v="1219"/>
    <s v="The Box"/>
    <s v="The Box is a fine art book of Ron Amato's innovative and seductive photography project."/>
    <x v="229"/>
    <n v="26024"/>
    <x v="0"/>
    <x v="0"/>
    <s v="USD"/>
    <n v="1476961513"/>
    <n v="1474369513"/>
    <b v="0"/>
    <n v="253"/>
    <b v="1"/>
    <s v="photography/photobooks"/>
    <n v="159"/>
    <n v="102.86"/>
    <x v="8"/>
    <x v="20"/>
    <x v="1219"/>
    <d v="2016-10-20T11:05:13"/>
    <x v="2"/>
  </r>
  <r>
    <n v="1220"/>
    <s v="All The People"/>
    <s v="A beautiful photo art book of portraits and conversations with people that may expand your idea of gender."/>
    <x v="36"/>
    <n v="15565"/>
    <x v="0"/>
    <x v="12"/>
    <s v="EUR"/>
    <n v="1440515112"/>
    <n v="1437923112"/>
    <b v="0"/>
    <n v="140"/>
    <b v="1"/>
    <s v="photography/photobooks"/>
    <n v="104"/>
    <n v="111.18"/>
    <x v="8"/>
    <x v="20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  <x v="1221"/>
    <d v="2016-12-04T00:00:00"/>
    <x v="2"/>
  </r>
  <r>
    <n v="1222"/>
    <s v="Project Pilgrim"/>
    <s v="Project Pilgrim is my effort to work towards normalizing mental health."/>
    <x v="23"/>
    <n v="11215"/>
    <x v="0"/>
    <x v="5"/>
    <s v="CAD"/>
    <n v="1459483200"/>
    <n v="1456852647"/>
    <b v="0"/>
    <n v="138"/>
    <b v="1"/>
    <s v="photography/photobooks"/>
    <n v="280"/>
    <n v="81.27"/>
    <x v="8"/>
    <x v="20"/>
    <x v="1222"/>
    <d v="2016-04-01T04:00:00"/>
    <x v="2"/>
  </r>
  <r>
    <n v="1223"/>
    <s v="YOSEMITE PEOPLE"/>
    <s v="A photography book focusing on the people rather than the nature at Yosemite National Park."/>
    <x v="230"/>
    <n v="22197"/>
    <x v="0"/>
    <x v="0"/>
    <s v="USD"/>
    <n v="1478754909"/>
    <n v="1476159309"/>
    <b v="0"/>
    <n v="191"/>
    <b v="1"/>
    <s v="photography/photobooks"/>
    <n v="112"/>
    <n v="116.21"/>
    <x v="8"/>
    <x v="20"/>
    <x v="1223"/>
    <d v="2016-11-10T05:15:09"/>
    <x v="2"/>
  </r>
  <r>
    <n v="1224"/>
    <s v="&quot;I Dreamed Last Night&quot; Album (Canceled)"/>
    <s v="Modern Celtic influenced CD.  Help me finish what I started before the stroke."/>
    <x v="36"/>
    <n v="1060"/>
    <x v="1"/>
    <x v="0"/>
    <s v="USD"/>
    <n v="1402060302"/>
    <n v="1396876302"/>
    <b v="0"/>
    <n v="18"/>
    <b v="0"/>
    <s v="music/world music"/>
    <n v="7"/>
    <n v="58.89"/>
    <x v="4"/>
    <x v="21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x v="0"/>
    <s v="USD"/>
    <n v="1382478278"/>
    <n v="1377294278"/>
    <b v="0"/>
    <n v="3"/>
    <b v="0"/>
    <s v="music/world music"/>
    <n v="4"/>
    <n v="44"/>
    <x v="4"/>
    <x v="21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x v="63"/>
    <n v="1937"/>
    <x v="1"/>
    <x v="0"/>
    <s v="USD"/>
    <n v="1398042000"/>
    <n v="1395089981"/>
    <b v="0"/>
    <n v="40"/>
    <b v="0"/>
    <s v="music/world music"/>
    <n v="4"/>
    <n v="48.43"/>
    <x v="4"/>
    <x v="21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x v="0"/>
    <s v="USD"/>
    <n v="1407394800"/>
    <n v="1404770616"/>
    <b v="0"/>
    <n v="0"/>
    <b v="0"/>
    <s v="music/world music"/>
    <n v="0"/>
    <n v="0"/>
    <x v="4"/>
    <x v="21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x v="0"/>
    <s v="USD"/>
    <n v="1317231008"/>
    <n v="1312047008"/>
    <b v="0"/>
    <n v="24"/>
    <b v="0"/>
    <s v="music/world music"/>
    <n v="29"/>
    <n v="61.04"/>
    <x v="4"/>
    <x v="21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x v="0"/>
    <s v="USD"/>
    <n v="1334592000"/>
    <n v="1331982127"/>
    <b v="0"/>
    <n v="1"/>
    <b v="0"/>
    <s v="music/world music"/>
    <n v="1"/>
    <n v="25"/>
    <x v="4"/>
    <x v="21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x v="0"/>
    <s v="USD"/>
    <n v="1298589630"/>
    <n v="1295997630"/>
    <b v="0"/>
    <n v="0"/>
    <b v="0"/>
    <s v="music/world music"/>
    <n v="0"/>
    <n v="0"/>
    <x v="4"/>
    <x v="21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x v="0"/>
    <s v="USD"/>
    <n v="1440723600"/>
    <n v="1436394968"/>
    <b v="0"/>
    <n v="0"/>
    <b v="0"/>
    <s v="music/world music"/>
    <n v="0"/>
    <n v="0"/>
    <x v="4"/>
    <x v="21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x v="0"/>
    <s v="USD"/>
    <n v="1381090870"/>
    <n v="1377030070"/>
    <b v="0"/>
    <n v="1"/>
    <b v="0"/>
    <s v="music/world music"/>
    <n v="1"/>
    <n v="40"/>
    <x v="4"/>
    <x v="21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x v="0"/>
    <s v="USD"/>
    <n v="1329864374"/>
    <n v="1328049974"/>
    <b v="0"/>
    <n v="6"/>
    <b v="0"/>
    <s v="music/world music"/>
    <n v="12"/>
    <n v="19.329999999999998"/>
    <x v="4"/>
    <x v="21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x v="1"/>
    <s v="GBP"/>
    <n v="1422903342"/>
    <n v="1420311342"/>
    <b v="0"/>
    <n v="0"/>
    <b v="0"/>
    <s v="music/world music"/>
    <n v="0"/>
    <n v="0"/>
    <x v="4"/>
    <x v="21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x v="0"/>
    <s v="USD"/>
    <n v="1387077299"/>
    <n v="1383621299"/>
    <b v="0"/>
    <n v="6"/>
    <b v="0"/>
    <s v="music/world music"/>
    <n v="3"/>
    <n v="35"/>
    <x v="4"/>
    <x v="21"/>
    <x v="1235"/>
    <d v="2013-12-15T03:14:59"/>
    <x v="4"/>
  </r>
  <r>
    <n v="1236"/>
    <s v="&quot;Volando&quot; CD Release (Canceled)"/>
    <s v="Raising money to give the musicians their due."/>
    <x v="30"/>
    <n v="0"/>
    <x v="1"/>
    <x v="0"/>
    <s v="USD"/>
    <n v="1343491200"/>
    <n v="1342801164"/>
    <b v="0"/>
    <n v="0"/>
    <b v="0"/>
    <s v="music/world music"/>
    <n v="0"/>
    <n v="0"/>
    <x v="4"/>
    <x v="21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x v="0"/>
    <s v="USD"/>
    <n v="1345790865"/>
    <n v="1344062865"/>
    <b v="0"/>
    <n v="0"/>
    <b v="0"/>
    <s v="music/world music"/>
    <n v="0"/>
    <n v="0"/>
    <x v="4"/>
    <x v="21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x v="0"/>
    <s v="USD"/>
    <n v="1312641536"/>
    <n v="1310049536"/>
    <b v="0"/>
    <n v="3"/>
    <b v="0"/>
    <s v="music/world music"/>
    <n v="18"/>
    <n v="59.33"/>
    <x v="4"/>
    <x v="21"/>
    <x v="1238"/>
    <d v="2011-08-06T14:38:56"/>
    <x v="6"/>
  </r>
  <r>
    <n v="1239"/>
    <s v="Help Calmenco! finance new CD and Tour (Canceled)"/>
    <s v="Please consider helping us with our new CD and Riverdance Tour"/>
    <x v="30"/>
    <n v="0"/>
    <x v="1"/>
    <x v="0"/>
    <s v="USD"/>
    <n v="1325804767"/>
    <n v="1323212767"/>
    <b v="0"/>
    <n v="0"/>
    <b v="0"/>
    <s v="music/world music"/>
    <n v="0"/>
    <n v="0"/>
    <x v="4"/>
    <x v="21"/>
    <x v="1239"/>
    <d v="2012-01-05T23:06:07"/>
    <x v="6"/>
  </r>
  <r>
    <n v="1240"/>
    <s v="Message of Peace, Love &amp; Unity (Canceled)"/>
    <s v="Sharing positive vibes of Peace, Love &amp; Unity with the World through conscious Reggae Music!"/>
    <x v="6"/>
    <n v="241"/>
    <x v="1"/>
    <x v="0"/>
    <s v="USD"/>
    <n v="1373665860"/>
    <n v="1368579457"/>
    <b v="0"/>
    <n v="8"/>
    <b v="0"/>
    <s v="music/world music"/>
    <n v="3"/>
    <n v="30.13"/>
    <x v="4"/>
    <x v="21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x v="0"/>
    <s v="USD"/>
    <n v="1414994340"/>
    <n v="1413057980"/>
    <b v="0"/>
    <n v="34"/>
    <b v="0"/>
    <s v="music/world music"/>
    <n v="51"/>
    <n v="74.62"/>
    <x v="4"/>
    <x v="21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x v="0"/>
    <s v="USD"/>
    <n v="1315747080"/>
    <n v="1314417502"/>
    <b v="0"/>
    <n v="1"/>
    <b v="0"/>
    <s v="music/world music"/>
    <n v="1"/>
    <n v="5"/>
    <x v="4"/>
    <x v="21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x v="0"/>
    <s v="USD"/>
    <n v="1310158800"/>
    <n v="1304888771"/>
    <b v="0"/>
    <n v="38"/>
    <b v="0"/>
    <s v="music/world music"/>
    <n v="14"/>
    <n v="44.5"/>
    <x v="4"/>
    <x v="21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x v="0"/>
    <s v="USD"/>
    <n v="1366664400"/>
    <n v="1363981723"/>
    <b v="1"/>
    <n v="45"/>
    <b v="1"/>
    <s v="music/rock"/>
    <n v="104"/>
    <n v="46.13"/>
    <x v="4"/>
    <x v="11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x v="0"/>
    <s v="USD"/>
    <n v="1402755834"/>
    <n v="1400163834"/>
    <b v="1"/>
    <n v="17"/>
    <b v="1"/>
    <s v="music/rock"/>
    <n v="120"/>
    <n v="141.47"/>
    <x v="4"/>
    <x v="11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x v="0"/>
    <s v="USD"/>
    <n v="1323136949"/>
    <n v="1319245349"/>
    <b v="1"/>
    <n v="31"/>
    <b v="1"/>
    <s v="music/rock"/>
    <n v="117"/>
    <n v="75.48"/>
    <x v="4"/>
    <x v="11"/>
    <x v="1246"/>
    <d v="2011-12-06T02:02:29"/>
    <x v="6"/>
  </r>
  <r>
    <n v="1247"/>
    <s v="BRAIN DEAD to record debut EP with SLAYER producer!"/>
    <s v="BRAIN DEAD is going to record their debut EP and they need your help, Bozos!"/>
    <x v="8"/>
    <n v="4275"/>
    <x v="0"/>
    <x v="0"/>
    <s v="USD"/>
    <n v="1367823655"/>
    <n v="1365231655"/>
    <b v="1"/>
    <n v="50"/>
    <b v="1"/>
    <s v="music/rock"/>
    <n v="122"/>
    <n v="85.5"/>
    <x v="4"/>
    <x v="11"/>
    <x v="1247"/>
    <d v="2013-05-06T07:00:55"/>
    <x v="4"/>
  </r>
  <r>
    <n v="1248"/>
    <s v="The Vandies // Full length album!"/>
    <s v="The Vandies make pop rock in glorious Portland, Oregon. Help us fund our first full length album!"/>
    <x v="30"/>
    <n v="3791"/>
    <x v="0"/>
    <x v="0"/>
    <s v="USD"/>
    <n v="1402642740"/>
    <n v="1399563953"/>
    <b v="1"/>
    <n v="59"/>
    <b v="1"/>
    <s v="music/rock"/>
    <n v="152"/>
    <n v="64.25"/>
    <x v="4"/>
    <x v="11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x v="10"/>
    <n v="5222"/>
    <x v="0"/>
    <x v="0"/>
    <s v="USD"/>
    <n v="1341683211"/>
    <n v="1339091211"/>
    <b v="1"/>
    <n v="81"/>
    <b v="1"/>
    <s v="music/rock"/>
    <n v="104"/>
    <n v="64.47"/>
    <x v="4"/>
    <x v="11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x v="0"/>
    <s v="USD"/>
    <n v="1410017131"/>
    <n v="1406129131"/>
    <b v="1"/>
    <n v="508"/>
    <b v="1"/>
    <s v="music/rock"/>
    <n v="200"/>
    <n v="118.2"/>
    <x v="4"/>
    <x v="11"/>
    <x v="1250"/>
    <d v="2014-09-06T15:25:31"/>
    <x v="3"/>
  </r>
  <r>
    <n v="1251"/>
    <s v="Jack Oblivian Harlan t Bobo Limes european tour"/>
    <s v="A tour of europe with 3 memphis artist, Jack Oblivian, Harlan T Bobo and Shawn Cripps."/>
    <x v="12"/>
    <n v="6108"/>
    <x v="0"/>
    <x v="0"/>
    <s v="USD"/>
    <n v="1316979167"/>
    <n v="1311795167"/>
    <b v="1"/>
    <n v="74"/>
    <b v="1"/>
    <s v="music/rock"/>
    <n v="102"/>
    <n v="82.54"/>
    <x v="4"/>
    <x v="11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x v="0"/>
    <s v="USD"/>
    <n v="1382658169"/>
    <n v="1380238969"/>
    <b v="1"/>
    <n v="141"/>
    <b v="1"/>
    <s v="music/rock"/>
    <n v="138"/>
    <n v="34.17"/>
    <x v="4"/>
    <x v="11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x v="0"/>
    <s v="USD"/>
    <n v="1409770107"/>
    <n v="1407178107"/>
    <b v="1"/>
    <n v="711"/>
    <b v="1"/>
    <s v="music/rock"/>
    <n v="303833"/>
    <n v="42.73"/>
    <x v="4"/>
    <x v="11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x v="233"/>
    <n v="13323"/>
    <x v="0"/>
    <x v="0"/>
    <s v="USD"/>
    <n v="1293857940"/>
    <n v="1288968886"/>
    <b v="1"/>
    <n v="141"/>
    <b v="1"/>
    <s v="music/rock"/>
    <n v="199"/>
    <n v="94.49"/>
    <x v="4"/>
    <x v="11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x v="0"/>
    <s v="USD"/>
    <n v="1385932652"/>
    <n v="1383337052"/>
    <b v="1"/>
    <n v="109"/>
    <b v="1"/>
    <s v="music/rock"/>
    <n v="202"/>
    <n v="55.7"/>
    <x v="4"/>
    <x v="11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x v="0"/>
    <s v="USD"/>
    <n v="1329084231"/>
    <n v="1326492231"/>
    <b v="1"/>
    <n v="361"/>
    <b v="1"/>
    <s v="music/rock"/>
    <n v="118"/>
    <n v="98.03"/>
    <x v="4"/>
    <x v="11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x v="0"/>
    <s v="USD"/>
    <n v="1301792590"/>
    <n v="1297562590"/>
    <b v="1"/>
    <n v="176"/>
    <b v="1"/>
    <s v="music/rock"/>
    <n v="295"/>
    <n v="92.1"/>
    <x v="4"/>
    <x v="11"/>
    <x v="1257"/>
    <d v="2011-04-03T01:03:10"/>
    <x v="6"/>
  </r>
  <r>
    <n v="1258"/>
    <s v="Mustard Plug New Record!"/>
    <s v="Mustard Plug needs help funding their new record.  Please help the Grand Rapids, MI band put out their 7th record!"/>
    <x v="14"/>
    <n v="25577.56"/>
    <x v="0"/>
    <x v="0"/>
    <s v="USD"/>
    <n v="1377960012"/>
    <n v="1375368012"/>
    <b v="1"/>
    <n v="670"/>
    <b v="1"/>
    <s v="music/rock"/>
    <n v="213"/>
    <n v="38.18"/>
    <x v="4"/>
    <x v="11"/>
    <x v="1258"/>
    <d v="2013-08-31T14:40:12"/>
    <x v="4"/>
  </r>
  <r>
    <n v="1259"/>
    <s v="Help Falling From One complete their CD!!!"/>
    <s v="Falling From One is currently in the studio recording their first CD and they need your help!"/>
    <x v="30"/>
    <n v="2606"/>
    <x v="0"/>
    <x v="0"/>
    <s v="USD"/>
    <n v="1402286340"/>
    <n v="1399504664"/>
    <b v="1"/>
    <n v="96"/>
    <b v="1"/>
    <s v="music/rock"/>
    <n v="104"/>
    <n v="27.15"/>
    <x v="4"/>
    <x v="11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x v="0"/>
    <s v="USD"/>
    <n v="1393445620"/>
    <n v="1390853620"/>
    <b v="1"/>
    <n v="74"/>
    <b v="1"/>
    <s v="music/rock"/>
    <n v="114"/>
    <n v="50.69"/>
    <x v="4"/>
    <x v="11"/>
    <x v="1260"/>
    <d v="2014-02-26T20:13:40"/>
    <x v="3"/>
  </r>
  <r>
    <n v="1261"/>
    <s v="The Puget EP's Vinyl Release"/>
    <s v="We just recorded a stellar EP and we're trying to put it out on vinyl.  Can you help these punx out?"/>
    <x v="13"/>
    <n v="2025"/>
    <x v="0"/>
    <x v="0"/>
    <s v="USD"/>
    <n v="1390983227"/>
    <n v="1388391227"/>
    <b v="1"/>
    <n v="52"/>
    <b v="1"/>
    <s v="music/rock"/>
    <n v="101"/>
    <n v="38.94"/>
    <x v="4"/>
    <x v="11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x v="5"/>
    <s v="CAD"/>
    <n v="1392574692"/>
    <n v="1389982692"/>
    <b v="1"/>
    <n v="105"/>
    <b v="1"/>
    <s v="music/rock"/>
    <n v="125"/>
    <n v="77.64"/>
    <x v="4"/>
    <x v="11"/>
    <x v="1262"/>
    <d v="2014-02-16T18:18:12"/>
    <x v="3"/>
  </r>
  <r>
    <n v="1263"/>
    <s v="New Tropic Bombs EP ~ &quot;Return to Bomber Bay&quot;"/>
    <s v="A fresh batch of chaos from Toledo, Ohio's reggae-rockers, Tropic Bombs!"/>
    <x v="15"/>
    <n v="1785"/>
    <x v="0"/>
    <x v="0"/>
    <s v="USD"/>
    <n v="1396054800"/>
    <n v="1393034470"/>
    <b v="1"/>
    <n v="41"/>
    <b v="1"/>
    <s v="music/rock"/>
    <n v="119"/>
    <n v="43.54"/>
    <x v="4"/>
    <x v="11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x v="0"/>
    <s v="USD"/>
    <n v="1383062083"/>
    <n v="1380556483"/>
    <b v="1"/>
    <n v="34"/>
    <b v="1"/>
    <s v="music/rock"/>
    <n v="166"/>
    <n v="31.82"/>
    <x v="4"/>
    <x v="11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x v="0"/>
    <s v="USD"/>
    <n v="1291131815"/>
    <n v="1287071015"/>
    <b v="1"/>
    <n v="66"/>
    <b v="1"/>
    <s v="music/rock"/>
    <n v="119"/>
    <n v="63.18"/>
    <x v="4"/>
    <x v="11"/>
    <x v="1265"/>
    <d v="2010-11-30T15:43:35"/>
    <x v="7"/>
  </r>
  <r>
    <n v="1266"/>
    <s v="Sensory Station's First EP"/>
    <s v="We are looking to record our first EP produced by Aaron Harris (ISIS/Palms) at Studio West."/>
    <x v="196"/>
    <n v="9545"/>
    <x v="0"/>
    <x v="0"/>
    <s v="USD"/>
    <n v="1389474145"/>
    <n v="1386882145"/>
    <b v="1"/>
    <n v="50"/>
    <b v="1"/>
    <s v="music/rock"/>
    <n v="100"/>
    <n v="190.9"/>
    <x v="4"/>
    <x v="11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x v="0"/>
    <s v="USD"/>
    <n v="1374674558"/>
    <n v="1372082558"/>
    <b v="1"/>
    <n v="159"/>
    <b v="1"/>
    <s v="music/rock"/>
    <n v="102"/>
    <n v="140.86000000000001"/>
    <x v="4"/>
    <x v="11"/>
    <x v="1267"/>
    <d v="2013-07-24T14:02:38"/>
    <x v="4"/>
  </r>
  <r>
    <n v="1268"/>
    <s v="Full Devil Jacket 2nd Album Release"/>
    <s v="Full Devil Jacket Is releasing their first record in over 12 yrs and we want you to be a part of it!"/>
    <x v="14"/>
    <n v="14000"/>
    <x v="0"/>
    <x v="0"/>
    <s v="USD"/>
    <n v="1379708247"/>
    <n v="1377116247"/>
    <b v="1"/>
    <n v="182"/>
    <b v="1"/>
    <s v="music/rock"/>
    <n v="117"/>
    <n v="76.92"/>
    <x v="4"/>
    <x v="11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x v="0"/>
    <s v="USD"/>
    <n v="1460764800"/>
    <n v="1458157512"/>
    <b v="1"/>
    <n v="206"/>
    <b v="1"/>
    <s v="music/rock"/>
    <n v="109"/>
    <n v="99.16"/>
    <x v="4"/>
    <x v="11"/>
    <x v="1269"/>
    <d v="2016-04-16T00:00:00"/>
    <x v="2"/>
  </r>
  <r>
    <n v="1270"/>
    <s v="Resolution15 records their next album, Svaha"/>
    <s v="We make awake metal using violins in place of guitars and want to record a full length album."/>
    <x v="3"/>
    <n v="11472"/>
    <x v="0"/>
    <x v="0"/>
    <s v="USD"/>
    <n v="1332704042"/>
    <n v="1327523642"/>
    <b v="1"/>
    <n v="169"/>
    <b v="1"/>
    <s v="music/rock"/>
    <n v="115"/>
    <n v="67.88"/>
    <x v="4"/>
    <x v="11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x v="0"/>
    <s v="USD"/>
    <n v="1384363459"/>
    <n v="1381767859"/>
    <b v="1"/>
    <n v="31"/>
    <b v="1"/>
    <s v="music/rock"/>
    <n v="102"/>
    <n v="246.29"/>
    <x v="4"/>
    <x v="11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x v="0"/>
    <s v="USD"/>
    <n v="1276574400"/>
    <n v="1270576379"/>
    <b v="1"/>
    <n v="28"/>
    <b v="1"/>
    <s v="music/rock"/>
    <n v="106"/>
    <n v="189.29"/>
    <x v="4"/>
    <x v="11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x v="23"/>
    <n v="4140"/>
    <x v="0"/>
    <x v="5"/>
    <s v="CAD"/>
    <n v="1409506291"/>
    <n v="1406914291"/>
    <b v="1"/>
    <n v="54"/>
    <b v="1"/>
    <s v="music/rock"/>
    <n v="104"/>
    <n v="76.67"/>
    <x v="4"/>
    <x v="11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x v="0"/>
    <s v="USD"/>
    <n v="1346344425"/>
    <n v="1343320425"/>
    <b v="1"/>
    <n v="467"/>
    <b v="1"/>
    <s v="music/rock"/>
    <n v="155"/>
    <n v="82.96"/>
    <x v="4"/>
    <x v="11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x v="0"/>
    <s v="USD"/>
    <n v="1375908587"/>
    <n v="1372884587"/>
    <b v="1"/>
    <n v="389"/>
    <b v="1"/>
    <s v="music/rock"/>
    <n v="162"/>
    <n v="62.52"/>
    <x v="4"/>
    <x v="11"/>
    <x v="1275"/>
    <d v="2013-08-07T20:49:47"/>
    <x v="4"/>
  </r>
  <r>
    <n v="1276"/>
    <s v="MR. DREAM GOES TO JAIL"/>
    <s v="Sponsor this Brooklyn punk band's debut seven-inch, MR. DREAM GOES TO JAIL."/>
    <x v="9"/>
    <n v="3132.63"/>
    <x v="0"/>
    <x v="0"/>
    <s v="USD"/>
    <n v="1251777600"/>
    <n v="1247504047"/>
    <b v="1"/>
    <n v="68"/>
    <b v="1"/>
    <s v="music/rock"/>
    <n v="104"/>
    <n v="46.07"/>
    <x v="4"/>
    <x v="11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x v="0"/>
    <s v="USD"/>
    <n v="1346765347"/>
    <n v="1343741347"/>
    <b v="1"/>
    <n v="413"/>
    <b v="1"/>
    <s v="music/rock"/>
    <n v="106"/>
    <n v="38.54"/>
    <x v="4"/>
    <x v="11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x v="0"/>
    <s v="USD"/>
    <n v="1403661600"/>
    <n v="1401196766"/>
    <b v="1"/>
    <n v="190"/>
    <b v="1"/>
    <s v="music/rock"/>
    <n v="155"/>
    <n v="53.01"/>
    <x v="4"/>
    <x v="1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x v="0"/>
    <s v="USD"/>
    <n v="1395624170"/>
    <n v="1392171770"/>
    <b v="1"/>
    <n v="189"/>
    <b v="1"/>
    <s v="music/rock"/>
    <n v="111"/>
    <n v="73.36"/>
    <x v="4"/>
    <x v="11"/>
    <x v="1279"/>
    <d v="2014-03-24T01:22:50"/>
    <x v="3"/>
  </r>
  <r>
    <n v="1280"/>
    <s v="Nothing More's New Album"/>
    <s v="Nothing More is recording their forthcoming record and needs to join forces with you to make this album HUGE! "/>
    <x v="36"/>
    <n v="16636.78"/>
    <x v="0"/>
    <x v="0"/>
    <s v="USD"/>
    <n v="1299003054"/>
    <n v="1291227054"/>
    <b v="1"/>
    <n v="130"/>
    <b v="1"/>
    <s v="music/rock"/>
    <n v="111"/>
    <n v="127.98"/>
    <x v="4"/>
    <x v="11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x v="0"/>
    <s v="USD"/>
    <n v="1375033836"/>
    <n v="1373305836"/>
    <b v="1"/>
    <n v="74"/>
    <b v="1"/>
    <s v="music/rock"/>
    <n v="111"/>
    <n v="104.73"/>
    <x v="4"/>
    <x v="11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x v="0"/>
    <s v="USD"/>
    <n v="1386565140"/>
    <n v="1383909855"/>
    <b v="1"/>
    <n v="274"/>
    <b v="1"/>
    <s v="music/rock"/>
    <n v="124"/>
    <n v="67.67"/>
    <x v="4"/>
    <x v="11"/>
    <x v="1282"/>
    <d v="2013-12-09T04:59:00"/>
    <x v="4"/>
  </r>
  <r>
    <n v="1283"/>
    <s v="Sketching In Stereo 3rd Album!"/>
    <s v="Our 3rd album is halfway complete, but we need your help to record, mix and master the final product!"/>
    <x v="28"/>
    <n v="2110.5"/>
    <x v="0"/>
    <x v="0"/>
    <s v="USD"/>
    <n v="1362974400"/>
    <n v="1360948389"/>
    <b v="1"/>
    <n v="22"/>
    <b v="1"/>
    <s v="music/rock"/>
    <n v="211"/>
    <n v="95.93"/>
    <x v="4"/>
    <x v="11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x v="0"/>
    <s v="USD"/>
    <n v="1483203540"/>
    <n v="1481175482"/>
    <b v="0"/>
    <n v="31"/>
    <b v="1"/>
    <s v="theater/plays"/>
    <n v="101"/>
    <n v="65.16"/>
    <x v="1"/>
    <x v="6"/>
    <x v="1284"/>
    <d v="2016-12-31T16:59:00"/>
    <x v="2"/>
  </r>
  <r>
    <n v="1285"/>
    <s v="We just keep going"/>
    <s v="The world premiere of hysterically funny and heartbreaking story about family, unconditional love and facing the unfaceable"/>
    <x v="13"/>
    <n v="2033"/>
    <x v="0"/>
    <x v="1"/>
    <s v="GBP"/>
    <n v="1434808775"/>
    <n v="1433512775"/>
    <b v="0"/>
    <n v="63"/>
    <b v="1"/>
    <s v="theater/plays"/>
    <n v="102"/>
    <n v="32.270000000000003"/>
    <x v="1"/>
    <x v="6"/>
    <x v="1285"/>
    <d v="2015-06-20T13:59:35"/>
    <x v="0"/>
  </r>
  <r>
    <n v="1286"/>
    <s v="The Diary of a Nobody"/>
    <s v="A touring production of FRED's modern adaptation of the classic Victorian comic novel, reaching out to new audiences."/>
    <x v="15"/>
    <n v="1625"/>
    <x v="0"/>
    <x v="1"/>
    <s v="GBP"/>
    <n v="1424181600"/>
    <n v="1423041227"/>
    <b v="0"/>
    <n v="20"/>
    <b v="1"/>
    <s v="theater/plays"/>
    <n v="108"/>
    <n v="81.25"/>
    <x v="1"/>
    <x v="6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x v="1"/>
    <s v="GBP"/>
    <n v="1434120856"/>
    <n v="1428936856"/>
    <b v="0"/>
    <n v="25"/>
    <b v="1"/>
    <s v="theater/plays"/>
    <n v="242"/>
    <n v="24.2"/>
    <x v="1"/>
    <x v="6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x v="0"/>
    <s v="USD"/>
    <n v="1470801600"/>
    <n v="1468122163"/>
    <b v="0"/>
    <n v="61"/>
    <b v="1"/>
    <s v="theater/plays"/>
    <n v="100"/>
    <n v="65.87"/>
    <x v="1"/>
    <x v="6"/>
    <x v="1288"/>
    <d v="2016-08-10T04:00:00"/>
    <x v="2"/>
  </r>
  <r>
    <n v="1289"/>
    <s v="No Brains for Dinner"/>
    <s v="A chilling original Edwardian Comedy of errors and foolishness made for the Patrick Henry College stage."/>
    <x v="15"/>
    <n v="1876"/>
    <x v="0"/>
    <x v="0"/>
    <s v="USD"/>
    <n v="1483499645"/>
    <n v="1480907645"/>
    <b v="0"/>
    <n v="52"/>
    <b v="1"/>
    <s v="theater/plays"/>
    <n v="125"/>
    <n v="36.08"/>
    <x v="1"/>
    <x v="6"/>
    <x v="1289"/>
    <d v="2017-01-04T03:14:05"/>
    <x v="2"/>
  </r>
  <r>
    <n v="1290"/>
    <s v="I Died... I Came Back, ... Whatever"/>
    <s v="Sometimes your Heart has to STOP for your Life to START."/>
    <x v="8"/>
    <n v="3800"/>
    <x v="0"/>
    <x v="0"/>
    <s v="USD"/>
    <n v="1429772340"/>
    <n v="1427121931"/>
    <b v="0"/>
    <n v="86"/>
    <b v="1"/>
    <s v="theater/plays"/>
    <n v="109"/>
    <n v="44.19"/>
    <x v="1"/>
    <x v="6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x v="0"/>
    <s v="USD"/>
    <n v="1428390000"/>
    <n v="1425224391"/>
    <b v="0"/>
    <n v="42"/>
    <b v="1"/>
    <s v="theater/plays"/>
    <n v="146"/>
    <n v="104.07"/>
    <x v="1"/>
    <x v="6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x v="180"/>
    <n v="1870"/>
    <x v="0"/>
    <x v="1"/>
    <s v="GBP"/>
    <n v="1444172340"/>
    <n v="1441822828"/>
    <b v="0"/>
    <n v="52"/>
    <b v="1"/>
    <s v="theater/plays"/>
    <n v="110"/>
    <n v="35.96"/>
    <x v="1"/>
    <x v="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x v="36"/>
    <n v="15335"/>
    <x v="0"/>
    <x v="0"/>
    <s v="USD"/>
    <n v="1447523371"/>
    <n v="1444927771"/>
    <b v="0"/>
    <n v="120"/>
    <b v="1"/>
    <s v="theater/plays"/>
    <n v="102"/>
    <n v="127.79"/>
    <x v="1"/>
    <x v="6"/>
    <x v="1293"/>
    <d v="2015-11-14T17:49:31"/>
    <x v="0"/>
  </r>
  <r>
    <n v="1294"/>
    <s v="HELMER'S LOO"/>
    <s v="We have an award-winning Danish play, now we just need a bathroom set to perform it in. Spend a penny to help us build the set!"/>
    <x v="2"/>
    <n v="610"/>
    <x v="0"/>
    <x v="1"/>
    <s v="GBP"/>
    <n v="1445252400"/>
    <n v="1443696797"/>
    <b v="0"/>
    <n v="22"/>
    <b v="1"/>
    <s v="theater/plays"/>
    <n v="122"/>
    <n v="27.73"/>
    <x v="1"/>
    <x v="6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x v="1"/>
    <s v="GBP"/>
    <n v="1438189200"/>
    <n v="1435585497"/>
    <b v="0"/>
    <n v="64"/>
    <b v="1"/>
    <s v="theater/plays"/>
    <n v="102"/>
    <n v="39.83"/>
    <x v="1"/>
    <x v="6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x v="1"/>
    <s v="GBP"/>
    <n v="1457914373"/>
    <n v="1456189973"/>
    <b v="0"/>
    <n v="23"/>
    <b v="1"/>
    <s v="theater/plays"/>
    <n v="141"/>
    <n v="52.17"/>
    <x v="1"/>
    <x v="6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x v="0"/>
    <s v="USD"/>
    <n v="1462125358"/>
    <n v="1459533358"/>
    <b v="0"/>
    <n v="238"/>
    <b v="1"/>
    <s v="theater/plays"/>
    <n v="110"/>
    <n v="92.04"/>
    <x v="1"/>
    <x v="6"/>
    <x v="1297"/>
    <d v="2016-05-01T17:55:58"/>
    <x v="2"/>
  </r>
  <r>
    <n v="1298"/>
    <s v="Dinosaur Dreams"/>
    <s v="A play that raises awareness for mental health and explores the psychological effects childhood abuse can have on an adult."/>
    <x v="13"/>
    <n v="2093"/>
    <x v="0"/>
    <x v="1"/>
    <s v="GBP"/>
    <n v="1461860432"/>
    <n v="1459268432"/>
    <b v="0"/>
    <n v="33"/>
    <b v="1"/>
    <s v="theater/plays"/>
    <n v="105"/>
    <n v="63.42"/>
    <x v="1"/>
    <x v="6"/>
    <x v="1298"/>
    <d v="2016-04-28T16:20:32"/>
    <x v="2"/>
  </r>
  <r>
    <n v="1299"/>
    <s v="The (out)Siders Project"/>
    <s v="A new work inspired by the classic novel and created by Dallas teens under the direction of professional artists."/>
    <x v="8"/>
    <n v="4340"/>
    <x v="0"/>
    <x v="0"/>
    <s v="USD"/>
    <n v="1436902359"/>
    <n v="1434310359"/>
    <b v="0"/>
    <n v="32"/>
    <b v="1"/>
    <s v="theater/plays"/>
    <n v="124"/>
    <n v="135.63"/>
    <x v="1"/>
    <x v="6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x v="9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x v="13"/>
    <n v="2055"/>
    <x v="0"/>
    <x v="0"/>
    <s v="USD"/>
    <n v="1437447600"/>
    <n v="1436551178"/>
    <b v="0"/>
    <n v="29"/>
    <b v="1"/>
    <s v="theater/plays"/>
    <n v="103"/>
    <n v="70.86"/>
    <x v="1"/>
    <x v="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x v="3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2-01T02:23:31"/>
    <x v="2"/>
  </r>
  <r>
    <n v="1303"/>
    <s v="Forward Arena Theatre Company: Summer Season"/>
    <s v="Groundbreaking queer theatre."/>
    <x v="8"/>
    <n v="4559.13"/>
    <x v="0"/>
    <x v="1"/>
    <s v="GBP"/>
    <n v="1469962800"/>
    <n v="1468578920"/>
    <b v="0"/>
    <n v="108"/>
    <b v="1"/>
    <s v="theater/plays"/>
    <n v="130"/>
    <n v="42.21"/>
    <x v="1"/>
    <x v="6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x v="1"/>
    <s v="GBP"/>
    <n v="1489376405"/>
    <n v="1484196005"/>
    <b v="0"/>
    <n v="104"/>
    <b v="0"/>
    <s v="technology/wearables"/>
    <n v="40"/>
    <n v="152.41"/>
    <x v="2"/>
    <x v="8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x v="0"/>
    <s v="USD"/>
    <n v="1469122200"/>
    <n v="1466611108"/>
    <b v="0"/>
    <n v="86"/>
    <b v="0"/>
    <s v="technology/wearables"/>
    <n v="26"/>
    <n v="90.62"/>
    <x v="2"/>
    <x v="8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x v="0"/>
    <s v="USD"/>
    <n v="1417690734"/>
    <n v="1415098734"/>
    <b v="0"/>
    <n v="356"/>
    <b v="0"/>
    <s v="technology/wearables"/>
    <n v="65"/>
    <n v="201.6"/>
    <x v="2"/>
    <x v="8"/>
    <x v="1306"/>
    <d v="2014-12-04T10:58:54"/>
    <x v="3"/>
  </r>
  <r>
    <n v="1307"/>
    <s v="VR Card - Customized Virtual Reality Viewer (Canceled)"/>
    <s v="Get VR to Everyone with Mailable, Ready to Use Viewers"/>
    <x v="63"/>
    <n v="5757"/>
    <x v="1"/>
    <x v="0"/>
    <s v="USD"/>
    <n v="1455710679"/>
    <n v="1453118679"/>
    <b v="0"/>
    <n v="45"/>
    <b v="0"/>
    <s v="technology/wearables"/>
    <n v="12"/>
    <n v="127.93"/>
    <x v="2"/>
    <x v="8"/>
    <x v="1307"/>
    <d v="2016-02-17T12:04:39"/>
    <x v="2"/>
  </r>
  <r>
    <n v="1308"/>
    <s v="Boost Band: Wristband Phone Charger (Canceled)"/>
    <s v="Boost Band, a wristband that charges any device"/>
    <x v="3"/>
    <n v="1136"/>
    <x v="1"/>
    <x v="0"/>
    <s v="USD"/>
    <n v="1475937812"/>
    <n v="1472481812"/>
    <b v="0"/>
    <n v="38"/>
    <b v="0"/>
    <s v="technology/wearables"/>
    <n v="11"/>
    <n v="29.89"/>
    <x v="2"/>
    <x v="8"/>
    <x v="1308"/>
    <d v="2016-10-08T14:43:32"/>
    <x v="2"/>
  </r>
  <r>
    <n v="1309"/>
    <s v="CORE : Roam (Canceled)"/>
    <s v="Wicked fun and built for excitement, CORE is the safest and most versatile speaker you've ever worn."/>
    <x v="236"/>
    <n v="12879"/>
    <x v="1"/>
    <x v="0"/>
    <s v="USD"/>
    <n v="1444943468"/>
    <n v="1441919468"/>
    <b v="0"/>
    <n v="35"/>
    <b v="0"/>
    <s v="technology/wearables"/>
    <n v="112"/>
    <n v="367.97"/>
    <x v="2"/>
    <x v="8"/>
    <x v="1309"/>
    <d v="2015-10-15T21:11:08"/>
    <x v="0"/>
  </r>
  <r>
    <n v="1310"/>
    <s v="k5-jkt.by kiger (Canceled)"/>
    <s v="An essential hoodie that holds all sized smart phones and keep your headphone wires tangle free."/>
    <x v="22"/>
    <n v="3100"/>
    <x v="1"/>
    <x v="0"/>
    <s v="USD"/>
    <n v="1471622450"/>
    <n v="1467734450"/>
    <b v="0"/>
    <n v="24"/>
    <b v="0"/>
    <s v="technology/wearables"/>
    <n v="16"/>
    <n v="129.16999999999999"/>
    <x v="2"/>
    <x v="8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x v="0"/>
    <s v="USD"/>
    <n v="1480536919"/>
    <n v="1477509319"/>
    <b v="0"/>
    <n v="100"/>
    <b v="0"/>
    <s v="technology/wearables"/>
    <n v="32"/>
    <n v="800.7"/>
    <x v="2"/>
    <x v="8"/>
    <x v="1311"/>
    <d v="2016-11-30T20:15:19"/>
    <x v="2"/>
  </r>
  <r>
    <n v="1312"/>
    <s v="GoSolo Hat for GoPro (Canceled)"/>
    <s v="People loved the original Black and Gray GoSolo hats and asked for more. So we received sample for 3 more colors!"/>
    <x v="210"/>
    <n v="28"/>
    <x v="1"/>
    <x v="0"/>
    <s v="USD"/>
    <n v="1429375922"/>
    <n v="1426783922"/>
    <b v="0"/>
    <n v="1"/>
    <b v="0"/>
    <s v="technology/wearables"/>
    <n v="1"/>
    <n v="28"/>
    <x v="2"/>
    <x v="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x v="0"/>
    <s v="USD"/>
    <n v="1457024514"/>
    <n v="1454432514"/>
    <b v="0"/>
    <n v="122"/>
    <b v="0"/>
    <s v="technology/wearables"/>
    <n v="31"/>
    <n v="102.02"/>
    <x v="2"/>
    <x v="8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x v="0"/>
    <s v="USD"/>
    <n v="1477065860"/>
    <n v="1471881860"/>
    <b v="0"/>
    <n v="11"/>
    <b v="0"/>
    <s v="technology/wearables"/>
    <n v="1"/>
    <n v="184.36"/>
    <x v="2"/>
    <x v="8"/>
    <x v="1314"/>
    <d v="2016-10-21T16:04:20"/>
    <x v="2"/>
  </r>
  <r>
    <n v="1315"/>
    <s v="World's First Amphibious Heart Rate &amp; Fitness Wearable"/>
    <s v="Zoom will happen - THANK YOU! Received outside funding due amazing early success!"/>
    <x v="57"/>
    <n v="40404"/>
    <x v="1"/>
    <x v="0"/>
    <s v="USD"/>
    <n v="1446771600"/>
    <n v="1443700648"/>
    <b v="0"/>
    <n v="248"/>
    <b v="0"/>
    <s v="technology/wearables"/>
    <n v="40"/>
    <n v="162.91999999999999"/>
    <x v="2"/>
    <x v="8"/>
    <x v="1315"/>
    <d v="2015-11-06T01:00:00"/>
    <x v="0"/>
  </r>
  <r>
    <n v="1316"/>
    <s v="Future Belt (Canceled)"/>
    <s v="Future Belt comes in just 3 sizes, but yet, is designed to fit waists ranging from 25-55 inches. No batteries, no gimmicks."/>
    <x v="96"/>
    <n v="1"/>
    <x v="1"/>
    <x v="0"/>
    <s v="USD"/>
    <n v="1456700709"/>
    <n v="1453676709"/>
    <b v="0"/>
    <n v="1"/>
    <b v="0"/>
    <s v="technology/wearables"/>
    <n v="0"/>
    <n v="1"/>
    <x v="2"/>
    <x v="8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x v="8"/>
    <s v="DKK"/>
    <n v="1469109600"/>
    <n v="1464586746"/>
    <b v="0"/>
    <n v="19"/>
    <b v="0"/>
    <s v="technology/wearables"/>
    <n v="6"/>
    <n v="603.53"/>
    <x v="2"/>
    <x v="8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x v="79"/>
    <n v="6130"/>
    <x v="1"/>
    <x v="0"/>
    <s v="USD"/>
    <n v="1420938172"/>
    <n v="1418346172"/>
    <b v="0"/>
    <n v="135"/>
    <b v="0"/>
    <s v="technology/wearables"/>
    <n v="15"/>
    <n v="45.41"/>
    <x v="2"/>
    <x v="8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x v="1"/>
    <s v="GBP"/>
    <n v="1405094400"/>
    <n v="1403810965"/>
    <b v="0"/>
    <n v="9"/>
    <b v="0"/>
    <s v="technology/wearables"/>
    <n v="15"/>
    <n v="97.33"/>
    <x v="2"/>
    <x v="8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x v="9"/>
    <s v="EUR"/>
    <n v="1483138800"/>
    <n v="1480610046"/>
    <b v="0"/>
    <n v="3"/>
    <b v="0"/>
    <s v="technology/wearables"/>
    <n v="1"/>
    <n v="167.67"/>
    <x v="2"/>
    <x v="8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x v="11"/>
    <s v="SEK"/>
    <n v="1482515937"/>
    <n v="1479923937"/>
    <b v="0"/>
    <n v="7"/>
    <b v="0"/>
    <s v="technology/wearables"/>
    <n v="1"/>
    <n v="859.86"/>
    <x v="2"/>
    <x v="8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x v="1"/>
    <s v="GBP"/>
    <n v="1432223125"/>
    <n v="1429631125"/>
    <b v="0"/>
    <n v="4"/>
    <b v="0"/>
    <s v="technology/wearables"/>
    <n v="0"/>
    <n v="26.5"/>
    <x v="2"/>
    <x v="8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x v="0"/>
    <s v="USD"/>
    <n v="1461653700"/>
    <n v="1458665146"/>
    <b v="0"/>
    <n v="44"/>
    <b v="0"/>
    <s v="technology/wearables"/>
    <n v="9"/>
    <n v="30.27"/>
    <x v="2"/>
    <x v="8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x v="0"/>
    <s v="USD"/>
    <n v="1476371552"/>
    <n v="1473779552"/>
    <b v="0"/>
    <n v="90"/>
    <b v="0"/>
    <s v="technology/wearables"/>
    <n v="10"/>
    <n v="54.67"/>
    <x v="2"/>
    <x v="8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x v="0"/>
    <s v="USD"/>
    <n v="1483063435"/>
    <n v="1480471435"/>
    <b v="0"/>
    <n v="8"/>
    <b v="0"/>
    <s v="technology/wearables"/>
    <n v="2"/>
    <n v="60.75"/>
    <x v="2"/>
    <x v="8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x v="0"/>
    <s v="USD"/>
    <n v="1421348428"/>
    <n v="1417460428"/>
    <b v="0"/>
    <n v="11"/>
    <b v="0"/>
    <s v="technology/wearables"/>
    <n v="1"/>
    <n v="102.73"/>
    <x v="2"/>
    <x v="8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x v="0"/>
    <s v="USD"/>
    <n v="1432916235"/>
    <n v="1430324235"/>
    <b v="0"/>
    <n v="41"/>
    <b v="0"/>
    <s v="technology/wearables"/>
    <n v="4"/>
    <n v="41.59"/>
    <x v="2"/>
    <x v="8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x v="0"/>
    <s v="USD"/>
    <n v="1476458734"/>
    <n v="1472570734"/>
    <b v="0"/>
    <n v="15"/>
    <b v="0"/>
    <s v="technology/wearables"/>
    <n v="2"/>
    <n v="116.53"/>
    <x v="2"/>
    <x v="8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x v="0"/>
    <s v="USD"/>
    <n v="1417501145"/>
    <n v="1414041545"/>
    <b v="0"/>
    <n v="9"/>
    <b v="0"/>
    <s v="technology/wearables"/>
    <n v="1"/>
    <n v="45.33"/>
    <x v="2"/>
    <x v="8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x v="0"/>
    <s v="USD"/>
    <n v="1467432000"/>
    <n v="1464763109"/>
    <b v="0"/>
    <n v="50"/>
    <b v="0"/>
    <s v="technology/wearables"/>
    <n v="22"/>
    <n v="157.46"/>
    <x v="2"/>
    <x v="8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x v="0"/>
    <s v="USD"/>
    <n v="1471435554"/>
    <n v="1468843554"/>
    <b v="0"/>
    <n v="34"/>
    <b v="0"/>
    <s v="technology/wearables"/>
    <n v="1"/>
    <n v="100.5"/>
    <x v="2"/>
    <x v="8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x v="16"/>
    <s v="CHF"/>
    <n v="1485480408"/>
    <n v="1482888408"/>
    <b v="0"/>
    <n v="0"/>
    <b v="0"/>
    <s v="technology/wearables"/>
    <n v="0"/>
    <n v="0"/>
    <x v="2"/>
    <x v="8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x v="2"/>
    <s v="AUD"/>
    <n v="1405478025"/>
    <n v="1402886025"/>
    <b v="0"/>
    <n v="0"/>
    <b v="0"/>
    <s v="technology/wearables"/>
    <n v="0"/>
    <n v="0"/>
    <x v="2"/>
    <x v="8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x v="242"/>
    <n v="14303"/>
    <x v="1"/>
    <x v="0"/>
    <s v="USD"/>
    <n v="1457721287"/>
    <n v="1455129287"/>
    <b v="0"/>
    <n v="276"/>
    <b v="0"/>
    <s v="technology/wearables"/>
    <n v="11"/>
    <n v="51.82"/>
    <x v="2"/>
    <x v="8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x v="31"/>
    <n v="4940"/>
    <x v="1"/>
    <x v="0"/>
    <s v="USD"/>
    <n v="1449354502"/>
    <n v="1446762502"/>
    <b v="0"/>
    <n v="16"/>
    <b v="0"/>
    <s v="technology/wearables"/>
    <n v="20"/>
    <n v="308.75"/>
    <x v="2"/>
    <x v="8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x v="0"/>
    <s v="USD"/>
    <n v="1418849028"/>
    <n v="1415825028"/>
    <b v="0"/>
    <n v="224"/>
    <b v="0"/>
    <s v="technology/wearables"/>
    <n v="85"/>
    <n v="379.23"/>
    <x v="2"/>
    <x v="8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x v="0"/>
    <s v="USD"/>
    <n v="1488549079"/>
    <n v="1485957079"/>
    <b v="0"/>
    <n v="140"/>
    <b v="0"/>
    <s v="technology/wearables"/>
    <n v="49"/>
    <n v="176.36"/>
    <x v="2"/>
    <x v="8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x v="0"/>
    <s v="USD"/>
    <n v="1438543033"/>
    <n v="1435951033"/>
    <b v="0"/>
    <n v="15"/>
    <b v="0"/>
    <s v="technology/wearables"/>
    <n v="3"/>
    <n v="66.069999999999993"/>
    <x v="2"/>
    <x v="8"/>
    <x v="1338"/>
    <d v="2015-08-02T19:17:13"/>
    <x v="0"/>
  </r>
  <r>
    <n v="1339"/>
    <s v="Linkoo (Canceled)"/>
    <s v="World's Smallest customizable Phone &amp; GPS Watch for kids !"/>
    <x v="63"/>
    <n v="3317"/>
    <x v="1"/>
    <x v="0"/>
    <s v="USD"/>
    <n v="1418056315"/>
    <n v="1414164715"/>
    <b v="0"/>
    <n v="37"/>
    <b v="0"/>
    <s v="technology/wearables"/>
    <n v="7"/>
    <n v="89.65"/>
    <x v="2"/>
    <x v="8"/>
    <x v="1339"/>
    <d v="2014-12-08T16:31:55"/>
    <x v="3"/>
  </r>
  <r>
    <n v="1340"/>
    <s v="Glass Designs (Canceled)"/>
    <s v="I would like to make nicer, more stylish looking frames for the Google Glass using 3D printing technology."/>
    <x v="243"/>
    <n v="0"/>
    <x v="1"/>
    <x v="0"/>
    <s v="USD"/>
    <n v="1408112253"/>
    <n v="1405520253"/>
    <b v="0"/>
    <n v="0"/>
    <b v="0"/>
    <s v="technology/wearables"/>
    <n v="0"/>
    <n v="0"/>
    <x v="2"/>
    <x v="8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x v="1"/>
    <s v="GBP"/>
    <n v="1475333917"/>
    <n v="1472569117"/>
    <b v="0"/>
    <n v="46"/>
    <b v="0"/>
    <s v="technology/wearables"/>
    <n v="70"/>
    <n v="382.39"/>
    <x v="2"/>
    <x v="8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x v="0"/>
    <s v="USD"/>
    <n v="1437161739"/>
    <n v="1434569739"/>
    <b v="0"/>
    <n v="1"/>
    <b v="0"/>
    <s v="technology/wearables"/>
    <n v="0"/>
    <n v="100"/>
    <x v="2"/>
    <x v="8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x v="5"/>
    <s v="CAD"/>
    <n v="1467313039"/>
    <n v="1464807439"/>
    <b v="0"/>
    <n v="139"/>
    <b v="1"/>
    <s v="publishing/nonfiction"/>
    <n v="378"/>
    <n v="40.76"/>
    <x v="3"/>
    <x v="9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x v="0"/>
    <s v="USD"/>
    <n v="1405366359"/>
    <n v="1402342359"/>
    <b v="0"/>
    <n v="7"/>
    <b v="1"/>
    <s v="publishing/nonfiction"/>
    <n v="125"/>
    <n v="53.57"/>
    <x v="3"/>
    <x v="9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x v="244"/>
    <n v="7219"/>
    <x v="0"/>
    <x v="0"/>
    <s v="USD"/>
    <n v="1372297751"/>
    <n v="1369705751"/>
    <b v="0"/>
    <n v="149"/>
    <b v="1"/>
    <s v="publishing/nonfiction"/>
    <n v="147"/>
    <n v="48.45"/>
    <x v="3"/>
    <x v="9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x v="0"/>
    <s v="USD"/>
    <n v="1425741525"/>
    <n v="1423149525"/>
    <b v="0"/>
    <n v="31"/>
    <b v="1"/>
    <s v="publishing/nonfiction"/>
    <n v="102"/>
    <n v="82.42"/>
    <x v="3"/>
    <x v="9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x v="0"/>
    <s v="USD"/>
    <n v="1418904533"/>
    <n v="1416485333"/>
    <b v="0"/>
    <n v="26"/>
    <b v="1"/>
    <s v="publishing/nonfiction"/>
    <n v="102"/>
    <n v="230.19"/>
    <x v="3"/>
    <x v="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x v="5"/>
    <s v="CAD"/>
    <n v="1450249140"/>
    <n v="1447055935"/>
    <b v="0"/>
    <n v="172"/>
    <b v="1"/>
    <s v="publishing/nonfiction"/>
    <n v="204"/>
    <n v="59.36"/>
    <x v="3"/>
    <x v="9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x v="0"/>
    <s v="USD"/>
    <n v="1451089134"/>
    <n v="1448497134"/>
    <b v="0"/>
    <n v="78"/>
    <b v="1"/>
    <s v="publishing/nonfiction"/>
    <n v="104"/>
    <n v="66.7"/>
    <x v="3"/>
    <x v="9"/>
    <x v="1350"/>
    <d v="2015-12-26T00:18:54"/>
    <x v="0"/>
  </r>
  <r>
    <n v="1351"/>
    <s v="Purpose: Your Journey To Find Meaning"/>
    <s v="Discover your purpose, live a more fulfilling life, leave a positive footprint on society."/>
    <x v="22"/>
    <n v="20253"/>
    <x v="0"/>
    <x v="0"/>
    <s v="USD"/>
    <n v="1455299144"/>
    <n v="1452707144"/>
    <b v="0"/>
    <n v="120"/>
    <b v="1"/>
    <s v="publishing/nonfiction"/>
    <n v="101"/>
    <n v="168.78"/>
    <x v="3"/>
    <x v="9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x v="3"/>
    <n v="13614"/>
    <x v="0"/>
    <x v="0"/>
    <s v="USD"/>
    <n v="1441425540"/>
    <n v="1436968366"/>
    <b v="0"/>
    <n v="227"/>
    <b v="1"/>
    <s v="publishing/nonfiction"/>
    <n v="136"/>
    <n v="59.97"/>
    <x v="3"/>
    <x v="9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x v="28"/>
    <n v="1336"/>
    <x v="0"/>
    <x v="0"/>
    <s v="USD"/>
    <n v="1362960000"/>
    <n v="1359946188"/>
    <b v="0"/>
    <n v="42"/>
    <b v="1"/>
    <s v="publishing/nonfiction"/>
    <n v="134"/>
    <n v="31.81"/>
    <x v="3"/>
    <x v="9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x v="1"/>
    <s v="GBP"/>
    <n v="1465672979"/>
    <n v="1463080979"/>
    <b v="0"/>
    <n v="64"/>
    <b v="1"/>
    <s v="publishing/nonfiction"/>
    <n v="130"/>
    <n v="24.42"/>
    <x v="3"/>
    <x v="9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x v="1"/>
    <s v="GBP"/>
    <n v="1354269600"/>
    <n v="1351663605"/>
    <b v="0"/>
    <n v="121"/>
    <b v="1"/>
    <s v="publishing/nonfiction"/>
    <n v="123"/>
    <n v="25.35"/>
    <x v="3"/>
    <x v="9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x v="0"/>
    <s v="USD"/>
    <n v="1372985760"/>
    <n v="1370393760"/>
    <b v="0"/>
    <n v="87"/>
    <b v="1"/>
    <s v="publishing/nonfiction"/>
    <n v="183"/>
    <n v="71.44"/>
    <x v="3"/>
    <x v="9"/>
    <x v="1356"/>
    <d v="2013-07-05T00:56:00"/>
    <x v="4"/>
  </r>
  <r>
    <n v="1357"/>
    <s v="Becoming Alicia"/>
    <s v="The search for identity leads one young woman to Mexico, where she follows her grandfather's journey back to America."/>
    <x v="13"/>
    <n v="2506"/>
    <x v="0"/>
    <x v="0"/>
    <s v="USD"/>
    <n v="1362117540"/>
    <n v="1359587137"/>
    <b v="0"/>
    <n v="65"/>
    <b v="1"/>
    <s v="publishing/nonfiction"/>
    <n v="125"/>
    <n v="38.549999999999997"/>
    <x v="3"/>
    <x v="9"/>
    <x v="1357"/>
    <d v="2013-03-01T05:59:00"/>
    <x v="4"/>
  </r>
  <r>
    <n v="1358"/>
    <s v="The Masada Story Project"/>
    <s v="I am working on a book about what people do when they visit Masada, an ancient fortress in the Judean desert."/>
    <x v="9"/>
    <n v="3350"/>
    <x v="0"/>
    <x v="0"/>
    <s v="USD"/>
    <n v="1309009323"/>
    <n v="1306417323"/>
    <b v="0"/>
    <n v="49"/>
    <b v="1"/>
    <s v="publishing/nonfiction"/>
    <n v="112"/>
    <n v="68.37"/>
    <x v="3"/>
    <x v="9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x v="0"/>
    <s v="USD"/>
    <n v="1309980790"/>
    <n v="1304623990"/>
    <b v="0"/>
    <n v="19"/>
    <b v="1"/>
    <s v="publishing/nonfiction"/>
    <n v="116"/>
    <n v="40.21"/>
    <x v="3"/>
    <x v="9"/>
    <x v="1359"/>
    <d v="2011-07-06T19:33:10"/>
    <x v="6"/>
  </r>
  <r>
    <n v="1360"/>
    <s v="So Bad, It's Good! - A Book of Bad Movies"/>
    <s v="So Bad, It's Good! is a guide to finding the best films for your bad movie night."/>
    <x v="15"/>
    <n v="2598"/>
    <x v="0"/>
    <x v="0"/>
    <s v="USD"/>
    <n v="1343943420"/>
    <n v="1341524220"/>
    <b v="0"/>
    <n v="81"/>
    <b v="1"/>
    <s v="publishing/nonfiction"/>
    <n v="173"/>
    <n v="32.07"/>
    <x v="3"/>
    <x v="9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x v="1"/>
    <s v="GBP"/>
    <n v="1403370772"/>
    <n v="1400778772"/>
    <b v="0"/>
    <n v="264"/>
    <b v="1"/>
    <s v="publishing/nonfiction"/>
    <n v="126"/>
    <n v="28.63"/>
    <x v="3"/>
    <x v="9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x v="28"/>
    <n v="1091"/>
    <x v="0"/>
    <x v="0"/>
    <s v="USD"/>
    <n v="1378592731"/>
    <n v="1373408731"/>
    <b v="0"/>
    <n v="25"/>
    <b v="1"/>
    <s v="publishing/nonfiction"/>
    <n v="109"/>
    <n v="43.64"/>
    <x v="3"/>
    <x v="9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x v="8"/>
    <s v="DKK"/>
    <n v="1420648906"/>
    <n v="1415464906"/>
    <b v="0"/>
    <n v="144"/>
    <b v="1"/>
    <s v="music/rock"/>
    <n v="119"/>
    <n v="346.04"/>
    <x v="4"/>
    <x v="11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x v="0"/>
    <s v="USD"/>
    <n v="1426523752"/>
    <n v="1423935352"/>
    <b v="0"/>
    <n v="92"/>
    <b v="1"/>
    <s v="music/rock"/>
    <n v="100"/>
    <n v="81.739999999999995"/>
    <x v="4"/>
    <x v="11"/>
    <x v="1365"/>
    <d v="2015-03-16T16:35:52"/>
    <x v="0"/>
  </r>
  <r>
    <n v="1366"/>
    <s v="Kick It! A Tribute to the A.K.s"/>
    <s v="A musical memorial for Alexi Petersen."/>
    <x v="51"/>
    <n v="9486.69"/>
    <x v="0"/>
    <x v="0"/>
    <s v="USD"/>
    <n v="1417049663"/>
    <n v="1413158063"/>
    <b v="0"/>
    <n v="147"/>
    <b v="1"/>
    <s v="music/rock"/>
    <n v="126"/>
    <n v="64.540000000000006"/>
    <x v="4"/>
    <x v="11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x v="10"/>
    <n v="5713"/>
    <x v="0"/>
    <x v="0"/>
    <s v="USD"/>
    <n v="1447463050"/>
    <n v="1444867450"/>
    <b v="0"/>
    <n v="90"/>
    <b v="1"/>
    <s v="music/rock"/>
    <n v="114"/>
    <n v="63.48"/>
    <x v="4"/>
    <x v="11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x v="0"/>
    <s v="USD"/>
    <n v="1434342894"/>
    <n v="1432269294"/>
    <b v="0"/>
    <n v="87"/>
    <b v="1"/>
    <s v="music/rock"/>
    <n v="111"/>
    <n v="63.62"/>
    <x v="4"/>
    <x v="11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x v="0"/>
    <s v="USD"/>
    <n v="1397225746"/>
    <n v="1394633746"/>
    <b v="0"/>
    <n v="406"/>
    <b v="1"/>
    <s v="music/rock"/>
    <n v="105"/>
    <n v="83.97"/>
    <x v="4"/>
    <x v="11"/>
    <x v="1369"/>
    <d v="2014-04-11T14:15:46"/>
    <x v="3"/>
  </r>
  <r>
    <n v="1370"/>
    <s v="Food On You presents Baby's First Parental Advisory"/>
    <s v="Songs about the first year of parenthood, often inappropriate for children"/>
    <x v="15"/>
    <n v="1555"/>
    <x v="0"/>
    <x v="0"/>
    <s v="USD"/>
    <n v="1381881890"/>
    <n v="1380585890"/>
    <b v="0"/>
    <n v="20"/>
    <b v="1"/>
    <s v="music/rock"/>
    <n v="104"/>
    <n v="77.75"/>
    <x v="4"/>
    <x v="11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x v="0"/>
    <s v="USD"/>
    <n v="1431022342"/>
    <n v="1428430342"/>
    <b v="0"/>
    <n v="70"/>
    <b v="1"/>
    <s v="music/rock"/>
    <n v="107"/>
    <n v="107.07"/>
    <x v="4"/>
    <x v="11"/>
    <x v="1371"/>
    <d v="2015-05-07T18:12:22"/>
    <x v="0"/>
  </r>
  <r>
    <n v="1372"/>
    <s v="Ted Lukas &amp; the Misled new CD - &quot;FEED&quot;"/>
    <s v="Please help us raise funds to press our new CD!"/>
    <x v="2"/>
    <n v="620"/>
    <x v="0"/>
    <x v="0"/>
    <s v="USD"/>
    <n v="1342115132"/>
    <n v="1339523132"/>
    <b v="0"/>
    <n v="16"/>
    <b v="1"/>
    <s v="music/rock"/>
    <n v="124"/>
    <n v="38.75"/>
    <x v="4"/>
    <x v="11"/>
    <x v="1372"/>
    <d v="2012-07-12T17:45:32"/>
    <x v="5"/>
  </r>
  <r>
    <n v="1373"/>
    <s v="Broccoli Samurai: Tour Van or Bust!"/>
    <s v="Help Broccoli Samurai raise money to get a new van and continue bringing you the jams!"/>
    <x v="3"/>
    <n v="10501"/>
    <x v="0"/>
    <x v="0"/>
    <s v="USD"/>
    <n v="1483138233"/>
    <n v="1480546233"/>
    <b v="0"/>
    <n v="52"/>
    <b v="1"/>
    <s v="music/rock"/>
    <n v="105"/>
    <n v="201.94"/>
    <x v="4"/>
    <x v="11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x v="0"/>
    <s v="USD"/>
    <n v="1458874388"/>
    <n v="1456285988"/>
    <b v="0"/>
    <n v="66"/>
    <b v="1"/>
    <s v="music/rock"/>
    <n v="189"/>
    <n v="43.06"/>
    <x v="4"/>
    <x v="11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x v="6"/>
    <s v="EUR"/>
    <n v="1484444119"/>
    <n v="1481852119"/>
    <b v="0"/>
    <n v="109"/>
    <b v="1"/>
    <s v="music/rock"/>
    <n v="171"/>
    <n v="62.87"/>
    <x v="4"/>
    <x v="11"/>
    <x v="1375"/>
    <d v="2017-01-15T01:35:19"/>
    <x v="2"/>
  </r>
  <r>
    <n v="1376"/>
    <s v="Dead Pirates / HIGHMARE LP 2nd pressing"/>
    <s v="Dead Pirates are planning a second pressing of HIGHMARE LP, who wants one ?"/>
    <x v="250"/>
    <n v="9342"/>
    <x v="0"/>
    <x v="1"/>
    <s v="GBP"/>
    <n v="1480784606"/>
    <n v="1478189006"/>
    <b v="0"/>
    <n v="168"/>
    <b v="1"/>
    <s v="music/rock"/>
    <n v="252"/>
    <n v="55.61"/>
    <x v="4"/>
    <x v="1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x v="0"/>
    <s v="USD"/>
    <n v="1486095060"/>
    <n v="1484198170"/>
    <b v="0"/>
    <n v="31"/>
    <b v="1"/>
    <s v="music/rock"/>
    <n v="116"/>
    <n v="48.71"/>
    <x v="4"/>
    <x v="11"/>
    <x v="1377"/>
    <d v="2017-02-03T04:11:00"/>
    <x v="1"/>
  </r>
  <r>
    <n v="1378"/>
    <s v="SIX BY SEVEN"/>
    <s v="A psychedelic post rock masterpiece!"/>
    <x v="13"/>
    <n v="4067"/>
    <x v="0"/>
    <x v="1"/>
    <s v="GBP"/>
    <n v="1470075210"/>
    <n v="1468779210"/>
    <b v="0"/>
    <n v="133"/>
    <b v="1"/>
    <s v="music/rock"/>
    <n v="203"/>
    <n v="30.58"/>
    <x v="4"/>
    <x v="11"/>
    <x v="1378"/>
    <d v="2016-08-01T18:13:30"/>
    <x v="2"/>
  </r>
  <r>
    <n v="1379"/>
    <s v="J. Walter Makes a Record"/>
    <s v="---------The long-awaited debut full-length from Justin Ruddy--------"/>
    <x v="3"/>
    <n v="11160"/>
    <x v="0"/>
    <x v="0"/>
    <s v="USD"/>
    <n v="1433504876"/>
    <n v="1430912876"/>
    <b v="0"/>
    <n v="151"/>
    <b v="1"/>
    <s v="music/rock"/>
    <n v="112"/>
    <n v="73.91"/>
    <x v="4"/>
    <x v="11"/>
    <x v="1379"/>
    <d v="2015-06-05T11:47:56"/>
    <x v="0"/>
  </r>
  <r>
    <n v="1380"/>
    <s v="BARNFEST 2015"/>
    <s v="A DIY MUSIC FESTIVAL FROM ST. LOUIS MO! Bands make their own festival, help make it legit!"/>
    <x v="251"/>
    <n v="106"/>
    <x v="0"/>
    <x v="0"/>
    <s v="USD"/>
    <n v="1433815200"/>
    <n v="1431886706"/>
    <b v="0"/>
    <n v="5"/>
    <b v="1"/>
    <s v="music/rock"/>
    <n v="424"/>
    <n v="21.2"/>
    <x v="4"/>
    <x v="11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x v="0"/>
    <s v="USD"/>
    <n v="1482988125"/>
    <n v="1480396125"/>
    <b v="0"/>
    <n v="73"/>
    <b v="1"/>
    <s v="music/rock"/>
    <n v="107"/>
    <n v="73.36"/>
    <x v="4"/>
    <x v="11"/>
    <x v="1381"/>
    <d v="2016-12-29T05:08:45"/>
    <x v="2"/>
  </r>
  <r>
    <n v="1382"/>
    <s v="The Floorwalkers New Album!"/>
    <s v="We're making a new record -- independently! We've got some great new songs we're really excited to bring to you!"/>
    <x v="6"/>
    <n v="8349"/>
    <x v="0"/>
    <x v="0"/>
    <s v="USD"/>
    <n v="1367867536"/>
    <n v="1365275536"/>
    <b v="0"/>
    <n v="148"/>
    <b v="1"/>
    <s v="music/rock"/>
    <n v="104"/>
    <n v="56.41"/>
    <x v="4"/>
    <x v="1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x v="5"/>
    <s v="CAD"/>
    <n v="1482457678"/>
    <n v="1480729678"/>
    <b v="0"/>
    <n v="93"/>
    <b v="1"/>
    <s v="music/rock"/>
    <n v="212"/>
    <n v="50.25"/>
    <x v="4"/>
    <x v="11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x v="0"/>
    <s v="USD"/>
    <n v="1436117922"/>
    <n v="1433525922"/>
    <b v="0"/>
    <n v="63"/>
    <b v="1"/>
    <s v="music/rock"/>
    <n v="124"/>
    <n v="68.94"/>
    <x v="4"/>
    <x v="11"/>
    <x v="1384"/>
    <d v="2015-07-05T17:38:42"/>
    <x v="0"/>
  </r>
  <r>
    <n v="1385"/>
    <s v="Chi Might Project"/>
    <s v="Musicians, singers &amp; songwriters from all over the world collaborate via YouTube in order to create an amazing album!"/>
    <x v="6"/>
    <n v="8832.49"/>
    <x v="0"/>
    <x v="12"/>
    <s v="EUR"/>
    <n v="1461931860"/>
    <n v="1457109121"/>
    <b v="0"/>
    <n v="134"/>
    <b v="1"/>
    <s v="music/rock"/>
    <n v="110"/>
    <n v="65.91"/>
    <x v="4"/>
    <x v="11"/>
    <x v="1385"/>
    <d v="2016-04-29T12:11:00"/>
    <x v="2"/>
  </r>
  <r>
    <n v="1386"/>
    <s v="MALTESE CROSS: The First Album"/>
    <s v="We are a classic hard rock/heavy metal band just trying to keep rock alive!"/>
    <x v="44"/>
    <n v="875"/>
    <x v="0"/>
    <x v="0"/>
    <s v="USD"/>
    <n v="1438183889"/>
    <n v="1435591889"/>
    <b v="0"/>
    <n v="14"/>
    <b v="1"/>
    <s v="music/rock"/>
    <n v="219"/>
    <n v="62.5"/>
    <x v="4"/>
    <x v="11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x v="23"/>
    <n v="5465"/>
    <x v="0"/>
    <x v="0"/>
    <s v="USD"/>
    <n v="1433305800"/>
    <n v="1430604395"/>
    <b v="0"/>
    <n v="78"/>
    <b v="1"/>
    <s v="music/rock"/>
    <n v="137"/>
    <n v="70.06"/>
    <x v="4"/>
    <x v="11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x v="0"/>
    <s v="USD"/>
    <n v="1476720840"/>
    <n v="1474469117"/>
    <b v="0"/>
    <n v="112"/>
    <b v="1"/>
    <s v="music/rock"/>
    <n v="135"/>
    <n v="60.18"/>
    <x v="4"/>
    <x v="11"/>
    <x v="1388"/>
    <d v="2016-10-17T16:14:00"/>
    <x v="2"/>
  </r>
  <r>
    <n v="1389"/>
    <s v="Pre-order DANCEHALL's first record!!!"/>
    <s v="Help fund the pressing of DANCEHALL's first record by pre-ordering it in advance!!!"/>
    <x v="2"/>
    <n v="727"/>
    <x v="0"/>
    <x v="1"/>
    <s v="GBP"/>
    <n v="1471087957"/>
    <n v="1468495957"/>
    <b v="0"/>
    <n v="34"/>
    <b v="1"/>
    <s v="music/rock"/>
    <n v="145"/>
    <n v="21.38"/>
    <x v="4"/>
    <x v="11"/>
    <x v="1389"/>
    <d v="2016-08-13T11:32:37"/>
    <x v="2"/>
  </r>
  <r>
    <n v="1390"/>
    <s v="New Music Video/Artist Development"/>
    <s v="Breakout Artist Management will be working with us on a brand new music video and we need your help!"/>
    <x v="70"/>
    <n v="3055"/>
    <x v="0"/>
    <x v="0"/>
    <s v="USD"/>
    <n v="1430154720"/>
    <n v="1427224606"/>
    <b v="0"/>
    <n v="19"/>
    <b v="1"/>
    <s v="music/rock"/>
    <n v="109"/>
    <n v="160.79"/>
    <x v="4"/>
    <x v="11"/>
    <x v="1390"/>
    <d v="2015-04-27T17:12:00"/>
    <x v="0"/>
  </r>
  <r>
    <n v="1391"/>
    <s v="Rules and Regulations"/>
    <s v="With the money donated through this project we intend on investing in sound equipment for live shows"/>
    <x v="2"/>
    <n v="551"/>
    <x v="0"/>
    <x v="0"/>
    <s v="USD"/>
    <n v="1440219540"/>
    <n v="1436369818"/>
    <b v="0"/>
    <n v="13"/>
    <b v="1"/>
    <s v="music/rock"/>
    <n v="110"/>
    <n v="42.38"/>
    <x v="4"/>
    <x v="11"/>
    <x v="1391"/>
    <d v="2015-08-22T04:59:00"/>
    <x v="0"/>
  </r>
  <r>
    <n v="1392"/>
    <s v="Telesomniac's Debut Album"/>
    <s v="Telesomniac is a rock band from Provo, UT releasing their debut album Thirty-One Flashes in the Dark."/>
    <x v="30"/>
    <n v="2841"/>
    <x v="0"/>
    <x v="0"/>
    <s v="USD"/>
    <n v="1456976586"/>
    <n v="1454298186"/>
    <b v="0"/>
    <n v="104"/>
    <b v="1"/>
    <s v="music/rock"/>
    <n v="114"/>
    <n v="27.32"/>
    <x v="4"/>
    <x v="11"/>
    <x v="1392"/>
    <d v="2016-03-03T03:43:06"/>
    <x v="2"/>
  </r>
  <r>
    <n v="1393"/>
    <s v="WolfHunt | Social Commentary Rock Project"/>
    <s v="Rock n' Roll tales of our times"/>
    <x v="3"/>
    <n v="10235"/>
    <x v="0"/>
    <x v="0"/>
    <s v="USD"/>
    <n v="1470068523"/>
    <n v="1467476523"/>
    <b v="0"/>
    <n v="52"/>
    <b v="1"/>
    <s v="music/rock"/>
    <n v="102"/>
    <n v="196.83"/>
    <x v="4"/>
    <x v="11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x v="0"/>
    <s v="USD"/>
    <n v="1488337200"/>
    <n v="1484623726"/>
    <b v="0"/>
    <n v="17"/>
    <b v="1"/>
    <s v="music/rock"/>
    <n v="122"/>
    <n v="53.88"/>
    <x v="4"/>
    <x v="11"/>
    <x v="1394"/>
    <d v="2017-03-01T03:00:00"/>
    <x v="1"/>
  </r>
  <r>
    <n v="1395"/>
    <s v="Quiet Oaks Full Length Album"/>
    <s v="Help Quiet Oaks record their debut album!!!"/>
    <x v="8"/>
    <n v="3916"/>
    <x v="0"/>
    <x v="0"/>
    <s v="USD"/>
    <n v="1484430481"/>
    <n v="1481838481"/>
    <b v="0"/>
    <n v="82"/>
    <b v="1"/>
    <s v="music/rock"/>
    <n v="112"/>
    <n v="47.76"/>
    <x v="4"/>
    <x v="11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x v="0"/>
    <s v="USD"/>
    <n v="1423871882"/>
    <n v="1421279882"/>
    <b v="0"/>
    <n v="73"/>
    <b v="1"/>
    <s v="music/rock"/>
    <n v="107"/>
    <n v="88.19"/>
    <x v="4"/>
    <x v="11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x v="0"/>
    <s v="USD"/>
    <n v="1477603140"/>
    <n v="1475013710"/>
    <b v="0"/>
    <n v="158"/>
    <b v="1"/>
    <s v="music/rock"/>
    <n v="114"/>
    <n v="72.06"/>
    <x v="4"/>
    <x v="11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x v="0"/>
    <s v="USD"/>
    <n v="1467752334"/>
    <n v="1465160334"/>
    <b v="0"/>
    <n v="65"/>
    <b v="1"/>
    <s v="music/rock"/>
    <n v="110"/>
    <n v="74.25"/>
    <x v="4"/>
    <x v="11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x v="0"/>
    <s v="USD"/>
    <n v="1412640373"/>
    <n v="1410048373"/>
    <b v="0"/>
    <n v="184"/>
    <b v="1"/>
    <s v="music/rock"/>
    <n v="126"/>
    <n v="61.7"/>
    <x v="4"/>
    <x v="11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x v="1"/>
    <s v="GBP"/>
    <n v="1465709400"/>
    <n v="1462695073"/>
    <b v="0"/>
    <n v="34"/>
    <b v="1"/>
    <s v="music/rock"/>
    <n v="167"/>
    <n v="17.239999999999998"/>
    <x v="4"/>
    <x v="11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x v="0"/>
    <s v="USD"/>
    <n v="1369612474"/>
    <n v="1367798074"/>
    <b v="0"/>
    <n v="240"/>
    <b v="1"/>
    <s v="music/rock"/>
    <n v="497"/>
    <n v="51.72"/>
    <x v="4"/>
    <x v="11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x v="1"/>
    <s v="GBP"/>
    <n v="1430439411"/>
    <n v="1425259011"/>
    <b v="0"/>
    <n v="113"/>
    <b v="1"/>
    <s v="music/rock"/>
    <n v="109"/>
    <n v="24.15"/>
    <x v="4"/>
    <x v="11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x v="23"/>
    <n v="4103"/>
    <x v="0"/>
    <x v="0"/>
    <s v="USD"/>
    <n v="1374802235"/>
    <n v="1372210235"/>
    <b v="0"/>
    <n v="66"/>
    <b v="1"/>
    <s v="music/rock"/>
    <n v="103"/>
    <n v="62.17"/>
    <x v="4"/>
    <x v="11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x v="107"/>
    <n v="241"/>
    <x v="2"/>
    <x v="1"/>
    <s v="GBP"/>
    <n v="1424607285"/>
    <n v="1422447285"/>
    <b v="1"/>
    <n v="5"/>
    <b v="0"/>
    <s v="publishing/translations"/>
    <n v="2"/>
    <n v="48.2"/>
    <x v="3"/>
    <x v="22"/>
    <x v="1404"/>
    <d v="2015-02-22T12:14:45"/>
    <x v="0"/>
  </r>
  <r>
    <n v="1405"/>
    <s v="The Bible translated into Emoticons"/>
    <s v="Will more people read the Bible if it were translated into Emoticons?"/>
    <x v="31"/>
    <n v="105"/>
    <x v="2"/>
    <x v="0"/>
    <s v="USD"/>
    <n v="1417195201"/>
    <n v="1414599601"/>
    <b v="1"/>
    <n v="17"/>
    <b v="0"/>
    <s v="publishing/translations"/>
    <n v="0"/>
    <n v="6.18"/>
    <x v="3"/>
    <x v="22"/>
    <x v="1405"/>
    <d v="2014-11-28T17:20:01"/>
    <x v="3"/>
  </r>
  <r>
    <n v="1406"/>
    <s v="Man Down! Translation project"/>
    <s v="The White coat and the battle dress uniform"/>
    <x v="14"/>
    <n v="15"/>
    <x v="2"/>
    <x v="13"/>
    <s v="EUR"/>
    <n v="1449914400"/>
    <n v="1445336607"/>
    <b v="0"/>
    <n v="3"/>
    <b v="0"/>
    <s v="publishing/translations"/>
    <n v="0"/>
    <n v="5"/>
    <x v="3"/>
    <x v="22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x v="0"/>
    <s v="USD"/>
    <n v="1407847978"/>
    <n v="1405687978"/>
    <b v="0"/>
    <n v="2"/>
    <b v="0"/>
    <s v="publishing/translations"/>
    <n v="1"/>
    <n v="7.5"/>
    <x v="3"/>
    <x v="22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x v="1"/>
    <s v="GBP"/>
    <n v="1447451756"/>
    <n v="1444856156"/>
    <b v="0"/>
    <n v="6"/>
    <b v="0"/>
    <s v="publishing/translations"/>
    <n v="7"/>
    <n v="12"/>
    <x v="3"/>
    <x v="2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x v="23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x v="13"/>
    <s v="EUR"/>
    <n v="1464939520"/>
    <n v="1461051520"/>
    <b v="0"/>
    <n v="1"/>
    <b v="0"/>
    <s v="publishing/translations"/>
    <n v="0"/>
    <n v="1"/>
    <x v="3"/>
    <x v="22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x v="1"/>
    <s v="GBP"/>
    <n v="1423185900"/>
    <n v="1420766700"/>
    <b v="0"/>
    <n v="3"/>
    <b v="0"/>
    <s v="publishing/translations"/>
    <n v="0"/>
    <n v="2.33"/>
    <x v="3"/>
    <x v="22"/>
    <x v="1411"/>
    <d v="2015-02-06T01:25:00"/>
    <x v="0"/>
  </r>
  <r>
    <n v="1412"/>
    <s v="For overseas shogi fans! Shogi novel translation project"/>
    <s v="â€œClimbing Silver!â€- An English translation of the Young Adult Shogi novella"/>
    <x v="39"/>
    <n v="320"/>
    <x v="2"/>
    <x v="0"/>
    <s v="USD"/>
    <n v="1417656699"/>
    <n v="1415064699"/>
    <b v="0"/>
    <n v="13"/>
    <b v="0"/>
    <s v="publishing/translations"/>
    <n v="5"/>
    <n v="24.62"/>
    <x v="3"/>
    <x v="2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x v="0"/>
    <s v="USD"/>
    <n v="1483423467"/>
    <n v="1480831467"/>
    <b v="0"/>
    <n v="1"/>
    <b v="0"/>
    <s v="publishing/translations"/>
    <n v="0"/>
    <n v="1"/>
    <x v="3"/>
    <x v="22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x v="0"/>
    <s v="USD"/>
    <n v="1439741591"/>
    <n v="1436285591"/>
    <b v="0"/>
    <n v="9"/>
    <b v="0"/>
    <s v="publishing/translations"/>
    <n v="18"/>
    <n v="88.89"/>
    <x v="3"/>
    <x v="22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x v="63"/>
    <n v="0"/>
    <x v="2"/>
    <x v="0"/>
    <s v="USD"/>
    <n v="1448147619"/>
    <n v="1445552019"/>
    <b v="0"/>
    <n v="0"/>
    <b v="0"/>
    <s v="publishing/translations"/>
    <n v="0"/>
    <n v="0"/>
    <x v="3"/>
    <x v="22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x v="37"/>
    <n v="55"/>
    <x v="2"/>
    <x v="0"/>
    <s v="USD"/>
    <n v="1442315460"/>
    <n v="1439696174"/>
    <b v="0"/>
    <n v="2"/>
    <b v="0"/>
    <s v="publishing/translations"/>
    <n v="1"/>
    <n v="27.5"/>
    <x v="3"/>
    <x v="22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x v="9"/>
    <n v="6"/>
    <x v="2"/>
    <x v="3"/>
    <s v="EUR"/>
    <n v="1456397834"/>
    <n v="1453805834"/>
    <b v="0"/>
    <n v="1"/>
    <b v="0"/>
    <s v="publishing/translations"/>
    <n v="0"/>
    <n v="6"/>
    <x v="3"/>
    <x v="22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x v="0"/>
    <s v="USD"/>
    <n v="1476010619"/>
    <n v="1473418619"/>
    <b v="0"/>
    <n v="10"/>
    <b v="0"/>
    <s v="publishing/translations"/>
    <n v="7"/>
    <n v="44.5"/>
    <x v="3"/>
    <x v="22"/>
    <x v="1419"/>
    <d v="2016-10-09T10:56:59"/>
    <x v="2"/>
  </r>
  <r>
    <n v="1420"/>
    <s v="Shakespeare in the Hood - Romeo and Juliet"/>
    <s v="Help me butcher Shakespeare in a satirical fashion."/>
    <x v="252"/>
    <n v="3"/>
    <x v="2"/>
    <x v="0"/>
    <s v="USD"/>
    <n v="1467129686"/>
    <n v="1464969686"/>
    <b v="0"/>
    <n v="3"/>
    <b v="0"/>
    <s v="publishing/translations"/>
    <n v="3"/>
    <n v="1"/>
    <x v="3"/>
    <x v="22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x v="11"/>
    <s v="SEK"/>
    <n v="1423432709"/>
    <n v="1420840709"/>
    <b v="0"/>
    <n v="2"/>
    <b v="0"/>
    <s v="publishing/translations"/>
    <n v="0"/>
    <n v="100"/>
    <x v="3"/>
    <x v="22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x v="4"/>
    <s v="NZD"/>
    <n v="1474436704"/>
    <n v="1471844704"/>
    <b v="0"/>
    <n v="2"/>
    <b v="0"/>
    <s v="publishing/translations"/>
    <n v="0"/>
    <n v="13"/>
    <x v="3"/>
    <x v="22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x v="2"/>
    <s v="AUD"/>
    <n v="1451637531"/>
    <n v="1449045531"/>
    <b v="0"/>
    <n v="1"/>
    <b v="0"/>
    <s v="publishing/translations"/>
    <n v="0"/>
    <n v="100"/>
    <x v="3"/>
    <x v="22"/>
    <x v="1423"/>
    <d v="2016-01-01T08:38:51"/>
    <x v="0"/>
  </r>
  <r>
    <n v="1424"/>
    <s v="Subway Mantras"/>
    <s v="A short book of practical mantras that can be used every day of the week. Mantras are cogwheels of universal engines."/>
    <x v="51"/>
    <n v="1527"/>
    <x v="2"/>
    <x v="0"/>
    <s v="USD"/>
    <n v="1479233602"/>
    <n v="1478106802"/>
    <b v="0"/>
    <n v="14"/>
    <b v="0"/>
    <s v="publishing/translations"/>
    <n v="20"/>
    <n v="109.07"/>
    <x v="3"/>
    <x v="22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x v="12"/>
    <s v="EUR"/>
    <n v="1440408120"/>
    <n v="1435224120"/>
    <b v="0"/>
    <n v="0"/>
    <b v="0"/>
    <s v="publishing/translations"/>
    <n v="0"/>
    <n v="0"/>
    <x v="3"/>
    <x v="22"/>
    <x v="1426"/>
    <d v="2015-08-24T09:22:00"/>
    <x v="0"/>
  </r>
  <r>
    <n v="1427"/>
    <s v="WHAT CAN I DO?..."/>
    <s v="The book with advices that can save many lives._x000a_You will find here many case studies, extreme situations and solutions."/>
    <x v="10"/>
    <n v="419"/>
    <x v="2"/>
    <x v="12"/>
    <s v="EUR"/>
    <n v="1474230385"/>
    <n v="1471638385"/>
    <b v="0"/>
    <n v="4"/>
    <b v="0"/>
    <s v="publishing/translations"/>
    <n v="8"/>
    <n v="104.75"/>
    <x v="3"/>
    <x v="22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x v="3"/>
    <s v="EUR"/>
    <n v="1459584417"/>
    <n v="1456996017"/>
    <b v="0"/>
    <n v="3"/>
    <b v="0"/>
    <s v="publishing/translations"/>
    <n v="5"/>
    <n v="15"/>
    <x v="3"/>
    <x v="22"/>
    <x v="1428"/>
    <d v="2016-04-02T08:06:57"/>
    <x v="2"/>
  </r>
  <r>
    <n v="1429"/>
    <s v="10 P.M."/>
    <s v="A guy in his 30's tries to live his &quot;American Dream&quot;, but quickly it turns into a nightmare. (A Novel)"/>
    <x v="3"/>
    <n v="0"/>
    <x v="2"/>
    <x v="0"/>
    <s v="USD"/>
    <n v="1428629242"/>
    <n v="1426037242"/>
    <b v="0"/>
    <n v="0"/>
    <b v="0"/>
    <s v="publishing/translations"/>
    <n v="0"/>
    <n v="0"/>
    <x v="3"/>
    <x v="22"/>
    <x v="1429"/>
    <d v="2015-04-10T01:27:22"/>
    <x v="0"/>
  </r>
  <r>
    <n v="1430"/>
    <s v="Esoteric Project Management"/>
    <s v="Profesional translation and publishing of the book on unique synthesis of project management and meditation"/>
    <x v="10"/>
    <n v="403"/>
    <x v="2"/>
    <x v="0"/>
    <s v="USD"/>
    <n v="1419017488"/>
    <n v="1416339088"/>
    <b v="0"/>
    <n v="5"/>
    <b v="0"/>
    <s v="publishing/translations"/>
    <n v="8"/>
    <n v="80.599999999999994"/>
    <x v="3"/>
    <x v="22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x v="0"/>
    <s v="USD"/>
    <n v="1448517816"/>
    <n v="1445922216"/>
    <b v="0"/>
    <n v="47"/>
    <b v="0"/>
    <s v="publishing/translations"/>
    <n v="32"/>
    <n v="115.55"/>
    <x v="3"/>
    <x v="22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x v="79"/>
    <n v="0"/>
    <x v="2"/>
    <x v="0"/>
    <s v="USD"/>
    <n v="1437417828"/>
    <n v="1434825828"/>
    <b v="0"/>
    <n v="0"/>
    <b v="0"/>
    <s v="publishing/translations"/>
    <n v="0"/>
    <n v="0"/>
    <x v="3"/>
    <x v="22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x v="13"/>
    <s v="EUR"/>
    <n v="1481367600"/>
    <n v="1477839675"/>
    <b v="0"/>
    <n v="10"/>
    <b v="0"/>
    <s v="publishing/translations"/>
    <n v="7"/>
    <n v="80.5"/>
    <x v="3"/>
    <x v="22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x v="253"/>
    <n v="8190"/>
    <x v="2"/>
    <x v="8"/>
    <s v="DKK"/>
    <n v="1433775600"/>
    <n v="1431973478"/>
    <b v="0"/>
    <n v="11"/>
    <b v="0"/>
    <s v="publishing/translations"/>
    <n v="10"/>
    <n v="744.55"/>
    <x v="3"/>
    <x v="22"/>
    <x v="1434"/>
    <d v="2015-06-08T15:00:00"/>
    <x v="0"/>
  </r>
  <r>
    <n v="1435"/>
    <s v="Trilogy of Crystals, book 1, translation"/>
    <s v="English translation of the first book from a sword and sorcery Fantasy trilogy, by Paolo Parente"/>
    <x v="36"/>
    <n v="15"/>
    <x v="2"/>
    <x v="13"/>
    <s v="EUR"/>
    <n v="1444589020"/>
    <n v="1441997020"/>
    <b v="0"/>
    <n v="2"/>
    <b v="0"/>
    <s v="publishing/translations"/>
    <n v="0"/>
    <n v="7.5"/>
    <x v="3"/>
    <x v="22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x v="12"/>
    <s v="EUR"/>
    <n v="1456043057"/>
    <n v="1453451057"/>
    <b v="0"/>
    <n v="2"/>
    <b v="0"/>
    <s v="publishing/translations"/>
    <n v="1"/>
    <n v="38.5"/>
    <x v="3"/>
    <x v="22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x v="9"/>
    <n v="807"/>
    <x v="2"/>
    <x v="0"/>
    <s v="USD"/>
    <n v="1405227540"/>
    <n v="1402058739"/>
    <b v="0"/>
    <n v="22"/>
    <b v="0"/>
    <s v="publishing/translations"/>
    <n v="27"/>
    <n v="36.68"/>
    <x v="3"/>
    <x v="22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x v="5"/>
    <s v="CAD"/>
    <n v="1425758101"/>
    <n v="1423166101"/>
    <b v="0"/>
    <n v="6"/>
    <b v="0"/>
    <s v="publishing/translations"/>
    <n v="7"/>
    <n v="30"/>
    <x v="3"/>
    <x v="22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x v="13"/>
    <s v="EUR"/>
    <n v="1464285463"/>
    <n v="1461693463"/>
    <b v="0"/>
    <n v="1"/>
    <b v="0"/>
    <s v="publishing/translations"/>
    <n v="0"/>
    <n v="1"/>
    <x v="3"/>
    <x v="22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x v="1"/>
    <s v="GBP"/>
    <n v="1441995769"/>
    <n v="1436811769"/>
    <b v="0"/>
    <n v="3"/>
    <b v="0"/>
    <s v="publishing/translations"/>
    <n v="1"/>
    <n v="673.33"/>
    <x v="3"/>
    <x v="22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d v="2017-01-02T22:13:29"/>
    <x v="2"/>
  </r>
  <r>
    <n v="1444"/>
    <s v="Expand the MillionairesLetter in the US Market!"/>
    <s v="We as a successfull german stock market newsletter publisher want expand in the US market!"/>
    <x v="255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d v="2016-04-21T10:44:38"/>
    <x v="2"/>
  </r>
  <r>
    <n v="1447"/>
    <s v="Indian Language Dictionary"/>
    <s v="I'm creating a dictionary of multiple Indian languages."/>
    <x v="69"/>
    <n v="75"/>
    <x v="2"/>
    <x v="0"/>
    <s v="USD"/>
    <n v="1467999134"/>
    <n v="1465407134"/>
    <b v="0"/>
    <n v="3"/>
    <b v="0"/>
    <s v="publishing/translations"/>
    <n v="0"/>
    <n v="25"/>
    <x v="3"/>
    <x v="22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x v="57"/>
    <n v="1"/>
    <x v="2"/>
    <x v="0"/>
    <s v="USD"/>
    <n v="1455941197"/>
    <n v="1453349197"/>
    <b v="0"/>
    <n v="1"/>
    <b v="0"/>
    <s v="publishing/translations"/>
    <n v="0"/>
    <n v="1"/>
    <x v="3"/>
    <x v="22"/>
    <x v="1450"/>
    <d v="2016-02-20T04:06:37"/>
    <x v="2"/>
  </r>
  <r>
    <n v="1451"/>
    <s v="Modern Literal Torah Translation (Canceled)"/>
    <s v="Modern Literal Translation of the Torah in English and Russian with sub-linear and interlinear layout."/>
    <x v="256"/>
    <n v="2"/>
    <x v="1"/>
    <x v="0"/>
    <s v="USD"/>
    <n v="1416355259"/>
    <n v="1413759659"/>
    <b v="0"/>
    <n v="2"/>
    <b v="0"/>
    <s v="publishing/translations"/>
    <n v="0"/>
    <n v="1"/>
    <x v="3"/>
    <x v="22"/>
    <x v="1451"/>
    <d v="2014-11-19T00:00:59"/>
    <x v="3"/>
  </r>
  <r>
    <n v="1452"/>
    <s v="The Judo Preservation Project (Canceled)"/>
    <s v="I am gathering rare, out-of-print Judo books for preservation, translation and sharing."/>
    <x v="32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x v="6"/>
    <s v="EUR"/>
    <n v="1492270947"/>
    <n v="1488386547"/>
    <b v="0"/>
    <n v="0"/>
    <b v="0"/>
    <s v="publishing/translations"/>
    <n v="0"/>
    <n v="0"/>
    <x v="3"/>
    <x v="22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x v="3"/>
    <s v="EUR"/>
    <n v="1461535140"/>
    <n v="1459716480"/>
    <b v="0"/>
    <n v="1"/>
    <b v="0"/>
    <s v="publishing/translations"/>
    <n v="1"/>
    <n v="15"/>
    <x v="3"/>
    <x v="22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x v="0"/>
    <s v="USD"/>
    <n v="1409924340"/>
    <n v="1405181320"/>
    <b v="0"/>
    <n v="7"/>
    <b v="0"/>
    <s v="publishing/translations"/>
    <n v="11"/>
    <n v="225"/>
    <x v="3"/>
    <x v="22"/>
    <x v="1455"/>
    <d v="2014-09-05T13:39:00"/>
    <x v="3"/>
  </r>
  <r>
    <n v="1456"/>
    <s v="Sometimes you don't need love (Canceled)"/>
    <s v="English Version of my auto-published novel"/>
    <x v="10"/>
    <n v="145"/>
    <x v="1"/>
    <x v="13"/>
    <s v="EUR"/>
    <n v="1483459365"/>
    <n v="1480867365"/>
    <b v="0"/>
    <n v="3"/>
    <b v="0"/>
    <s v="publishing/translations"/>
    <n v="3"/>
    <n v="48.33"/>
    <x v="3"/>
    <x v="22"/>
    <x v="1456"/>
    <d v="2017-01-03T16:02:45"/>
    <x v="2"/>
  </r>
  <r>
    <n v="1457"/>
    <s v="Hey! I&quot;m not invisable, I am Just Old (Canceled)"/>
    <s v="Age is more than just a number, I hope your younger than you feel."/>
    <x v="12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x v="258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d v="2015-12-02T17:25:00"/>
    <x v="0"/>
  </r>
  <r>
    <n v="1460"/>
    <s v="KJV2015 (Canceled)"/>
    <s v="KJV2015 Easier to understand for our kids and family not leaving out one verse or changing a meaning one bit."/>
    <x v="259"/>
    <n v="0"/>
    <x v="1"/>
    <x v="0"/>
    <s v="USD"/>
    <n v="1417391100"/>
    <n v="1412371898"/>
    <b v="0"/>
    <n v="0"/>
    <b v="0"/>
    <s v="publishing/translations"/>
    <n v="0"/>
    <n v="0"/>
    <x v="3"/>
    <x v="22"/>
    <x v="1460"/>
    <d v="2014-11-30T23:45:00"/>
    <x v="3"/>
  </r>
  <r>
    <n v="1461"/>
    <s v="Relatively Prime Series 2"/>
    <s v="Series 2 of Relatively Prime, a podcast of stories from the Mathematical Domain"/>
    <x v="36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  <x v="1461"/>
    <d v="2014-10-21T00:00:00"/>
    <x v="3"/>
  </r>
  <r>
    <n v="1462"/>
    <s v="Unbound: Fiction on the Radio"/>
    <s v="A new radio show focused on short fiction produced by Louisville Public Media"/>
    <x v="23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x v="0"/>
    <s v="USD"/>
    <n v="1365367938"/>
    <n v="1361483538"/>
    <b v="1"/>
    <n v="25"/>
    <b v="1"/>
    <s v="publishing/radio &amp; podcasts"/>
    <n v="148"/>
    <n v="35.44"/>
    <x v="3"/>
    <x v="23"/>
    <x v="1463"/>
    <d v="2013-04-07T20:52:18"/>
    <x v="4"/>
  </r>
  <r>
    <n v="1464"/>
    <s v="Science Studio"/>
    <s v="The Best Science Media on the Web"/>
    <x v="1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x v="194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  <x v="1466"/>
    <d v="2016-01-12T05:00:00"/>
    <x v="0"/>
  </r>
  <r>
    <n v="1467"/>
    <s v="Radio Ambulante"/>
    <s v="We are a new Spanish language podcast telling uniquely Latin American stories."/>
    <x v="79"/>
    <n v="46032"/>
    <x v="0"/>
    <x v="0"/>
    <s v="USD"/>
    <n v="1332699285"/>
    <n v="1327518885"/>
    <b v="1"/>
    <n v="600"/>
    <b v="1"/>
    <s v="publishing/radio &amp; podcasts"/>
    <n v="115"/>
    <n v="76.72"/>
    <x v="3"/>
    <x v="23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x v="0"/>
    <s v="USD"/>
    <n v="1307838049"/>
    <n v="1302654049"/>
    <b v="1"/>
    <n v="293"/>
    <b v="1"/>
    <s v="publishing/radio &amp; podcasts"/>
    <n v="102"/>
    <n v="33.19"/>
    <x v="3"/>
    <x v="23"/>
    <x v="1468"/>
    <d v="2011-06-12T00:20:49"/>
    <x v="6"/>
  </r>
  <r>
    <n v="1469"/>
    <s v="The Local Global Mashup Show"/>
    <s v="Get the inside edge on the stories that connect Americans to the world -- in your ear every week."/>
    <x v="26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x v="0"/>
    <s v="USD"/>
    <n v="1356724263"/>
    <n v="1354909863"/>
    <b v="1"/>
    <n v="81"/>
    <b v="1"/>
    <s v="publishing/radio &amp; podcasts"/>
    <n v="125"/>
    <n v="23.17"/>
    <x v="3"/>
    <x v="23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x v="261"/>
    <n v="33229"/>
    <x v="0"/>
    <x v="0"/>
    <s v="USD"/>
    <n v="1428620334"/>
    <n v="1426028334"/>
    <b v="1"/>
    <n v="343"/>
    <b v="1"/>
    <s v="publishing/radio &amp; podcasts"/>
    <n v="104"/>
    <n v="96.88"/>
    <x v="3"/>
    <x v="23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x v="0"/>
    <s v="USD"/>
    <n v="1381928503"/>
    <n v="1379336503"/>
    <b v="1"/>
    <n v="336"/>
    <b v="1"/>
    <s v="publishing/radio &amp; podcasts"/>
    <n v="139"/>
    <n v="103.2"/>
    <x v="3"/>
    <x v="23"/>
    <x v="1472"/>
    <d v="2013-10-16T13:01:43"/>
    <x v="4"/>
  </r>
  <r>
    <n v="1473"/>
    <s v="ONE LOVES ONLY FORM"/>
    <s v="Public Radio Project"/>
    <x v="15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x v="9"/>
    <n v="3368"/>
    <x v="0"/>
    <x v="0"/>
    <s v="USD"/>
    <n v="1379093292"/>
    <n v="1376501292"/>
    <b v="1"/>
    <n v="76"/>
    <b v="1"/>
    <s v="publishing/radio &amp; podcasts"/>
    <n v="112"/>
    <n v="44.32"/>
    <x v="3"/>
    <x v="23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  <x v="1475"/>
    <d v="2014-12-20T04:59:00"/>
    <x v="3"/>
  </r>
  <r>
    <n v="1476"/>
    <s v="The Comedy Button Podcast"/>
    <s v="The Comedy Button is a brand new nerd pop culture podcast with weekly video sketches."/>
    <x v="12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x v="11"/>
    <n v="33393"/>
    <x v="0"/>
    <x v="0"/>
    <s v="USD"/>
    <n v="1324609200"/>
    <n v="1319467604"/>
    <b v="1"/>
    <n v="369"/>
    <b v="1"/>
    <s v="publishing/radio &amp; podcasts"/>
    <n v="111"/>
    <n v="90.5"/>
    <x v="3"/>
    <x v="23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x v="63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x v="0"/>
    <s v="USD"/>
    <n v="1399694340"/>
    <n v="1398448389"/>
    <b v="1"/>
    <n v="71"/>
    <b v="1"/>
    <s v="publishing/radio &amp; podcasts"/>
    <n v="137"/>
    <n v="30.96"/>
    <x v="3"/>
    <x v="23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x v="63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x v="5"/>
    <s v="CAD"/>
    <n v="1383430145"/>
    <n v="1380838145"/>
    <b v="0"/>
    <n v="6"/>
    <b v="0"/>
    <s v="publishing/fiction"/>
    <n v="2"/>
    <n v="17.5"/>
    <x v="3"/>
    <x v="10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x v="0"/>
    <s v="USD"/>
    <n v="1347004260"/>
    <n v="1345062936"/>
    <b v="0"/>
    <n v="1"/>
    <b v="0"/>
    <s v="publishing/fiction"/>
    <n v="0"/>
    <n v="5"/>
    <x v="3"/>
    <x v="10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x v="39"/>
    <n v="50"/>
    <x v="2"/>
    <x v="0"/>
    <s v="USD"/>
    <n v="1469162275"/>
    <n v="1467002275"/>
    <b v="0"/>
    <n v="2"/>
    <b v="0"/>
    <s v="publishing/fiction"/>
    <n v="1"/>
    <n v="25"/>
    <x v="3"/>
    <x v="10"/>
    <x v="1483"/>
    <d v="2016-07-22T04:37:55"/>
    <x v="2"/>
  </r>
  <r>
    <n v="1484"/>
    <s v="a book called filtered down thru the stars"/>
    <s v="The mussings of an old wizard"/>
    <x v="13"/>
    <n v="0"/>
    <x v="2"/>
    <x v="0"/>
    <s v="USD"/>
    <n v="1342882260"/>
    <n v="1337834963"/>
    <b v="0"/>
    <n v="0"/>
    <b v="0"/>
    <s v="publishing/fiction"/>
    <n v="0"/>
    <n v="0"/>
    <x v="3"/>
    <x v="1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x v="233"/>
    <n v="150"/>
    <x v="2"/>
    <x v="0"/>
    <s v="USD"/>
    <n v="1434827173"/>
    <n v="1430939173"/>
    <b v="0"/>
    <n v="3"/>
    <b v="0"/>
    <s v="publishing/fiction"/>
    <n v="2"/>
    <n v="50"/>
    <x v="3"/>
    <x v="1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x v="0"/>
    <s v="USD"/>
    <n v="1425009761"/>
    <n v="1422417761"/>
    <b v="0"/>
    <n v="3"/>
    <b v="0"/>
    <s v="publishing/fiction"/>
    <n v="0"/>
    <n v="16"/>
    <x v="3"/>
    <x v="10"/>
    <x v="1486"/>
    <d v="2015-02-27T04:02:41"/>
    <x v="0"/>
  </r>
  <r>
    <n v="1487"/>
    <s v="You Killed Me First"/>
    <s v="A lover becomes an enemy when a line has been crossed. Torn between memories and reality, his mask of sanity is slipping."/>
    <x v="3"/>
    <n v="0"/>
    <x v="2"/>
    <x v="0"/>
    <s v="USD"/>
    <n v="1470175271"/>
    <n v="1467583271"/>
    <b v="0"/>
    <n v="0"/>
    <b v="0"/>
    <s v="publishing/fiction"/>
    <n v="0"/>
    <n v="0"/>
    <x v="3"/>
    <x v="10"/>
    <x v="1487"/>
    <d v="2016-08-02T22:01:11"/>
    <x v="2"/>
  </r>
  <r>
    <n v="1488"/>
    <s v="Nanolution"/>
    <s v="A blockbuster sci-fi adventure. What would you do if one day your life changed to beyond the imaginable?"/>
    <x v="36"/>
    <n v="360"/>
    <x v="2"/>
    <x v="2"/>
    <s v="AUD"/>
    <n v="1388928660"/>
    <n v="1386336660"/>
    <b v="0"/>
    <n v="6"/>
    <b v="0"/>
    <s v="publishing/fiction"/>
    <n v="2"/>
    <n v="60"/>
    <x v="3"/>
    <x v="1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x v="0"/>
    <s v="USD"/>
    <n v="1352994052"/>
    <n v="1350398452"/>
    <b v="0"/>
    <n v="0"/>
    <b v="0"/>
    <s v="publishing/fiction"/>
    <n v="0"/>
    <n v="0"/>
    <x v="3"/>
    <x v="1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x v="0"/>
    <s v="USD"/>
    <n v="1380720474"/>
    <n v="1378214874"/>
    <b v="0"/>
    <n v="19"/>
    <b v="0"/>
    <s v="publishing/fiction"/>
    <n v="31"/>
    <n v="47.11"/>
    <x v="3"/>
    <x v="10"/>
    <x v="1490"/>
    <d v="2013-10-02T13:27:54"/>
    <x v="4"/>
  </r>
  <r>
    <n v="1491"/>
    <s v="Tales of guns, gold and a beagle in the Old West"/>
    <s v="What do you get when you take outlaws, guns, gold and and old beagle in the old west? Adventure!"/>
    <x v="38"/>
    <n v="100"/>
    <x v="2"/>
    <x v="0"/>
    <s v="USD"/>
    <n v="1424014680"/>
    <n v="1418922443"/>
    <b v="0"/>
    <n v="1"/>
    <b v="0"/>
    <s v="publishing/fiction"/>
    <n v="8"/>
    <n v="100"/>
    <x v="3"/>
    <x v="1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x v="0"/>
    <s v="USD"/>
    <n v="1308431646"/>
    <n v="1305839646"/>
    <b v="0"/>
    <n v="2"/>
    <b v="0"/>
    <s v="publishing/fiction"/>
    <n v="1"/>
    <n v="15"/>
    <x v="3"/>
    <x v="10"/>
    <x v="1492"/>
    <d v="2011-06-18T21:14:06"/>
    <x v="6"/>
  </r>
  <r>
    <n v="1493"/>
    <s v="The Great Grand Zeppelin Chase"/>
    <s v="Help illustrate the sequel to the bestselling _x000a_The Transylvania Flying Squad of Detectives"/>
    <x v="262"/>
    <n v="0"/>
    <x v="2"/>
    <x v="0"/>
    <s v="USD"/>
    <n v="1371415675"/>
    <n v="1368823675"/>
    <b v="0"/>
    <n v="0"/>
    <b v="0"/>
    <s v="publishing/fiction"/>
    <n v="0"/>
    <n v="0"/>
    <x v="3"/>
    <x v="1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x v="0"/>
    <s v="USD"/>
    <n v="1428075480"/>
    <n v="1425489613"/>
    <b v="0"/>
    <n v="11"/>
    <b v="0"/>
    <s v="publishing/fiction"/>
    <n v="9"/>
    <n v="40.450000000000003"/>
    <x v="3"/>
    <x v="10"/>
    <x v="1494"/>
    <d v="2015-04-03T15:38:00"/>
    <x v="0"/>
  </r>
  <r>
    <n v="1495"/>
    <s v="A Magical Bildungsroman with a Female Heroine"/>
    <s v="The Adventures of Penelope Hawthorne. Part One: The Spellbook of Dracone."/>
    <x v="13"/>
    <n v="0"/>
    <x v="2"/>
    <x v="0"/>
    <s v="USD"/>
    <n v="1314471431"/>
    <n v="1311879431"/>
    <b v="0"/>
    <n v="0"/>
    <b v="0"/>
    <s v="publishing/fiction"/>
    <n v="0"/>
    <n v="0"/>
    <x v="3"/>
    <x v="1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x v="15"/>
    <n v="0"/>
    <x v="2"/>
    <x v="0"/>
    <s v="USD"/>
    <n v="1410866659"/>
    <n v="1405682659"/>
    <b v="0"/>
    <n v="0"/>
    <b v="0"/>
    <s v="publishing/fiction"/>
    <n v="0"/>
    <n v="0"/>
    <x v="3"/>
    <x v="10"/>
    <x v="1496"/>
    <d v="2014-09-16T11:24:19"/>
    <x v="3"/>
  </r>
  <r>
    <n v="1497"/>
    <s v="Daddy"/>
    <s v="After 25 years apart, a father and son's reunion is less magical and more explosive as the revelations come out and the gloves come off"/>
    <x v="36"/>
    <n v="1"/>
    <x v="2"/>
    <x v="0"/>
    <s v="USD"/>
    <n v="1375299780"/>
    <n v="1371655522"/>
    <b v="0"/>
    <n v="1"/>
    <b v="0"/>
    <s v="publishing/fiction"/>
    <n v="0"/>
    <n v="1"/>
    <x v="3"/>
    <x v="10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x v="0"/>
    <s v="USD"/>
    <n v="1409787378"/>
    <n v="1405899378"/>
    <b v="0"/>
    <n v="3"/>
    <b v="0"/>
    <s v="publishing/fiction"/>
    <n v="2"/>
    <n v="19"/>
    <x v="3"/>
    <x v="10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x v="13"/>
    <n v="5"/>
    <x v="2"/>
    <x v="0"/>
    <s v="USD"/>
    <n v="1470355833"/>
    <n v="1465171833"/>
    <b v="0"/>
    <n v="1"/>
    <b v="0"/>
    <s v="publishing/fiction"/>
    <n v="0"/>
    <n v="5"/>
    <x v="3"/>
    <x v="10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x v="0"/>
    <s v="USD"/>
    <n v="1367444557"/>
    <n v="1364852557"/>
    <b v="0"/>
    <n v="15"/>
    <b v="0"/>
    <s v="publishing/fiction"/>
    <n v="25"/>
    <n v="46.73"/>
    <x v="3"/>
    <x v="10"/>
    <x v="1500"/>
    <d v="2013-05-01T21:42:37"/>
    <x v="4"/>
  </r>
  <r>
    <n v="1501"/>
    <s v="This is Nowhere"/>
    <s v="A hardcover book of surf, outdoor and nature photos from the British Columbia coast."/>
    <x v="263"/>
    <n v="86492"/>
    <x v="0"/>
    <x v="5"/>
    <s v="CAD"/>
    <n v="1436364023"/>
    <n v="1433772023"/>
    <b v="1"/>
    <n v="885"/>
    <b v="1"/>
    <s v="photography/photobooks"/>
    <n v="166"/>
    <n v="97.73"/>
    <x v="8"/>
    <x v="20"/>
    <x v="1501"/>
    <d v="2015-07-08T14:00:23"/>
    <x v="0"/>
  </r>
  <r>
    <n v="1502"/>
    <s v="Cosmic Surgery"/>
    <s v="Cosmic Surgery is a photo book, set in the not too distant future where the world of cosmetic surgery is about to be transformed"/>
    <x v="29"/>
    <n v="22318"/>
    <x v="0"/>
    <x v="1"/>
    <s v="GBP"/>
    <n v="1458943200"/>
    <n v="1456491680"/>
    <b v="1"/>
    <n v="329"/>
    <b v="1"/>
    <s v="photography/photobooks"/>
    <n v="101"/>
    <n v="67.84"/>
    <x v="8"/>
    <x v="20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x v="18"/>
    <s v="EUR"/>
    <n v="1477210801"/>
    <n v="1472026801"/>
    <b v="1"/>
    <n v="71"/>
    <b v="1"/>
    <s v="photography/photobooks"/>
    <n v="108"/>
    <n v="56.98"/>
    <x v="8"/>
    <x v="20"/>
    <x v="1503"/>
    <d v="2016-10-23T08:20:01"/>
    <x v="2"/>
  </r>
  <r>
    <n v="1504"/>
    <s v="RYU X RIO"/>
    <s v="A football photography book like no other about the 2014 World Cup in Brazil, by Ryu Voelkel."/>
    <x v="115"/>
    <n v="18066"/>
    <x v="0"/>
    <x v="1"/>
    <s v="GBP"/>
    <n v="1402389180"/>
    <n v="1399996024"/>
    <b v="1"/>
    <n v="269"/>
    <b v="1"/>
    <s v="photography/photobooks"/>
    <n v="278"/>
    <n v="67.16"/>
    <x v="8"/>
    <x v="20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x v="12"/>
    <s v="EUR"/>
    <n v="1458676860"/>
    <n v="1455446303"/>
    <b v="1"/>
    <n v="345"/>
    <b v="1"/>
    <s v="photography/photobooks"/>
    <n v="104"/>
    <n v="48.04"/>
    <x v="8"/>
    <x v="20"/>
    <x v="1505"/>
    <d v="2016-03-22T20:01:00"/>
    <x v="2"/>
  </r>
  <r>
    <n v="1506"/>
    <s v="Holden Lane High School photobook"/>
    <s v="A photographic book consisting of 36 colour photographs that explore Holden Lane High School in its final state."/>
    <x v="15"/>
    <n v="1671"/>
    <x v="0"/>
    <x v="1"/>
    <s v="GBP"/>
    <n v="1406227904"/>
    <n v="1403635904"/>
    <b v="1"/>
    <n v="43"/>
    <b v="1"/>
    <s v="photography/photobooks"/>
    <n v="111"/>
    <n v="38.86"/>
    <x v="8"/>
    <x v="20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x v="0"/>
    <s v="USD"/>
    <n v="1403880281"/>
    <n v="1401201881"/>
    <b v="1"/>
    <n v="211"/>
    <b v="1"/>
    <s v="photography/photobooks"/>
    <n v="111"/>
    <n v="97.11"/>
    <x v="8"/>
    <x v="20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x v="178"/>
    <n v="21637.22"/>
    <x v="0"/>
    <x v="12"/>
    <s v="EUR"/>
    <n v="1487113140"/>
    <n v="1484570885"/>
    <b v="1"/>
    <n v="196"/>
    <b v="1"/>
    <s v="photography/photobooks"/>
    <n v="124"/>
    <n v="110.39"/>
    <x v="8"/>
    <x v="20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x v="1"/>
    <s v="GBP"/>
    <n v="1405761278"/>
    <n v="1403169278"/>
    <b v="1"/>
    <n v="405"/>
    <b v="1"/>
    <s v="photography/photobooks"/>
    <n v="101"/>
    <n v="39.92"/>
    <x v="8"/>
    <x v="20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x v="32"/>
    <n v="15651"/>
    <x v="0"/>
    <x v="0"/>
    <s v="USD"/>
    <n v="1447858804"/>
    <n v="1445263204"/>
    <b v="1"/>
    <n v="206"/>
    <b v="1"/>
    <s v="photography/photobooks"/>
    <n v="112"/>
    <n v="75.98"/>
    <x v="8"/>
    <x v="20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x v="0"/>
    <s v="USD"/>
    <n v="1486311939"/>
    <n v="1483719939"/>
    <b v="1"/>
    <n v="335"/>
    <b v="1"/>
    <s v="photography/photobooks"/>
    <n v="559"/>
    <n v="58.38"/>
    <x v="8"/>
    <x v="20"/>
    <x v="1512"/>
    <d v="2017-02-05T16:25:39"/>
    <x v="1"/>
  </r>
  <r>
    <n v="1513"/>
    <s v="Russian Interiors"/>
    <s v="An intimate portrait of Russian women in their private spaces by late photographer Andy Rocchelli published by Cesura."/>
    <x v="6"/>
    <n v="12001.5"/>
    <x v="0"/>
    <x v="1"/>
    <s v="GBP"/>
    <n v="1405523866"/>
    <n v="1402931866"/>
    <b v="1"/>
    <n v="215"/>
    <b v="1"/>
    <s v="photography/photobooks"/>
    <n v="150"/>
    <n v="55.82"/>
    <x v="8"/>
    <x v="20"/>
    <x v="1513"/>
    <d v="2014-07-16T15:17:46"/>
    <x v="3"/>
  </r>
  <r>
    <n v="1514"/>
    <s v="Racing Age"/>
    <s v="Racing Age is a documentary photography book about masters track &amp; field athletes of retirement age and older."/>
    <x v="31"/>
    <n v="26619"/>
    <x v="0"/>
    <x v="0"/>
    <s v="USD"/>
    <n v="1443363640"/>
    <n v="1439907640"/>
    <b v="1"/>
    <n v="176"/>
    <b v="1"/>
    <s v="photography/photobooks"/>
    <n v="106"/>
    <n v="151.24"/>
    <x v="8"/>
    <x v="20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x v="82"/>
    <n v="471567"/>
    <x v="0"/>
    <x v="10"/>
    <s v="NOK"/>
    <n v="1458104697"/>
    <n v="1455516297"/>
    <b v="1"/>
    <n v="555"/>
    <b v="1"/>
    <s v="photography/photobooks"/>
    <n v="157"/>
    <n v="849.67"/>
    <x v="8"/>
    <x v="20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x v="0"/>
    <s v="USD"/>
    <n v="1475762400"/>
    <n v="1473160292"/>
    <b v="1"/>
    <n v="116"/>
    <b v="1"/>
    <s v="photography/photobooks"/>
    <n v="109"/>
    <n v="159.24"/>
    <x v="8"/>
    <x v="20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x v="0"/>
    <s v="USD"/>
    <n v="1417845600"/>
    <n v="1415194553"/>
    <b v="1"/>
    <n v="615"/>
    <b v="1"/>
    <s v="photography/photobooks"/>
    <n v="162"/>
    <n v="39.51"/>
    <x v="8"/>
    <x v="20"/>
    <x v="1517"/>
    <d v="2014-12-06T06:00:00"/>
    <x v="3"/>
  </r>
  <r>
    <n v="1518"/>
    <s v="Amelia and the Animals: Photographs by Robin Schwartz"/>
    <s v="A photobook of Robin Schwartz's ongoing series with her daughter Amelia."/>
    <x v="36"/>
    <n v="30805"/>
    <x v="0"/>
    <x v="0"/>
    <s v="USD"/>
    <n v="1401565252"/>
    <n v="1398973252"/>
    <b v="1"/>
    <n v="236"/>
    <b v="1"/>
    <s v="photography/photobooks"/>
    <n v="205"/>
    <n v="130.53"/>
    <x v="8"/>
    <x v="20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x v="7"/>
    <n v="9302.75"/>
    <x v="0"/>
    <x v="0"/>
    <s v="USD"/>
    <n v="1403301540"/>
    <n v="1400867283"/>
    <b v="1"/>
    <n v="145"/>
    <b v="1"/>
    <s v="photography/photobooks"/>
    <n v="103"/>
    <n v="64.16"/>
    <x v="8"/>
    <x v="20"/>
    <x v="1519"/>
    <d v="2014-06-20T21:59:00"/>
    <x v="3"/>
  </r>
  <r>
    <n v="1520"/>
    <s v="TULIPS"/>
    <s v="A self-published photography book by Andrew Miksys from his new series about Belarus"/>
    <x v="102"/>
    <n v="18625"/>
    <x v="0"/>
    <x v="0"/>
    <s v="USD"/>
    <n v="1418961600"/>
    <n v="1415824513"/>
    <b v="1"/>
    <n v="167"/>
    <b v="1"/>
    <s v="photography/photobooks"/>
    <n v="103"/>
    <n v="111.53"/>
    <x v="8"/>
    <x v="20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x v="0"/>
    <s v="USD"/>
    <n v="1465272091"/>
    <n v="1462248091"/>
    <b v="1"/>
    <n v="235"/>
    <b v="1"/>
    <s v="photography/photobooks"/>
    <n v="107"/>
    <n v="170.45"/>
    <x v="8"/>
    <x v="20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x v="0"/>
    <s v="USD"/>
    <n v="1413575739"/>
    <n v="1410983739"/>
    <b v="1"/>
    <n v="452"/>
    <b v="1"/>
    <s v="photography/photobooks"/>
    <n v="139"/>
    <n v="133.74"/>
    <x v="8"/>
    <x v="20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x v="17"/>
    <n v="23096"/>
    <x v="0"/>
    <x v="0"/>
    <s v="USD"/>
    <n v="1419292800"/>
    <n v="1416592916"/>
    <b v="1"/>
    <n v="241"/>
    <b v="1"/>
    <s v="photography/photobooks"/>
    <n v="125"/>
    <n v="95.83"/>
    <x v="8"/>
    <x v="20"/>
    <x v="1523"/>
    <d v="2014-12-23T00:00:00"/>
    <x v="3"/>
  </r>
  <r>
    <n v="1524"/>
    <s v="Heath - Limited Edition Split Zine - Make 100"/>
    <s v="Limited edition split zine by photographers AdeY and Kersti K. 100 signed and hand numbered copies!"/>
    <x v="9"/>
    <n v="6210"/>
    <x v="0"/>
    <x v="11"/>
    <s v="SEK"/>
    <n v="1487592090"/>
    <n v="1485000090"/>
    <b v="1"/>
    <n v="28"/>
    <b v="1"/>
    <s v="photography/photobooks"/>
    <n v="207"/>
    <n v="221.79"/>
    <x v="8"/>
    <x v="20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x v="0"/>
    <s v="USD"/>
    <n v="1453185447"/>
    <n v="1448951847"/>
    <b v="1"/>
    <n v="280"/>
    <b v="1"/>
    <s v="photography/photobooks"/>
    <n v="120"/>
    <n v="98.84"/>
    <x v="8"/>
    <x v="20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x v="8"/>
    <n v="3865.55"/>
    <x v="0"/>
    <x v="0"/>
    <s v="USD"/>
    <n v="1489497886"/>
    <n v="1487082286"/>
    <b v="1"/>
    <n v="70"/>
    <b v="1"/>
    <s v="photography/photobooks"/>
    <n v="110"/>
    <n v="55.22"/>
    <x v="8"/>
    <x v="20"/>
    <x v="1527"/>
    <d v="2017-03-14T13:24:46"/>
    <x v="1"/>
  </r>
  <r>
    <n v="1528"/>
    <s v="Don't Go Outside: Tokyo Street Photos"/>
    <s v="A book of street photos from around Shibuya that I've made between 2011-2016."/>
    <x v="9"/>
    <n v="8447"/>
    <x v="0"/>
    <x v="0"/>
    <s v="USD"/>
    <n v="1485907200"/>
    <n v="1483292122"/>
    <b v="1"/>
    <n v="160"/>
    <b v="1"/>
    <s v="photography/photobooks"/>
    <n v="282"/>
    <n v="52.79"/>
    <x v="8"/>
    <x v="20"/>
    <x v="1528"/>
    <d v="2017-02-01T00:00:00"/>
    <x v="1"/>
  </r>
  <r>
    <n v="1529"/>
    <s v="&quot;(more than) dust.&quot; - a feminist photo book"/>
    <s v="An empowering photo book that transforms hurtful experiences into strength and solidarity."/>
    <x v="266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x v="0"/>
    <s v="USD"/>
    <n v="1445624695"/>
    <n v="1443464695"/>
    <b v="1"/>
    <n v="874"/>
    <b v="1"/>
    <s v="photography/photobooks"/>
    <n v="135"/>
    <n v="53.99"/>
    <x v="8"/>
    <x v="20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x v="267"/>
    <n v="4135"/>
    <x v="0"/>
    <x v="0"/>
    <s v="USD"/>
    <n v="1417402800"/>
    <n v="1414610126"/>
    <b v="1"/>
    <n v="73"/>
    <b v="1"/>
    <s v="photography/photobooks"/>
    <n v="176"/>
    <n v="56.64"/>
    <x v="8"/>
    <x v="20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x v="10"/>
    <n v="24201"/>
    <x v="0"/>
    <x v="2"/>
    <s v="AUD"/>
    <n v="1455548400"/>
    <n v="1453461865"/>
    <b v="1"/>
    <n v="294"/>
    <b v="1"/>
    <s v="photography/photobooks"/>
    <n v="484"/>
    <n v="82.32"/>
    <x v="8"/>
    <x v="20"/>
    <x v="1532"/>
    <d v="2016-02-15T15:00:00"/>
    <x v="2"/>
  </r>
  <r>
    <n v="1533"/>
    <s v="The Cancer Family Book Project"/>
    <s v="This is an intimate story about a family, focusing on their love and strength in the face of mortality."/>
    <x v="101"/>
    <n v="65313"/>
    <x v="0"/>
    <x v="0"/>
    <s v="USD"/>
    <n v="1462161540"/>
    <n v="1457913777"/>
    <b v="1"/>
    <n v="740"/>
    <b v="1"/>
    <s v="photography/photobooks"/>
    <n v="145"/>
    <n v="88.26"/>
    <x v="8"/>
    <x v="20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x v="0"/>
    <s v="USD"/>
    <n v="1441383062"/>
    <n v="1438791062"/>
    <b v="1"/>
    <n v="369"/>
    <b v="1"/>
    <s v="photography/photobooks"/>
    <n v="418"/>
    <n v="84.91"/>
    <x v="8"/>
    <x v="20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x v="0"/>
    <s v="USD"/>
    <n v="1464040800"/>
    <n v="1461527631"/>
    <b v="1"/>
    <n v="110"/>
    <b v="1"/>
    <s v="photography/photobooks"/>
    <n v="132"/>
    <n v="48.15"/>
    <x v="8"/>
    <x v="20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x v="0"/>
    <s v="USD"/>
    <n v="1440702910"/>
    <n v="1438110910"/>
    <b v="1"/>
    <n v="455"/>
    <b v="1"/>
    <s v="photography/photobooks"/>
    <n v="250"/>
    <n v="66.02"/>
    <x v="8"/>
    <x v="20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x v="14"/>
    <n v="21588"/>
    <x v="0"/>
    <x v="12"/>
    <s v="EUR"/>
    <n v="1470506400"/>
    <n v="1467358427"/>
    <b v="1"/>
    <n v="224"/>
    <b v="1"/>
    <s v="photography/photobooks"/>
    <n v="180"/>
    <n v="96.38"/>
    <x v="8"/>
    <x v="20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x v="0"/>
    <s v="USD"/>
    <n v="1483481019"/>
    <n v="1480629819"/>
    <b v="0"/>
    <n v="284"/>
    <b v="1"/>
    <s v="photography/photobooks"/>
    <n v="136"/>
    <n v="95.76"/>
    <x v="8"/>
    <x v="20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x v="0"/>
    <s v="USD"/>
    <n v="1416964500"/>
    <n v="1414368616"/>
    <b v="1"/>
    <n v="98"/>
    <b v="1"/>
    <s v="photography/photobooks"/>
    <n v="118"/>
    <n v="180.41"/>
    <x v="8"/>
    <x v="20"/>
    <x v="1540"/>
    <d v="2014-11-26T01:15:00"/>
    <x v="3"/>
  </r>
  <r>
    <n v="1541"/>
    <s v="The Panama Canal Bridge of the Americas"/>
    <s v="My Goal is to travel across Panama with my team and capture the beauty and wildlife throughout the canal."/>
    <x v="102"/>
    <n v="6"/>
    <x v="2"/>
    <x v="0"/>
    <s v="USD"/>
    <n v="1420045538"/>
    <n v="1417453538"/>
    <b v="0"/>
    <n v="2"/>
    <b v="0"/>
    <s v="photography/nature"/>
    <n v="0"/>
    <n v="3"/>
    <x v="8"/>
    <x v="24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x v="2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30T23:55:00"/>
    <x v="0"/>
  </r>
  <r>
    <n v="1543"/>
    <s v="Sunrises in the MidWest"/>
    <s v="I plan to take pictures of the sunrise in the MidWest every day in 2015 and compile them in a slide show for distribution."/>
    <x v="268"/>
    <n v="10"/>
    <x v="2"/>
    <x v="0"/>
    <s v="USD"/>
    <n v="1416662034"/>
    <n v="1414066434"/>
    <b v="0"/>
    <n v="1"/>
    <b v="0"/>
    <s v="photography/nature"/>
    <n v="0"/>
    <n v="10"/>
    <x v="8"/>
    <x v="24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x v="28"/>
    <n v="0"/>
    <x v="2"/>
    <x v="0"/>
    <s v="USD"/>
    <n v="1427847480"/>
    <n v="1424222024"/>
    <b v="0"/>
    <n v="0"/>
    <b v="0"/>
    <s v="photography/nature"/>
    <n v="0"/>
    <n v="0"/>
    <x v="8"/>
    <x v="24"/>
    <x v="1544"/>
    <d v="2015-04-01T00:18:00"/>
    <x v="0"/>
  </r>
  <r>
    <n v="1545"/>
    <s v="Nevada County Hearts"/>
    <s v="&quot;He will not be a wise man who does not study human hearts!&quot;_x000a_Hope in natural art, creation!"/>
    <x v="9"/>
    <n v="1"/>
    <x v="2"/>
    <x v="0"/>
    <s v="USD"/>
    <n v="1425330960"/>
    <n v="1422393234"/>
    <b v="0"/>
    <n v="1"/>
    <b v="0"/>
    <s v="photography/nature"/>
    <n v="0"/>
    <n v="1"/>
    <x v="8"/>
    <x v="24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x v="1"/>
    <s v="GBP"/>
    <n v="1410930399"/>
    <n v="1405746399"/>
    <b v="0"/>
    <n v="11"/>
    <b v="0"/>
    <s v="photography/nature"/>
    <n v="29"/>
    <n v="26.27"/>
    <x v="8"/>
    <x v="24"/>
    <x v="1546"/>
    <d v="2014-09-17T05:06:39"/>
    <x v="3"/>
  </r>
  <r>
    <n v="1547"/>
    <s v="Sound Photography"/>
    <s v="I have produced a limited number (100) of five 8x10 prints of mixed photography I would like to share with you."/>
    <x v="269"/>
    <n v="0"/>
    <x v="2"/>
    <x v="0"/>
    <s v="USD"/>
    <n v="1487844882"/>
    <n v="1487240082"/>
    <b v="0"/>
    <n v="0"/>
    <b v="0"/>
    <s v="photography/nature"/>
    <n v="0"/>
    <n v="0"/>
    <x v="8"/>
    <x v="24"/>
    <x v="1547"/>
    <d v="2017-02-23T10:14:42"/>
    <x v="1"/>
  </r>
  <r>
    <n v="1548"/>
    <s v="Change the World through Color"/>
    <s v="Beauty is in the eye of the beholder and I want to inspire conservation through color."/>
    <x v="176"/>
    <n v="60"/>
    <x v="2"/>
    <x v="0"/>
    <s v="USD"/>
    <n v="1447020620"/>
    <n v="1444425020"/>
    <b v="0"/>
    <n v="1"/>
    <b v="0"/>
    <s v="photography/nature"/>
    <n v="9"/>
    <n v="60"/>
    <x v="8"/>
    <x v="24"/>
    <x v="1548"/>
    <d v="2015-11-08T22:10:20"/>
    <x v="0"/>
  </r>
  <r>
    <n v="1549"/>
    <s v="2016 Calendar:  Wonders of Nature"/>
    <s v="A 2016 calendar collection of landscape and wildlife photographs from award winning photographer, Steve Marler."/>
    <x v="2"/>
    <n v="170"/>
    <x v="2"/>
    <x v="0"/>
    <s v="USD"/>
    <n v="1446524159"/>
    <n v="1443928559"/>
    <b v="0"/>
    <n v="6"/>
    <b v="0"/>
    <s v="photography/nature"/>
    <n v="34"/>
    <n v="28.33"/>
    <x v="8"/>
    <x v="24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x v="1"/>
    <s v="GBP"/>
    <n v="1463050034"/>
    <n v="1460458034"/>
    <b v="0"/>
    <n v="7"/>
    <b v="0"/>
    <s v="photography/nature"/>
    <n v="13"/>
    <n v="14.43"/>
    <x v="8"/>
    <x v="24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x v="8"/>
    <n v="0"/>
    <x v="2"/>
    <x v="0"/>
    <s v="USD"/>
    <n v="1432756039"/>
    <n v="1430164039"/>
    <b v="0"/>
    <n v="0"/>
    <b v="0"/>
    <s v="photography/nature"/>
    <n v="0"/>
    <n v="0"/>
    <x v="8"/>
    <x v="24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x v="0"/>
    <s v="USD"/>
    <n v="1412135940"/>
    <n v="1410366708"/>
    <b v="0"/>
    <n v="16"/>
    <b v="0"/>
    <s v="photography/nature"/>
    <n v="49"/>
    <n v="132.19"/>
    <x v="8"/>
    <x v="24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x v="0"/>
    <s v="USD"/>
    <n v="1441176447"/>
    <n v="1438584447"/>
    <b v="0"/>
    <n v="0"/>
    <b v="0"/>
    <s v="photography/nature"/>
    <n v="0"/>
    <n v="0"/>
    <x v="8"/>
    <x v="24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x v="22"/>
    <n v="0"/>
    <x v="2"/>
    <x v="2"/>
    <s v="AUD"/>
    <n v="1438495390"/>
    <n v="1435903390"/>
    <b v="0"/>
    <n v="0"/>
    <b v="0"/>
    <s v="photography/nature"/>
    <n v="0"/>
    <n v="0"/>
    <x v="8"/>
    <x v="24"/>
    <x v="1554"/>
    <d v="2015-08-02T06:03:10"/>
    <x v="0"/>
  </r>
  <r>
    <n v="1555"/>
    <s v="Coffee Table Book of Maine"/>
    <s v="I am traveling the coastline of Maine and will be taking pictures of all the scenery and lighthouses in the area."/>
    <x v="47"/>
    <n v="0"/>
    <x v="2"/>
    <x v="0"/>
    <s v="USD"/>
    <n v="1442509200"/>
    <n v="1440513832"/>
    <b v="0"/>
    <n v="0"/>
    <b v="0"/>
    <s v="photography/nature"/>
    <n v="0"/>
    <n v="0"/>
    <x v="8"/>
    <x v="24"/>
    <x v="1555"/>
    <d v="2015-09-17T17:00:00"/>
    <x v="0"/>
  </r>
  <r>
    <n v="1556"/>
    <s v="West Canada - A Coffee Table Book"/>
    <s v="To gather a collection of photographs for a coffee table book that displays the beauty of Canada's west."/>
    <x v="15"/>
    <n v="677"/>
    <x v="2"/>
    <x v="5"/>
    <s v="CAD"/>
    <n v="1467603624"/>
    <n v="1465011624"/>
    <b v="0"/>
    <n v="12"/>
    <b v="0"/>
    <s v="photography/nature"/>
    <n v="45"/>
    <n v="56.42"/>
    <x v="8"/>
    <x v="24"/>
    <x v="1556"/>
    <d v="2016-07-04T03:40:24"/>
    <x v="2"/>
  </r>
  <r>
    <n v="1557"/>
    <s v="Reflecting Light Photo"/>
    <s v="I have always been captivated by photography, Now I am trying to set up my own company and publish my pictures."/>
    <x v="3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d v="2014-09-20T15:40:33"/>
    <x v="3"/>
  </r>
  <r>
    <n v="1558"/>
    <s v="Lucy Wood's Calendar - English Countryside 2016"/>
    <s v="A large 2016 wall-calendar (A3 when open) featuring 12 stunning photographs by Lucy Wood."/>
    <x v="47"/>
    <n v="35"/>
    <x v="2"/>
    <x v="1"/>
    <s v="GBP"/>
    <n v="1440763920"/>
    <n v="1435656759"/>
    <b v="0"/>
    <n v="3"/>
    <b v="0"/>
    <s v="photography/nature"/>
    <n v="5"/>
    <n v="11.67"/>
    <x v="8"/>
    <x v="24"/>
    <x v="1558"/>
    <d v="2015-08-28T12:12:00"/>
    <x v="0"/>
  </r>
  <r>
    <n v="1559"/>
    <s v="North Cascades Bigfoot Photo Expedition"/>
    <s v="The goal of this project is to provide scientific evidence of bigfoot in the North Cascades."/>
    <x v="36"/>
    <n v="50"/>
    <x v="2"/>
    <x v="0"/>
    <s v="USD"/>
    <n v="1430270199"/>
    <n v="1428974199"/>
    <b v="0"/>
    <n v="1"/>
    <b v="0"/>
    <s v="photography/nature"/>
    <n v="0"/>
    <n v="50"/>
    <x v="8"/>
    <x v="24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x v="30"/>
    <n v="94"/>
    <x v="2"/>
    <x v="0"/>
    <s v="USD"/>
    <n v="1415842193"/>
    <n v="1414110593"/>
    <b v="0"/>
    <n v="4"/>
    <b v="0"/>
    <s v="photography/nature"/>
    <n v="4"/>
    <n v="23.5"/>
    <x v="8"/>
    <x v="24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x v="0"/>
    <s v="USD"/>
    <n v="1383789603"/>
    <n v="1381194003"/>
    <b v="0"/>
    <n v="1"/>
    <b v="0"/>
    <s v="publishing/art books"/>
    <n v="1"/>
    <n v="67"/>
    <x v="3"/>
    <x v="25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x v="0"/>
    <s v="USD"/>
    <n v="1259715000"/>
    <n v="1253712916"/>
    <b v="0"/>
    <n v="0"/>
    <b v="0"/>
    <s v="publishing/art books"/>
    <n v="0"/>
    <n v="0"/>
    <x v="3"/>
    <x v="25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x v="1"/>
    <s v="GBP"/>
    <n v="1394815751"/>
    <n v="1389635351"/>
    <b v="0"/>
    <n v="2"/>
    <b v="0"/>
    <s v="publishing/art books"/>
    <n v="1"/>
    <n v="42.5"/>
    <x v="3"/>
    <x v="2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x v="0"/>
    <s v="USD"/>
    <n v="1432843500"/>
    <n v="1430124509"/>
    <b v="0"/>
    <n v="1"/>
    <b v="0"/>
    <s v="publishing/art books"/>
    <n v="0"/>
    <n v="10"/>
    <x v="3"/>
    <x v="25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x v="0"/>
    <s v="USD"/>
    <n v="1307554261"/>
    <n v="1304962261"/>
    <b v="0"/>
    <n v="1"/>
    <b v="0"/>
    <s v="publishing/art books"/>
    <n v="3"/>
    <n v="100"/>
    <x v="3"/>
    <x v="25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x v="11"/>
    <n v="6375"/>
    <x v="1"/>
    <x v="0"/>
    <s v="USD"/>
    <n v="1469656800"/>
    <n v="1467151204"/>
    <b v="0"/>
    <n v="59"/>
    <b v="0"/>
    <s v="publishing/art books"/>
    <n v="21"/>
    <n v="108.05"/>
    <x v="3"/>
    <x v="2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x v="0"/>
    <s v="USD"/>
    <n v="1392595200"/>
    <n v="1391293745"/>
    <b v="0"/>
    <n v="13"/>
    <b v="0"/>
    <s v="publishing/art books"/>
    <n v="4"/>
    <n v="26.92"/>
    <x v="3"/>
    <x v="25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x v="0"/>
    <s v="USD"/>
    <n v="1419384585"/>
    <n v="1416360585"/>
    <b v="0"/>
    <n v="22"/>
    <b v="0"/>
    <s v="publishing/art books"/>
    <n v="14"/>
    <n v="155"/>
    <x v="3"/>
    <x v="25"/>
    <x v="1568"/>
    <d v="2014-12-24T01:29:45"/>
    <x v="3"/>
  </r>
  <r>
    <n v="1569"/>
    <s v="to be removed (Canceled)"/>
    <s v="to be removed"/>
    <x v="11"/>
    <n v="0"/>
    <x v="1"/>
    <x v="0"/>
    <s v="USD"/>
    <n v="1369498714"/>
    <n v="1366906714"/>
    <b v="0"/>
    <n v="0"/>
    <b v="0"/>
    <s v="publishing/art books"/>
    <n v="0"/>
    <n v="0"/>
    <x v="3"/>
    <x v="25"/>
    <x v="1569"/>
    <d v="2013-05-25T16:18:34"/>
    <x v="4"/>
  </r>
  <r>
    <n v="1570"/>
    <s v="BEAUTIFUL DREAMERS: An Adult Coloring Book (Canceled)"/>
    <s v="A Coloring Book of Breathtaking Beauties_x000a_To Calm the Heart and Soul"/>
    <x v="12"/>
    <n v="2484"/>
    <x v="1"/>
    <x v="0"/>
    <s v="USD"/>
    <n v="1460140282"/>
    <n v="1457551882"/>
    <b v="0"/>
    <n v="52"/>
    <b v="0"/>
    <s v="publishing/art books"/>
    <n v="41"/>
    <n v="47.77"/>
    <x v="3"/>
    <x v="25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x v="1"/>
    <s v="GBP"/>
    <n v="1434738483"/>
    <n v="1432146483"/>
    <b v="0"/>
    <n v="4"/>
    <b v="0"/>
    <s v="publishing/art books"/>
    <n v="1"/>
    <n v="20"/>
    <x v="3"/>
    <x v="25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x v="1"/>
    <s v="GBP"/>
    <n v="1456703940"/>
    <n v="1454546859"/>
    <b v="0"/>
    <n v="3"/>
    <b v="0"/>
    <s v="publishing/art books"/>
    <n v="5"/>
    <n v="41.67"/>
    <x v="3"/>
    <x v="25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x v="5"/>
    <s v="CAD"/>
    <n v="1491019140"/>
    <n v="1487548802"/>
    <b v="0"/>
    <n v="3"/>
    <b v="0"/>
    <s v="publishing/art books"/>
    <n v="2"/>
    <n v="74.33"/>
    <x v="3"/>
    <x v="25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x v="0"/>
    <s v="USD"/>
    <n v="1424211329"/>
    <n v="1421187329"/>
    <b v="0"/>
    <n v="6"/>
    <b v="0"/>
    <s v="publishing/art books"/>
    <n v="5"/>
    <n v="84.33"/>
    <x v="3"/>
    <x v="25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x v="0"/>
    <s v="USD"/>
    <n v="1404909296"/>
    <n v="1402317296"/>
    <b v="0"/>
    <n v="35"/>
    <b v="0"/>
    <s v="publishing/art books"/>
    <n v="23"/>
    <n v="65.459999999999994"/>
    <x v="3"/>
    <x v="25"/>
    <x v="1575"/>
    <d v="2014-07-09T12:34:56"/>
    <x v="3"/>
  </r>
  <r>
    <n v="1576"/>
    <s v="The Obsessive Line Collection (Canceled)"/>
    <s v="For the publication of my first 3 books: an Art book, a graphic novel, and a coloring book"/>
    <x v="1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x v="0"/>
    <s v="USD"/>
    <n v="1343161248"/>
    <n v="1337977248"/>
    <b v="0"/>
    <n v="2"/>
    <b v="0"/>
    <s v="publishing/art books"/>
    <n v="1"/>
    <n v="27.5"/>
    <x v="3"/>
    <x v="2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x v="0"/>
    <s v="USD"/>
    <n v="1283392800"/>
    <n v="1281317691"/>
    <b v="0"/>
    <n v="4"/>
    <b v="0"/>
    <s v="publishing/art books"/>
    <n v="11"/>
    <n v="51.25"/>
    <x v="3"/>
    <x v="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x v="273"/>
    <n v="28"/>
    <x v="1"/>
    <x v="0"/>
    <s v="USD"/>
    <n v="1377734091"/>
    <n v="1374882891"/>
    <b v="0"/>
    <n v="2"/>
    <b v="0"/>
    <s v="publishing/art books"/>
    <n v="1"/>
    <n v="14"/>
    <x v="3"/>
    <x v="25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x v="0"/>
    <s v="USD"/>
    <n v="1337562726"/>
    <n v="1332378726"/>
    <b v="0"/>
    <n v="0"/>
    <b v="0"/>
    <s v="publishing/art books"/>
    <n v="0"/>
    <n v="0"/>
    <x v="3"/>
    <x v="25"/>
    <x v="1580"/>
    <d v="2012-05-21T01:12:06"/>
    <x v="5"/>
  </r>
  <r>
    <n v="1581"/>
    <s v="The Sharper Image"/>
    <s v="Photographic canvas prints depicting different scenes from around the globe, including local images taken in Sussex England."/>
    <x v="28"/>
    <n v="5"/>
    <x v="2"/>
    <x v="1"/>
    <s v="GBP"/>
    <n v="1450521990"/>
    <n v="1447757190"/>
    <b v="0"/>
    <n v="1"/>
    <b v="0"/>
    <s v="photography/places"/>
    <n v="1"/>
    <n v="5"/>
    <x v="8"/>
    <x v="26"/>
    <x v="1581"/>
    <d v="2015-12-19T10:46:30"/>
    <x v="0"/>
  </r>
  <r>
    <n v="1582"/>
    <s v="Scenes from New Orleans"/>
    <s v="I create canvas prints of images from in and around New Orleans"/>
    <x v="28"/>
    <n v="93"/>
    <x v="2"/>
    <x v="0"/>
    <s v="USD"/>
    <n v="1445894400"/>
    <n v="1440961053"/>
    <b v="0"/>
    <n v="3"/>
    <b v="0"/>
    <s v="photography/places"/>
    <n v="9"/>
    <n v="31"/>
    <x v="8"/>
    <x v="26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x v="1"/>
    <s v="GBP"/>
    <n v="1411681391"/>
    <n v="1409089391"/>
    <b v="0"/>
    <n v="1"/>
    <b v="0"/>
    <s v="photography/places"/>
    <n v="0"/>
    <n v="15"/>
    <x v="8"/>
    <x v="26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x v="38"/>
    <n v="0"/>
    <x v="2"/>
    <x v="0"/>
    <s v="USD"/>
    <n v="1401464101"/>
    <n v="1400600101"/>
    <b v="0"/>
    <n v="0"/>
    <b v="0"/>
    <s v="photography/places"/>
    <n v="0"/>
    <n v="0"/>
    <x v="8"/>
    <x v="26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x v="5"/>
    <s v="CAD"/>
    <n v="1482663600"/>
    <n v="1480800568"/>
    <b v="0"/>
    <n v="12"/>
    <b v="0"/>
    <s v="photography/places"/>
    <n v="79"/>
    <n v="131.66999999999999"/>
    <x v="8"/>
    <x v="26"/>
    <x v="1585"/>
    <d v="2016-12-25T11:00:00"/>
    <x v="2"/>
  </r>
  <r>
    <n v="1586"/>
    <s v="Missouri In Pictures"/>
    <s v="Show the world the beauty that is in all of our back yards!"/>
    <x v="15"/>
    <n v="0"/>
    <x v="2"/>
    <x v="0"/>
    <s v="USD"/>
    <n v="1428197422"/>
    <n v="1425609022"/>
    <b v="0"/>
    <n v="0"/>
    <b v="0"/>
    <s v="photography/places"/>
    <n v="0"/>
    <n v="0"/>
    <x v="8"/>
    <x v="26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x v="0"/>
    <s v="USD"/>
    <n v="1418510965"/>
    <n v="1415918965"/>
    <b v="0"/>
    <n v="1"/>
    <b v="0"/>
    <s v="photography/places"/>
    <n v="0"/>
    <n v="1"/>
    <x v="8"/>
    <x v="26"/>
    <x v="1587"/>
    <d v="2014-12-13T22:49:25"/>
    <x v="3"/>
  </r>
  <r>
    <n v="1588"/>
    <s v="The Right Side of Texas"/>
    <s v="Southeast Texas as seen through the lens of a cell phone camera"/>
    <x v="274"/>
    <n v="0"/>
    <x v="2"/>
    <x v="0"/>
    <s v="USD"/>
    <n v="1422735120"/>
    <n v="1420091999"/>
    <b v="0"/>
    <n v="0"/>
    <b v="0"/>
    <s v="photography/places"/>
    <n v="0"/>
    <n v="0"/>
    <x v="8"/>
    <x v="26"/>
    <x v="1588"/>
    <d v="2015-01-31T20:12:00"/>
    <x v="0"/>
  </r>
  <r>
    <n v="1589"/>
    <s v="A Side Of The World In Canvas"/>
    <s v="I want to be able to have my own photography inside a canvas and have it be displayed everywhere."/>
    <x v="38"/>
    <n v="0"/>
    <x v="2"/>
    <x v="0"/>
    <s v="USD"/>
    <n v="1444433886"/>
    <n v="1441841886"/>
    <b v="0"/>
    <n v="0"/>
    <b v="0"/>
    <s v="photography/places"/>
    <n v="0"/>
    <n v="0"/>
    <x v="8"/>
    <x v="26"/>
    <x v="1589"/>
    <d v="2015-10-09T23:38:06"/>
    <x v="0"/>
  </r>
  <r>
    <n v="1590"/>
    <s v="An Italian Adventure"/>
    <s v="Discover Italy through photography."/>
    <x v="127"/>
    <n v="1020"/>
    <x v="2"/>
    <x v="13"/>
    <s v="EUR"/>
    <n v="1443040464"/>
    <n v="1440448464"/>
    <b v="0"/>
    <n v="2"/>
    <b v="0"/>
    <s v="photography/places"/>
    <n v="2"/>
    <n v="510"/>
    <x v="8"/>
    <x v="26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x v="1"/>
    <s v="GBP"/>
    <n v="1459700741"/>
    <n v="1457112341"/>
    <b v="0"/>
    <n v="92"/>
    <b v="0"/>
    <s v="photography/places"/>
    <n v="29"/>
    <n v="44.48"/>
    <x v="8"/>
    <x v="26"/>
    <x v="1591"/>
    <d v="2016-04-03T16:25:41"/>
    <x v="2"/>
  </r>
  <r>
    <n v="1592"/>
    <s v="The Views of Pittsburgh"/>
    <s v="A portfolio collage of beautiful pictures of authentic Pittsburgh locations and scenery."/>
    <x v="251"/>
    <n v="0"/>
    <x v="2"/>
    <x v="0"/>
    <s v="USD"/>
    <n v="1427503485"/>
    <n v="1423619085"/>
    <b v="0"/>
    <n v="0"/>
    <b v="0"/>
    <s v="photography/places"/>
    <n v="0"/>
    <n v="0"/>
    <x v="8"/>
    <x v="26"/>
    <x v="1592"/>
    <d v="2015-03-28T00:44:45"/>
    <x v="0"/>
  </r>
  <r>
    <n v="1593"/>
    <s v="Picturing Italy"/>
    <s v="A trip to fulfill a dream of capturing the wonders and history of ancient Italy in person."/>
    <x v="29"/>
    <n v="3"/>
    <x v="2"/>
    <x v="0"/>
    <s v="USD"/>
    <n v="1425154655"/>
    <n v="1422562655"/>
    <b v="0"/>
    <n v="3"/>
    <b v="0"/>
    <s v="photography/places"/>
    <n v="0"/>
    <n v="1"/>
    <x v="8"/>
    <x v="26"/>
    <x v="1593"/>
    <d v="2015-02-28T20:17:35"/>
    <x v="0"/>
  </r>
  <r>
    <n v="1594"/>
    <s v="Scenes and Things from New Orleans"/>
    <s v="I photograph my love of New Orleans, create canvases and share those memories with you."/>
    <x v="28"/>
    <n v="205"/>
    <x v="2"/>
    <x v="0"/>
    <s v="USD"/>
    <n v="1463329260"/>
    <n v="1458147982"/>
    <b v="0"/>
    <n v="10"/>
    <b v="0"/>
    <s v="photography/places"/>
    <n v="21"/>
    <n v="20.5"/>
    <x v="8"/>
    <x v="26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x v="57"/>
    <n v="280"/>
    <x v="2"/>
    <x v="0"/>
    <s v="USD"/>
    <n v="1403122380"/>
    <n v="1400634728"/>
    <b v="0"/>
    <n v="7"/>
    <b v="0"/>
    <s v="photography/places"/>
    <n v="0"/>
    <n v="40"/>
    <x v="8"/>
    <x v="26"/>
    <x v="1595"/>
    <d v="2014-06-18T20:13:00"/>
    <x v="3"/>
  </r>
  <r>
    <n v="1596"/>
    <s v="The Town We Live In"/>
    <s v="London is beautiful. I want to create a book of stunning images from in and around our great city"/>
    <x v="53"/>
    <n v="75"/>
    <x v="2"/>
    <x v="1"/>
    <s v="GBP"/>
    <n v="1418469569"/>
    <n v="1414577969"/>
    <b v="0"/>
    <n v="3"/>
    <b v="0"/>
    <s v="photography/places"/>
    <n v="2"/>
    <n v="25"/>
    <x v="8"/>
    <x v="26"/>
    <x v="1596"/>
    <d v="2014-12-13T11:19:29"/>
    <x v="3"/>
  </r>
  <r>
    <n v="1597"/>
    <s v="Vacation Days in Big Bear"/>
    <s v="We're starting up a new an improved way to do vacation rental management, but we need some funding to kick start it!"/>
    <x v="36"/>
    <n v="0"/>
    <x v="2"/>
    <x v="0"/>
    <s v="USD"/>
    <n v="1474360197"/>
    <n v="1471768197"/>
    <b v="0"/>
    <n v="0"/>
    <b v="0"/>
    <s v="photography/places"/>
    <n v="0"/>
    <n v="0"/>
    <x v="8"/>
    <x v="26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x v="134"/>
    <n v="1"/>
    <x v="2"/>
    <x v="0"/>
    <s v="USD"/>
    <n v="1437926458"/>
    <n v="1432742458"/>
    <b v="0"/>
    <n v="1"/>
    <b v="0"/>
    <s v="photography/places"/>
    <n v="0"/>
    <n v="1"/>
    <x v="8"/>
    <x v="26"/>
    <x v="1598"/>
    <d v="2015-07-26T16:00:58"/>
    <x v="0"/>
  </r>
  <r>
    <n v="1599"/>
    <s v="The Londoner: Prints &amp; Canvas"/>
    <s v="A London photographer trekking 5,895m up Africa's Mount Kilimanjaro to pursue and enrich a career."/>
    <x v="2"/>
    <n v="0"/>
    <x v="2"/>
    <x v="1"/>
    <s v="GBP"/>
    <n v="1460116576"/>
    <n v="1457528176"/>
    <b v="0"/>
    <n v="0"/>
    <b v="0"/>
    <s v="photography/places"/>
    <n v="0"/>
    <n v="0"/>
    <x v="8"/>
    <x v="26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x v="10"/>
    <n v="367"/>
    <x v="2"/>
    <x v="0"/>
    <s v="USD"/>
    <n v="1405401060"/>
    <n v="1401585752"/>
    <b v="0"/>
    <n v="9"/>
    <b v="0"/>
    <s v="photography/places"/>
    <n v="7"/>
    <n v="40.78"/>
    <x v="8"/>
    <x v="26"/>
    <x v="1600"/>
    <d v="2014-07-15T05:11:00"/>
    <x v="3"/>
  </r>
  <r>
    <n v="1601"/>
    <s v="Release Soundzero's Debut Album!"/>
    <s v="We're so close to releasing our long-awaited debut album! A little help will go a long way... let's do this!"/>
    <x v="30"/>
    <n v="2706.23"/>
    <x v="0"/>
    <x v="0"/>
    <s v="USD"/>
    <n v="1304561633"/>
    <n v="1301969633"/>
    <b v="0"/>
    <n v="56"/>
    <b v="1"/>
    <s v="music/rock"/>
    <n v="108"/>
    <n v="48.33"/>
    <x v="4"/>
    <x v="11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x v="15"/>
    <n v="1502.5"/>
    <x v="0"/>
    <x v="0"/>
    <s v="USD"/>
    <n v="1318633200"/>
    <n v="1314947317"/>
    <b v="0"/>
    <n v="32"/>
    <b v="1"/>
    <s v="music/rock"/>
    <n v="100"/>
    <n v="46.95"/>
    <x v="4"/>
    <x v="11"/>
    <x v="1602"/>
    <d v="2011-10-14T23:00:00"/>
    <x v="6"/>
  </r>
  <r>
    <n v="1603"/>
    <s v="Max's First Solo Album!"/>
    <s v="An exercise in the wild and dangerous world of solo musicianship by Maxwell D Feinstein."/>
    <x v="13"/>
    <n v="2000.66"/>
    <x v="0"/>
    <x v="0"/>
    <s v="USD"/>
    <n v="1327723459"/>
    <n v="1322539459"/>
    <b v="0"/>
    <n v="30"/>
    <b v="1"/>
    <s v="music/rock"/>
    <n v="100"/>
    <n v="66.69"/>
    <x v="4"/>
    <x v="11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x v="0"/>
    <s v="USD"/>
    <n v="1332011835"/>
    <n v="1328559435"/>
    <b v="0"/>
    <n v="70"/>
    <b v="1"/>
    <s v="music/rock"/>
    <n v="122"/>
    <n v="48.84"/>
    <x v="4"/>
    <x v="11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x v="0"/>
    <s v="USD"/>
    <n v="1312182000"/>
    <n v="1311380313"/>
    <b v="0"/>
    <n v="44"/>
    <b v="1"/>
    <s v="music/rock"/>
    <n v="101"/>
    <n v="137.31"/>
    <x v="4"/>
    <x v="1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x v="0"/>
    <s v="USD"/>
    <n v="1300930838"/>
    <n v="1293158438"/>
    <b v="0"/>
    <n v="92"/>
    <b v="1"/>
    <s v="music/rock"/>
    <n v="101"/>
    <n v="87.83"/>
    <x v="4"/>
    <x v="11"/>
    <x v="1606"/>
    <d v="2011-03-24T01:40:38"/>
    <x v="7"/>
  </r>
  <r>
    <n v="1607"/>
    <s v="New Tour Bus for The Slants"/>
    <s v="The world's only all-Asian American dance rock band, The Slants, needs a bus to tour cons, shows, and festivals."/>
    <x v="3"/>
    <n v="14511"/>
    <x v="0"/>
    <x v="0"/>
    <s v="USD"/>
    <n v="1339701851"/>
    <n v="1337887451"/>
    <b v="0"/>
    <n v="205"/>
    <b v="1"/>
    <s v="music/rock"/>
    <n v="145"/>
    <n v="70.790000000000006"/>
    <x v="4"/>
    <x v="11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x v="0"/>
    <s v="USD"/>
    <n v="1388553960"/>
    <n v="1385754986"/>
    <b v="0"/>
    <n v="23"/>
    <b v="1"/>
    <s v="music/rock"/>
    <n v="101"/>
    <n v="52.83"/>
    <x v="4"/>
    <x v="11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x v="0"/>
    <s v="USD"/>
    <n v="1320220800"/>
    <n v="1315612909"/>
    <b v="0"/>
    <n v="4"/>
    <b v="1"/>
    <s v="music/rock"/>
    <n v="118"/>
    <n v="443.75"/>
    <x v="4"/>
    <x v="11"/>
    <x v="1609"/>
    <d v="2011-11-02T08:00:00"/>
    <x v="6"/>
  </r>
  <r>
    <n v="1610"/>
    <s v="So The Story Goes: The New Album by &quot;Just Joe&quot; Altier"/>
    <s v="So The Story Goes is the upcoming album from &quot;Just Joe&quot; Altier."/>
    <x v="13"/>
    <n v="5437"/>
    <x v="0"/>
    <x v="0"/>
    <s v="USD"/>
    <n v="1355609510"/>
    <n v="1353017510"/>
    <b v="0"/>
    <n v="112"/>
    <b v="1"/>
    <s v="music/rock"/>
    <n v="272"/>
    <n v="48.54"/>
    <x v="4"/>
    <x v="11"/>
    <x v="1610"/>
    <d v="2012-12-15T22:11:50"/>
    <x v="5"/>
  </r>
  <r>
    <n v="1611"/>
    <s v="Skelton-Luns CD/7&quot;             No Big Deal."/>
    <s v="Skelton-Luns CD/7&quot; No Big Deal."/>
    <x v="134"/>
    <n v="1001"/>
    <x v="0"/>
    <x v="0"/>
    <s v="USD"/>
    <n v="1370390432"/>
    <n v="1368576032"/>
    <b v="0"/>
    <n v="27"/>
    <b v="1"/>
    <s v="music/rock"/>
    <n v="125"/>
    <n v="37.07"/>
    <x v="4"/>
    <x v="11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x v="2"/>
    <n v="550"/>
    <x v="0"/>
    <x v="0"/>
    <s v="USD"/>
    <n v="1357160384"/>
    <n v="1354568384"/>
    <b v="0"/>
    <n v="11"/>
    <b v="1"/>
    <s v="music/rock"/>
    <n v="110"/>
    <n v="50"/>
    <x v="4"/>
    <x v="11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x v="28"/>
    <n v="1015"/>
    <x v="0"/>
    <x v="0"/>
    <s v="USD"/>
    <n v="1342921202"/>
    <n v="1340329202"/>
    <b v="0"/>
    <n v="26"/>
    <b v="1"/>
    <s v="music/rock"/>
    <n v="102"/>
    <n v="39.04"/>
    <x v="4"/>
    <x v="11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x v="0"/>
    <s v="USD"/>
    <n v="1407085200"/>
    <n v="1401924769"/>
    <b v="0"/>
    <n v="77"/>
    <b v="1"/>
    <s v="music/rock"/>
    <n v="103"/>
    <n v="66.69"/>
    <x v="4"/>
    <x v="11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x v="0"/>
    <s v="USD"/>
    <n v="1323742396"/>
    <n v="1319850796"/>
    <b v="0"/>
    <n v="136"/>
    <b v="1"/>
    <s v="music/rock"/>
    <n v="114"/>
    <n v="67.13"/>
    <x v="4"/>
    <x v="11"/>
    <x v="1615"/>
    <d v="2011-12-13T02:13:16"/>
    <x v="6"/>
  </r>
  <r>
    <n v="1616"/>
    <s v="Aly Jados: the New EP rOckNrOLLa"/>
    <s v="HELP! We don't have much time.....Join Aly Jados in making her new EP a reality before the world ends!!!!"/>
    <x v="3"/>
    <n v="10420"/>
    <x v="0"/>
    <x v="0"/>
    <s v="USD"/>
    <n v="1353621600"/>
    <n v="1350061821"/>
    <b v="0"/>
    <n v="157"/>
    <b v="1"/>
    <s v="music/rock"/>
    <n v="104"/>
    <n v="66.37"/>
    <x v="4"/>
    <x v="11"/>
    <x v="1616"/>
    <d v="2012-11-22T22:00:00"/>
    <x v="5"/>
  </r>
  <r>
    <n v="1617"/>
    <s v="The Coffis Brothers 2nd Album!"/>
    <s v="The Coffis Brothers &amp;The Mountain Men are recording a brand new full length record."/>
    <x v="39"/>
    <n v="10210"/>
    <x v="0"/>
    <x v="0"/>
    <s v="USD"/>
    <n v="1383332400"/>
    <n v="1380470188"/>
    <b v="0"/>
    <n v="158"/>
    <b v="1"/>
    <s v="music/rock"/>
    <n v="146"/>
    <n v="64.62"/>
    <x v="4"/>
    <x v="11"/>
    <x v="1617"/>
    <d v="2013-11-01T19:00:00"/>
    <x v="4"/>
  </r>
  <r>
    <n v="1618"/>
    <s v="Janus Word Album"/>
    <s v="Janus Word combines hard rock with melodic acoustic music for a unique and awesome sound."/>
    <x v="15"/>
    <n v="1576"/>
    <x v="0"/>
    <x v="0"/>
    <s v="USD"/>
    <n v="1362757335"/>
    <n v="1359301335"/>
    <b v="0"/>
    <n v="27"/>
    <b v="1"/>
    <s v="music/rock"/>
    <n v="105"/>
    <n v="58.37"/>
    <x v="4"/>
    <x v="11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x v="0"/>
    <s v="USD"/>
    <n v="1410755286"/>
    <n v="1408940886"/>
    <b v="0"/>
    <n v="23"/>
    <b v="1"/>
    <s v="music/rock"/>
    <n v="133"/>
    <n v="86.96"/>
    <x v="4"/>
    <x v="11"/>
    <x v="1619"/>
    <d v="2014-09-15T04:28:06"/>
    <x v="3"/>
  </r>
  <r>
    <n v="1620"/>
    <s v="Kickstart my music career with 300 CDs"/>
    <s v="Kickstarting my music career with 300 hard copy CDs of my first release."/>
    <x v="28"/>
    <n v="1130"/>
    <x v="0"/>
    <x v="0"/>
    <s v="USD"/>
    <n v="1361606940"/>
    <n v="1361002140"/>
    <b v="0"/>
    <n v="17"/>
    <b v="1"/>
    <s v="music/rock"/>
    <n v="113"/>
    <n v="66.47"/>
    <x v="4"/>
    <x v="11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x v="10"/>
    <n v="6060"/>
    <x v="0"/>
    <x v="0"/>
    <s v="USD"/>
    <n v="1338177540"/>
    <n v="1333550015"/>
    <b v="0"/>
    <n v="37"/>
    <b v="1"/>
    <s v="music/rock"/>
    <n v="121"/>
    <n v="163.78"/>
    <x v="4"/>
    <x v="11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x v="0"/>
    <s v="USD"/>
    <n v="1418803140"/>
    <n v="1415343874"/>
    <b v="0"/>
    <n v="65"/>
    <b v="1"/>
    <s v="music/rock"/>
    <n v="102"/>
    <n v="107.98"/>
    <x v="4"/>
    <x v="11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x v="1"/>
    <s v="GBP"/>
    <n v="1377621089"/>
    <n v="1372437089"/>
    <b v="0"/>
    <n v="18"/>
    <b v="1"/>
    <s v="music/rock"/>
    <n v="101"/>
    <n v="42.11"/>
    <x v="4"/>
    <x v="11"/>
    <x v="1623"/>
    <d v="2013-08-27T16:31:29"/>
    <x v="4"/>
  </r>
  <r>
    <n v="1624"/>
    <s v="Joey De Noble needs YOUR help!"/>
    <s v="Joey De Noble is raising money to help record his latest music, and he wants YOU to be a part of it!"/>
    <x v="28"/>
    <n v="1180"/>
    <x v="0"/>
    <x v="0"/>
    <s v="USD"/>
    <n v="1357721335"/>
    <n v="1354265335"/>
    <b v="0"/>
    <n v="25"/>
    <b v="1"/>
    <s v="music/rock"/>
    <n v="118"/>
    <n v="47.2"/>
    <x v="4"/>
    <x v="11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x v="51"/>
    <n v="11650"/>
    <x v="0"/>
    <x v="0"/>
    <s v="USD"/>
    <n v="1347382053"/>
    <n v="1344962853"/>
    <b v="0"/>
    <n v="104"/>
    <b v="1"/>
    <s v="music/rock"/>
    <n v="155"/>
    <n v="112.02"/>
    <x v="4"/>
    <x v="11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x v="6"/>
    <n v="8095"/>
    <x v="0"/>
    <x v="0"/>
    <s v="USD"/>
    <n v="1385932867"/>
    <n v="1383337267"/>
    <b v="0"/>
    <n v="108"/>
    <b v="1"/>
    <s v="music/rock"/>
    <n v="101"/>
    <n v="74.95"/>
    <x v="4"/>
    <x v="11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x v="0"/>
    <s v="USD"/>
    <n v="1353905940"/>
    <n v="1351011489"/>
    <b v="0"/>
    <n v="38"/>
    <b v="1"/>
    <s v="music/rock"/>
    <n v="117"/>
    <n v="61.58"/>
    <x v="4"/>
    <x v="11"/>
    <x v="1627"/>
    <d v="2012-11-26T04:59:00"/>
    <x v="5"/>
  </r>
  <r>
    <n v="1628"/>
    <s v="&quot;Songs for Tsippora&quot; Byronâ€™s DEBUT EP"/>
    <s v="Original Jewish rock music on human relationships and identity"/>
    <x v="23"/>
    <n v="4037"/>
    <x v="0"/>
    <x v="0"/>
    <s v="USD"/>
    <n v="1403026882"/>
    <n v="1400175682"/>
    <b v="0"/>
    <n v="88"/>
    <b v="1"/>
    <s v="music/rock"/>
    <n v="101"/>
    <n v="45.88"/>
    <x v="4"/>
    <x v="11"/>
    <x v="1628"/>
    <d v="2014-06-17T17:41:22"/>
    <x v="3"/>
  </r>
  <r>
    <n v="1629"/>
    <s v="Off The Turnpike | A Loud New Way to Release Loud New Music"/>
    <s v="Help Off The Turnpike release new music, and set fire to everything!"/>
    <x v="12"/>
    <n v="6220"/>
    <x v="0"/>
    <x v="0"/>
    <s v="USD"/>
    <n v="1392929333"/>
    <n v="1389041333"/>
    <b v="0"/>
    <n v="82"/>
    <b v="1"/>
    <s v="music/rock"/>
    <n v="104"/>
    <n v="75.849999999999994"/>
    <x v="4"/>
    <x v="11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x v="0"/>
    <s v="USD"/>
    <n v="1330671540"/>
    <n v="1328040375"/>
    <b v="0"/>
    <n v="126"/>
    <b v="1"/>
    <s v="music/rock"/>
    <n v="265"/>
    <n v="84.21"/>
    <x v="4"/>
    <x v="1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x v="0"/>
    <s v="USD"/>
    <n v="1350074261"/>
    <n v="1347482261"/>
    <b v="0"/>
    <n v="133"/>
    <b v="1"/>
    <s v="music/rock"/>
    <n v="156"/>
    <n v="117.23"/>
    <x v="4"/>
    <x v="11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x v="23"/>
    <n v="4065"/>
    <x v="0"/>
    <x v="0"/>
    <s v="USD"/>
    <n v="1316851854"/>
    <n v="1311667854"/>
    <b v="0"/>
    <n v="47"/>
    <b v="1"/>
    <s v="music/rock"/>
    <n v="102"/>
    <n v="86.49"/>
    <x v="4"/>
    <x v="11"/>
    <x v="1632"/>
    <d v="2011-09-24T08:10:54"/>
    <x v="6"/>
  </r>
  <r>
    <n v="1633"/>
    <s v="ELIZABETH REX"/>
    <s v="We are a four piece rock band that has played shows in and around NYC including Mercury Lounge.  Two of our members are now in LA."/>
    <x v="3"/>
    <n v="10000"/>
    <x v="0"/>
    <x v="0"/>
    <s v="USD"/>
    <n v="1326690000"/>
    <n v="1324329156"/>
    <b v="0"/>
    <n v="58"/>
    <b v="1"/>
    <s v="music/rock"/>
    <n v="100"/>
    <n v="172.41"/>
    <x v="4"/>
    <x v="11"/>
    <x v="1633"/>
    <d v="2012-01-16T05:00:00"/>
    <x v="6"/>
  </r>
  <r>
    <n v="1634"/>
    <s v="RUBEDO: Debut Full Length Album"/>
    <s v="Recording Debut  Album w/ Producer Ikey Owens from Free Moral Agents/ The Mars Volta"/>
    <x v="13"/>
    <n v="2010"/>
    <x v="0"/>
    <x v="0"/>
    <s v="USD"/>
    <n v="1306994340"/>
    <n v="1303706001"/>
    <b v="0"/>
    <n v="32"/>
    <b v="1"/>
    <s v="music/rock"/>
    <n v="101"/>
    <n v="62.81"/>
    <x v="4"/>
    <x v="1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x v="0"/>
    <s v="USD"/>
    <n v="1468270261"/>
    <n v="1463086261"/>
    <b v="0"/>
    <n v="37"/>
    <b v="1"/>
    <s v="music/rock"/>
    <n v="125"/>
    <n v="67.73"/>
    <x v="4"/>
    <x v="11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x v="0"/>
    <s v="USD"/>
    <n v="1307851200"/>
    <n v="1304129088"/>
    <b v="0"/>
    <n v="87"/>
    <b v="1"/>
    <s v="music/rock"/>
    <n v="104"/>
    <n v="53.56"/>
    <x v="4"/>
    <x v="11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x v="0"/>
    <s v="USD"/>
    <n v="1262302740"/>
    <n v="1257444140"/>
    <b v="0"/>
    <n v="15"/>
    <b v="1"/>
    <s v="music/rock"/>
    <n v="104"/>
    <n v="34.6"/>
    <x v="4"/>
    <x v="11"/>
    <x v="1637"/>
    <d v="2009-12-31T23:39:00"/>
    <x v="8"/>
  </r>
  <r>
    <n v="1638"/>
    <s v="Avenues EP 2013"/>
    <s v="Avenues will be going in to the studio to record a new EP with Matt Allison!"/>
    <x v="28"/>
    <n v="1050"/>
    <x v="0"/>
    <x v="0"/>
    <s v="USD"/>
    <n v="1362086700"/>
    <n v="1358180968"/>
    <b v="0"/>
    <n v="27"/>
    <b v="1"/>
    <s v="music/rock"/>
    <n v="105"/>
    <n v="38.89"/>
    <x v="4"/>
    <x v="11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x v="0"/>
    <s v="USD"/>
    <n v="1330789165"/>
    <n v="1328197165"/>
    <b v="0"/>
    <n v="19"/>
    <b v="1"/>
    <s v="music/rock"/>
    <n v="100"/>
    <n v="94.74"/>
    <x v="4"/>
    <x v="11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x v="44"/>
    <n v="679.44"/>
    <x v="0"/>
    <x v="0"/>
    <s v="USD"/>
    <n v="1280800740"/>
    <n v="1279603955"/>
    <b v="0"/>
    <n v="17"/>
    <b v="1"/>
    <s v="music/rock"/>
    <n v="170"/>
    <n v="39.97"/>
    <x v="4"/>
    <x v="11"/>
    <x v="1640"/>
    <d v="2010-08-03T01:59:00"/>
    <x v="7"/>
  </r>
  <r>
    <n v="1641"/>
    <s v="Tanya Dartson- Run for Your Life music video"/>
    <s v="Music Video For Upbeat and Inspiring Song - Run For Your Life"/>
    <x v="30"/>
    <n v="2535"/>
    <x v="0"/>
    <x v="0"/>
    <s v="USD"/>
    <n v="1418998744"/>
    <n v="1416406744"/>
    <b v="0"/>
    <n v="26"/>
    <b v="1"/>
    <s v="music/pop"/>
    <n v="101"/>
    <n v="97.5"/>
    <x v="4"/>
    <x v="27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x v="38"/>
    <n v="1200"/>
    <x v="0"/>
    <x v="0"/>
    <s v="USD"/>
    <n v="1308011727"/>
    <n v="1306283727"/>
    <b v="0"/>
    <n v="28"/>
    <b v="1"/>
    <s v="music/pop"/>
    <n v="100"/>
    <n v="42.86"/>
    <x v="4"/>
    <x v="27"/>
    <x v="1642"/>
    <d v="2011-06-14T00:35:27"/>
    <x v="6"/>
  </r>
  <r>
    <n v="1643"/>
    <s v="This Is All Now's Brand New Album!!"/>
    <s v="This Is All Now is putting out a brand new record, and we need YOUR help to do it!"/>
    <x v="10"/>
    <n v="6235"/>
    <x v="0"/>
    <x v="0"/>
    <s v="USD"/>
    <n v="1348516012"/>
    <n v="1345924012"/>
    <b v="0"/>
    <n v="37"/>
    <b v="1"/>
    <s v="music/pop"/>
    <n v="125"/>
    <n v="168.51"/>
    <x v="4"/>
    <x v="27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x v="3"/>
    <n v="10950"/>
    <x v="0"/>
    <x v="0"/>
    <s v="USD"/>
    <n v="1353551160"/>
    <n v="1348363560"/>
    <b v="0"/>
    <n v="128"/>
    <b v="1"/>
    <s v="music/pop"/>
    <n v="110"/>
    <n v="85.55"/>
    <x v="4"/>
    <x v="27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x v="0"/>
    <s v="USD"/>
    <n v="1379515740"/>
    <n v="1378306140"/>
    <b v="0"/>
    <n v="10"/>
    <b v="1"/>
    <s v="music/pop"/>
    <n v="111"/>
    <n v="554"/>
    <x v="4"/>
    <x v="27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x v="13"/>
    <n v="2204"/>
    <x v="0"/>
    <x v="1"/>
    <s v="GBP"/>
    <n v="1408039860"/>
    <n v="1405248503"/>
    <b v="0"/>
    <n v="83"/>
    <b v="1"/>
    <s v="music/pop"/>
    <n v="110"/>
    <n v="26.55"/>
    <x v="4"/>
    <x v="27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x v="0"/>
    <s v="USD"/>
    <n v="1339235377"/>
    <n v="1336643377"/>
    <b v="0"/>
    <n v="46"/>
    <b v="1"/>
    <s v="music/pop"/>
    <n v="105"/>
    <n v="113.83"/>
    <x v="4"/>
    <x v="27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x v="98"/>
    <n v="2881"/>
    <x v="0"/>
    <x v="0"/>
    <s v="USD"/>
    <n v="1300636482"/>
    <n v="1298048082"/>
    <b v="0"/>
    <n v="90"/>
    <b v="1"/>
    <s v="music/pop"/>
    <n v="125"/>
    <n v="32.01"/>
    <x v="4"/>
    <x v="27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x v="276"/>
    <n v="3822.33"/>
    <x v="0"/>
    <x v="0"/>
    <s v="USD"/>
    <n v="1400862355"/>
    <n v="1396974355"/>
    <b v="0"/>
    <n v="81"/>
    <b v="1"/>
    <s v="music/pop"/>
    <n v="101"/>
    <n v="47.19"/>
    <x v="4"/>
    <x v="27"/>
    <x v="1649"/>
    <d v="2014-05-23T16:25:55"/>
    <x v="3"/>
  </r>
  <r>
    <n v="1650"/>
    <s v="The Psalm Praise Project, Vol. 2"/>
    <s v="Help me record a CD that uses pop styling to give a fresh sound to ancient wisdom from scripture!"/>
    <x v="13"/>
    <n v="2831"/>
    <x v="0"/>
    <x v="0"/>
    <s v="USD"/>
    <n v="1381314437"/>
    <n v="1378722437"/>
    <b v="0"/>
    <n v="32"/>
    <b v="1"/>
    <s v="music/pop"/>
    <n v="142"/>
    <n v="88.47"/>
    <x v="4"/>
    <x v="2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x v="0"/>
    <s v="USD"/>
    <n v="1303801140"/>
    <n v="1300916220"/>
    <b v="0"/>
    <n v="20"/>
    <b v="1"/>
    <s v="music/pop"/>
    <n v="101"/>
    <n v="100.75"/>
    <x v="4"/>
    <x v="27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x v="0"/>
    <s v="USD"/>
    <n v="1385297393"/>
    <n v="1382701793"/>
    <b v="0"/>
    <n v="70"/>
    <b v="1"/>
    <s v="music/pop"/>
    <n v="101"/>
    <n v="64.709999999999994"/>
    <x v="4"/>
    <x v="27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x v="0"/>
    <s v="USD"/>
    <n v="1303675296"/>
    <n v="1300996896"/>
    <b v="0"/>
    <n v="168"/>
    <b v="1"/>
    <s v="music/pop"/>
    <n v="174"/>
    <n v="51.85"/>
    <x v="4"/>
    <x v="27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x v="0"/>
    <s v="USD"/>
    <n v="1334784160"/>
    <n v="1332192160"/>
    <b v="0"/>
    <n v="34"/>
    <b v="1"/>
    <s v="music/pop"/>
    <n v="120"/>
    <n v="38.79"/>
    <x v="4"/>
    <x v="27"/>
    <x v="1654"/>
    <d v="2012-04-18T21:22:40"/>
    <x v="5"/>
  </r>
  <r>
    <n v="1655"/>
    <s v="Meg Porter Debut EP!"/>
    <s v="Berklee College of Music student, Meg Porter needs YOUR help to fund her very first EP!"/>
    <x v="15"/>
    <n v="2143"/>
    <x v="0"/>
    <x v="0"/>
    <s v="USD"/>
    <n v="1333648820"/>
    <n v="1331060420"/>
    <b v="0"/>
    <n v="48"/>
    <b v="1"/>
    <s v="music/pop"/>
    <n v="143"/>
    <n v="44.65"/>
    <x v="4"/>
    <x v="27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x v="0"/>
    <s v="USD"/>
    <n v="1355437052"/>
    <n v="1352845052"/>
    <b v="0"/>
    <n v="48"/>
    <b v="1"/>
    <s v="music/pop"/>
    <n v="100"/>
    <n v="156.77000000000001"/>
    <x v="4"/>
    <x v="27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x v="0"/>
    <s v="USD"/>
    <n v="1337885168"/>
    <n v="1335293168"/>
    <b v="0"/>
    <n v="221"/>
    <b v="1"/>
    <s v="music/pop"/>
    <n v="105"/>
    <n v="118.7"/>
    <x v="4"/>
    <x v="2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x v="12"/>
    <n v="7934"/>
    <x v="0"/>
    <x v="0"/>
    <s v="USD"/>
    <n v="1355840400"/>
    <n v="1352524767"/>
    <b v="0"/>
    <n v="107"/>
    <b v="1"/>
    <s v="music/pop"/>
    <n v="132"/>
    <n v="74.150000000000006"/>
    <x v="4"/>
    <x v="27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x v="2"/>
    <n v="564"/>
    <x v="0"/>
    <x v="1"/>
    <s v="GBP"/>
    <n v="1387281600"/>
    <n v="1384811721"/>
    <b v="0"/>
    <n v="45"/>
    <b v="1"/>
    <s v="music/pop"/>
    <n v="113"/>
    <n v="12.53"/>
    <x v="4"/>
    <x v="27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x v="277"/>
    <n v="1003"/>
    <x v="0"/>
    <x v="13"/>
    <s v="EUR"/>
    <n v="1462053540"/>
    <n v="1459355950"/>
    <b v="0"/>
    <n v="36"/>
    <b v="1"/>
    <s v="music/pop"/>
    <n v="1254"/>
    <n v="27.86"/>
    <x v="4"/>
    <x v="27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x v="278"/>
    <n v="8098"/>
    <x v="0"/>
    <x v="15"/>
    <s v="EUR"/>
    <n v="1453064400"/>
    <n v="1449359831"/>
    <b v="0"/>
    <n v="101"/>
    <b v="1"/>
    <s v="music/pop"/>
    <n v="103"/>
    <n v="80.180000000000007"/>
    <x v="4"/>
    <x v="2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x v="0"/>
    <s v="USD"/>
    <n v="1325310336"/>
    <n v="1320122736"/>
    <b v="0"/>
    <n v="62"/>
    <b v="1"/>
    <s v="music/pop"/>
    <n v="103"/>
    <n v="132.44"/>
    <x v="4"/>
    <x v="27"/>
    <x v="1662"/>
    <d v="2011-12-31T05:45:36"/>
    <x v="6"/>
  </r>
  <r>
    <n v="1663"/>
    <s v="ghost -- a music video"/>
    <s v="music is as important to the eyes as it is to the ears. help bring ghost to life in front of your eyes."/>
    <x v="28"/>
    <n v="1080"/>
    <x v="0"/>
    <x v="0"/>
    <s v="USD"/>
    <n v="1422750707"/>
    <n v="1420158707"/>
    <b v="0"/>
    <n v="32"/>
    <b v="1"/>
    <s v="music/pop"/>
    <n v="108"/>
    <n v="33.75"/>
    <x v="4"/>
    <x v="27"/>
    <x v="1663"/>
    <d v="2015-02-01T00:31:47"/>
    <x v="0"/>
  </r>
  <r>
    <n v="1664"/>
    <s v="Grace Sings Grace"/>
    <s v="Korean-American Soprano Grace's Debut Album - coming up in June 2012. Come and be part of this exciting project!"/>
    <x v="30"/>
    <n v="3060.22"/>
    <x v="0"/>
    <x v="0"/>
    <s v="USD"/>
    <n v="1331870340"/>
    <n v="1328033818"/>
    <b v="0"/>
    <n v="89"/>
    <b v="1"/>
    <s v="music/pop"/>
    <n v="122"/>
    <n v="34.380000000000003"/>
    <x v="4"/>
    <x v="27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x v="0"/>
    <s v="USD"/>
    <n v="1298343600"/>
    <n v="1295624113"/>
    <b v="0"/>
    <n v="93"/>
    <b v="1"/>
    <s v="music/pop"/>
    <n v="119"/>
    <n v="44.96"/>
    <x v="4"/>
    <x v="27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x v="30"/>
    <n v="4022"/>
    <x v="0"/>
    <x v="0"/>
    <s v="USD"/>
    <n v="1364447073"/>
    <n v="1361858673"/>
    <b v="0"/>
    <n v="98"/>
    <b v="1"/>
    <s v="music/pop"/>
    <n v="161"/>
    <n v="41.04"/>
    <x v="4"/>
    <x v="27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x v="0"/>
    <s v="USD"/>
    <n v="1394521140"/>
    <n v="1392169298"/>
    <b v="0"/>
    <n v="82"/>
    <b v="1"/>
    <s v="music/pop"/>
    <n v="127"/>
    <n v="52.6"/>
    <x v="4"/>
    <x v="27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x v="0"/>
    <s v="USD"/>
    <n v="1322454939"/>
    <n v="1319859339"/>
    <b v="0"/>
    <n v="116"/>
    <b v="1"/>
    <s v="music/pop"/>
    <n v="103"/>
    <n v="70.78"/>
    <x v="4"/>
    <x v="27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x v="13"/>
    <n v="2795"/>
    <x v="0"/>
    <x v="0"/>
    <s v="USD"/>
    <n v="1464729276"/>
    <n v="1459545276"/>
    <b v="0"/>
    <n v="52"/>
    <b v="1"/>
    <s v="music/pop"/>
    <n v="140"/>
    <n v="53.75"/>
    <x v="4"/>
    <x v="27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x v="0"/>
    <s v="USD"/>
    <n v="1278302400"/>
    <n v="1273961999"/>
    <b v="0"/>
    <n v="23"/>
    <b v="1"/>
    <s v="music/pop"/>
    <n v="103"/>
    <n v="44.61"/>
    <x v="4"/>
    <x v="27"/>
    <x v="1670"/>
    <d v="2010-07-05T04:00:00"/>
    <x v="7"/>
  </r>
  <r>
    <n v="1671"/>
    <s v="Luke O'Brien's Kickstarter"/>
    <s v="I am seeking funding in order to help take my music from a hobby to a career."/>
    <x v="13"/>
    <n v="2013.47"/>
    <x v="0"/>
    <x v="0"/>
    <s v="USD"/>
    <n v="1470056614"/>
    <n v="1467464614"/>
    <b v="0"/>
    <n v="77"/>
    <b v="1"/>
    <s v="music/pop"/>
    <n v="101"/>
    <n v="26.15"/>
    <x v="4"/>
    <x v="27"/>
    <x v="1671"/>
    <d v="2016-08-01T13:03:34"/>
    <x v="2"/>
  </r>
  <r>
    <n v="1672"/>
    <s v="High Altotude Debut Album"/>
    <s v="Sweet, sweet harmonies from Portland Oregon's premiere high school women's a cappella group."/>
    <x v="180"/>
    <n v="1920"/>
    <x v="0"/>
    <x v="0"/>
    <s v="USD"/>
    <n v="1338824730"/>
    <n v="1336232730"/>
    <b v="0"/>
    <n v="49"/>
    <b v="1"/>
    <s v="music/pop"/>
    <n v="113"/>
    <n v="39.18"/>
    <x v="4"/>
    <x v="27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x v="0"/>
    <s v="USD"/>
    <n v="1425675892"/>
    <n v="1423083892"/>
    <b v="0"/>
    <n v="59"/>
    <b v="1"/>
    <s v="music/pop"/>
    <n v="128"/>
    <n v="45.59"/>
    <x v="4"/>
    <x v="27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x v="0"/>
    <s v="USD"/>
    <n v="1471503540"/>
    <n v="1468852306"/>
    <b v="0"/>
    <n v="113"/>
    <b v="1"/>
    <s v="music/pop"/>
    <n v="202"/>
    <n v="89.25"/>
    <x v="4"/>
    <x v="27"/>
    <x v="1674"/>
    <d v="2016-08-18T06:59:00"/>
    <x v="2"/>
  </r>
  <r>
    <n v="1675"/>
    <s v="The Great Party's Debut Album!"/>
    <s v="The Great Party is releasing their debut album. Here's your chance to be a part of it!"/>
    <x v="28"/>
    <n v="1374.16"/>
    <x v="0"/>
    <x v="0"/>
    <s v="USD"/>
    <n v="1318802580"/>
    <n v="1316194540"/>
    <b v="0"/>
    <n v="34"/>
    <b v="1"/>
    <s v="music/pop"/>
    <n v="137"/>
    <n v="40.42"/>
    <x v="4"/>
    <x v="27"/>
    <x v="1675"/>
    <d v="2011-10-16T22:03:00"/>
    <x v="6"/>
  </r>
  <r>
    <n v="1676"/>
    <s v="Bridge 19 CD Release Tour"/>
    <s v="Help fund Bridge 19's tour in support of their first duo record, to be released in May 2012."/>
    <x v="9"/>
    <n v="3460"/>
    <x v="0"/>
    <x v="0"/>
    <s v="USD"/>
    <n v="1334980740"/>
    <n v="1330968347"/>
    <b v="0"/>
    <n v="42"/>
    <b v="1"/>
    <s v="music/pop"/>
    <n v="115"/>
    <n v="82.38"/>
    <x v="4"/>
    <x v="27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x v="12"/>
    <n v="6700"/>
    <x v="0"/>
    <x v="3"/>
    <s v="EUR"/>
    <n v="1460786340"/>
    <n v="1455615976"/>
    <b v="0"/>
    <n v="42"/>
    <b v="1"/>
    <s v="music/pop"/>
    <n v="112"/>
    <n v="159.52000000000001"/>
    <x v="4"/>
    <x v="27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x v="15"/>
    <n v="1776"/>
    <x v="0"/>
    <x v="0"/>
    <s v="USD"/>
    <n v="1391718671"/>
    <n v="1390509071"/>
    <b v="0"/>
    <n v="49"/>
    <b v="1"/>
    <s v="music/pop"/>
    <n v="118"/>
    <n v="36.24"/>
    <x v="4"/>
    <x v="27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x v="0"/>
    <s v="USD"/>
    <n v="1311298745"/>
    <n v="1309311545"/>
    <b v="0"/>
    <n v="56"/>
    <b v="1"/>
    <s v="music/pop"/>
    <n v="175"/>
    <n v="62.5"/>
    <x v="4"/>
    <x v="27"/>
    <x v="1679"/>
    <d v="2011-07-22T01:39:05"/>
    <x v="6"/>
  </r>
  <r>
    <n v="1680"/>
    <s v="Kick Out a Record"/>
    <s v="Working Musician dilemma #164: how the taxman put Kick the Record 2.0 on hold"/>
    <x v="28"/>
    <n v="1175"/>
    <x v="0"/>
    <x v="0"/>
    <s v="USD"/>
    <n v="1405188667"/>
    <n v="1402596667"/>
    <b v="0"/>
    <n v="25"/>
    <b v="1"/>
    <s v="music/pop"/>
    <n v="118"/>
    <n v="47"/>
    <x v="4"/>
    <x v="2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x v="0"/>
    <s v="USD"/>
    <n v="1490752800"/>
    <n v="1486522484"/>
    <b v="0"/>
    <n v="884"/>
    <b v="0"/>
    <s v="music/faith"/>
    <n v="101"/>
    <n v="74.58"/>
    <x v="4"/>
    <x v="2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x v="12"/>
    <n v="0"/>
    <x v="3"/>
    <x v="0"/>
    <s v="USD"/>
    <n v="1492142860"/>
    <n v="1486962460"/>
    <b v="0"/>
    <n v="0"/>
    <b v="0"/>
    <s v="music/faith"/>
    <n v="0"/>
    <n v="0"/>
    <x v="4"/>
    <x v="28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x v="8"/>
    <n v="760"/>
    <x v="3"/>
    <x v="6"/>
    <s v="EUR"/>
    <n v="1491590738"/>
    <n v="1489517138"/>
    <b v="0"/>
    <n v="10"/>
    <b v="0"/>
    <s v="music/faith"/>
    <n v="22"/>
    <n v="76"/>
    <x v="4"/>
    <x v="28"/>
    <x v="1683"/>
    <d v="2017-04-07T18:45:38"/>
    <x v="1"/>
  </r>
  <r>
    <n v="1684"/>
    <s v="Goodness &amp; Mercy EP - Marty Mikles"/>
    <s v="New Music from Marty Mikles!  A new EP all about God's Goodness &amp; Mercy."/>
    <x v="6"/>
    <n v="8730"/>
    <x v="3"/>
    <x v="0"/>
    <s v="USD"/>
    <n v="1489775641"/>
    <n v="1487360041"/>
    <b v="0"/>
    <n v="101"/>
    <b v="0"/>
    <s v="music/faith"/>
    <n v="109"/>
    <n v="86.44"/>
    <x v="4"/>
    <x v="28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x v="18"/>
    <n v="360"/>
    <x v="3"/>
    <x v="0"/>
    <s v="USD"/>
    <n v="1490331623"/>
    <n v="1487743223"/>
    <b v="0"/>
    <n v="15"/>
    <b v="0"/>
    <s v="music/faith"/>
    <n v="103"/>
    <n v="24"/>
    <x v="4"/>
    <x v="28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x v="5"/>
    <s v="CAD"/>
    <n v="1493320519"/>
    <n v="1488140119"/>
    <b v="0"/>
    <n v="1"/>
    <b v="0"/>
    <s v="music/faith"/>
    <n v="0"/>
    <n v="18"/>
    <x v="4"/>
    <x v="2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x v="0"/>
    <s v="USD"/>
    <n v="1491855300"/>
    <n v="1488935245"/>
    <b v="0"/>
    <n v="39"/>
    <b v="0"/>
    <s v="music/faith"/>
    <n v="31"/>
    <n v="80.13"/>
    <x v="4"/>
    <x v="28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x v="23"/>
    <n v="1772"/>
    <x v="3"/>
    <x v="0"/>
    <s v="USD"/>
    <n v="1491738594"/>
    <n v="1489150194"/>
    <b v="0"/>
    <n v="7"/>
    <b v="0"/>
    <s v="music/faith"/>
    <n v="44"/>
    <n v="253.14"/>
    <x v="4"/>
    <x v="28"/>
    <x v="1688"/>
    <d v="2017-04-09T11:49:54"/>
    <x v="1"/>
  </r>
  <r>
    <n v="1689"/>
    <s v="Fly Away"/>
    <s v="Praising the Living God in the second half of life."/>
    <x v="262"/>
    <n v="2400"/>
    <x v="3"/>
    <x v="0"/>
    <s v="USD"/>
    <n v="1489700230"/>
    <n v="1487111830"/>
    <b v="0"/>
    <n v="14"/>
    <b v="0"/>
    <s v="music/faith"/>
    <n v="100"/>
    <n v="171.43"/>
    <x v="4"/>
    <x v="28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x v="30"/>
    <n v="635"/>
    <x v="3"/>
    <x v="0"/>
    <s v="USD"/>
    <n v="1491470442"/>
    <n v="1488882042"/>
    <b v="0"/>
    <n v="11"/>
    <b v="0"/>
    <s v="music/faith"/>
    <n v="25"/>
    <n v="57.73"/>
    <x v="4"/>
    <x v="28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x v="0"/>
    <s v="USD"/>
    <n v="1491181200"/>
    <n v="1488387008"/>
    <b v="0"/>
    <n v="38"/>
    <b v="0"/>
    <s v="music/faith"/>
    <n v="33"/>
    <n v="264.26"/>
    <x v="4"/>
    <x v="28"/>
    <x v="1691"/>
    <d v="2017-04-03T01:00:00"/>
    <x v="1"/>
  </r>
  <r>
    <n v="1692"/>
    <s v="Get Your Hopes Up"/>
    <s v="After 3 years.....It's time for some new music! Album #2 is in motion and I can't wait to share it with all of you!"/>
    <x v="10"/>
    <n v="2390"/>
    <x v="3"/>
    <x v="0"/>
    <s v="USD"/>
    <n v="1490572740"/>
    <n v="1487734667"/>
    <b v="0"/>
    <n v="15"/>
    <b v="0"/>
    <s v="music/faith"/>
    <n v="48"/>
    <n v="159.33000000000001"/>
    <x v="4"/>
    <x v="28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x v="1"/>
    <s v="GBP"/>
    <n v="1491768000"/>
    <n v="1489097112"/>
    <b v="0"/>
    <n v="8"/>
    <b v="0"/>
    <s v="music/faith"/>
    <n v="9"/>
    <n v="35"/>
    <x v="4"/>
    <x v="28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x v="3"/>
    <n v="5"/>
    <x v="3"/>
    <x v="0"/>
    <s v="USD"/>
    <n v="1490589360"/>
    <n v="1488038674"/>
    <b v="0"/>
    <n v="1"/>
    <b v="0"/>
    <s v="music/faith"/>
    <n v="0"/>
    <n v="5"/>
    <x v="4"/>
    <x v="28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x v="0"/>
    <s v="USD"/>
    <n v="1491786000"/>
    <n v="1488847514"/>
    <b v="0"/>
    <n v="23"/>
    <b v="0"/>
    <s v="music/faith"/>
    <n v="12"/>
    <n v="61.09"/>
    <x v="4"/>
    <x v="28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x v="0"/>
    <s v="USD"/>
    <n v="1491007211"/>
    <n v="1488418811"/>
    <b v="0"/>
    <n v="0"/>
    <b v="0"/>
    <s v="music/faith"/>
    <n v="0"/>
    <n v="0"/>
    <x v="4"/>
    <x v="28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x v="0"/>
    <s v="USD"/>
    <n v="1491781648"/>
    <n v="1489193248"/>
    <b v="0"/>
    <n v="22"/>
    <b v="0"/>
    <s v="music/faith"/>
    <n v="20"/>
    <n v="114.82"/>
    <x v="4"/>
    <x v="28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x v="0"/>
    <s v="USD"/>
    <n v="1490499180"/>
    <n v="1488430760"/>
    <b v="0"/>
    <n v="0"/>
    <b v="0"/>
    <s v="music/faith"/>
    <n v="0"/>
    <n v="0"/>
    <x v="4"/>
    <x v="28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x v="279"/>
    <n v="216"/>
    <x v="3"/>
    <x v="0"/>
    <s v="USD"/>
    <n v="1491943445"/>
    <n v="1489351445"/>
    <b v="0"/>
    <n v="4"/>
    <b v="0"/>
    <s v="music/faith"/>
    <n v="4"/>
    <n v="54"/>
    <x v="4"/>
    <x v="28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x v="0"/>
    <s v="USD"/>
    <n v="1491019200"/>
    <n v="1488418990"/>
    <b v="0"/>
    <n v="79"/>
    <b v="0"/>
    <s v="music/faith"/>
    <n v="26"/>
    <n v="65.97"/>
    <x v="4"/>
    <x v="28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x v="0"/>
    <s v="USD"/>
    <n v="1421337405"/>
    <n v="1418745405"/>
    <b v="0"/>
    <n v="2"/>
    <b v="0"/>
    <s v="music/faith"/>
    <n v="0"/>
    <n v="5"/>
    <x v="4"/>
    <x v="28"/>
    <x v="1701"/>
    <d v="2015-01-15T15:56:45"/>
    <x v="3"/>
  </r>
  <r>
    <n v="1702"/>
    <s v="lyndale lewis and new vision prosper cd release"/>
    <s v="I can do all things through christ jesus"/>
    <x v="281"/>
    <n v="1"/>
    <x v="2"/>
    <x v="0"/>
    <s v="USD"/>
    <n v="1427745150"/>
    <n v="1425156750"/>
    <b v="0"/>
    <n v="1"/>
    <b v="0"/>
    <s v="music/faith"/>
    <n v="0"/>
    <n v="1"/>
    <x v="4"/>
    <x v="28"/>
    <x v="1702"/>
    <d v="2015-03-30T19:52:30"/>
    <x v="0"/>
  </r>
  <r>
    <n v="1703"/>
    <s v="Joy Full Noise!"/>
    <s v="I would love for you to be a part of helping me raise money for music and video production to launch my first Worship album!"/>
    <x v="10"/>
    <n v="51"/>
    <x v="2"/>
    <x v="0"/>
    <s v="USD"/>
    <n v="1441003537"/>
    <n v="1435819537"/>
    <b v="0"/>
    <n v="2"/>
    <b v="0"/>
    <s v="music/faith"/>
    <n v="1"/>
    <n v="25.5"/>
    <x v="4"/>
    <x v="28"/>
    <x v="1703"/>
    <d v="2015-08-31T06:45:37"/>
    <x v="0"/>
  </r>
  <r>
    <n v="1704"/>
    <s v="Jericho Down Worship Album"/>
    <s v="We want to record an album of popular praise &amp; worship songs with our own influence and style."/>
    <x v="13"/>
    <n v="1302"/>
    <x v="2"/>
    <x v="0"/>
    <s v="USD"/>
    <n v="1424056873"/>
    <n v="1421464873"/>
    <b v="0"/>
    <n v="11"/>
    <b v="0"/>
    <s v="music/faith"/>
    <n v="65"/>
    <n v="118.36"/>
    <x v="4"/>
    <x v="28"/>
    <x v="1704"/>
    <d v="2015-02-16T03:21:13"/>
    <x v="0"/>
  </r>
  <r>
    <n v="1705"/>
    <s v="Piano Prayer Album - Russ James"/>
    <s v="An instrumental album that ranges from hymns to contemporary music. All the music is recorded by myself."/>
    <x v="13"/>
    <n v="0"/>
    <x v="2"/>
    <x v="0"/>
    <s v="USD"/>
    <n v="1441814400"/>
    <n v="1440807846"/>
    <b v="0"/>
    <n v="0"/>
    <b v="0"/>
    <s v="music/faith"/>
    <n v="0"/>
    <n v="0"/>
    <x v="4"/>
    <x v="28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x v="62"/>
    <n v="0"/>
    <x v="2"/>
    <x v="12"/>
    <s v="EUR"/>
    <n v="1440314472"/>
    <n v="1435130472"/>
    <b v="0"/>
    <n v="0"/>
    <b v="0"/>
    <s v="music/faith"/>
    <n v="0"/>
    <n v="0"/>
    <x v="4"/>
    <x v="28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x v="0"/>
    <s v="USD"/>
    <n v="1459181895"/>
    <n v="1456593495"/>
    <b v="0"/>
    <n v="9"/>
    <b v="0"/>
    <s v="music/faith"/>
    <n v="10"/>
    <n v="54.11"/>
    <x v="4"/>
    <x v="28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x v="39"/>
    <n v="0"/>
    <x v="2"/>
    <x v="0"/>
    <s v="USD"/>
    <n v="1462135706"/>
    <n v="1458679706"/>
    <b v="0"/>
    <n v="0"/>
    <b v="0"/>
    <s v="music/faith"/>
    <n v="0"/>
    <n v="0"/>
    <x v="4"/>
    <x v="28"/>
    <x v="1708"/>
    <d v="2016-05-01T20:48:26"/>
    <x v="2"/>
  </r>
  <r>
    <n v="1709"/>
    <s v="Psalms"/>
    <s v="A project to set psalms to music. The psalms are taken from the English Standard Version (ESV) of the Bible."/>
    <x v="257"/>
    <n v="85"/>
    <x v="2"/>
    <x v="0"/>
    <s v="USD"/>
    <n v="1409513940"/>
    <n v="1405949514"/>
    <b v="0"/>
    <n v="4"/>
    <b v="0"/>
    <s v="music/faith"/>
    <n v="5"/>
    <n v="21.25"/>
    <x v="4"/>
    <x v="28"/>
    <x v="1709"/>
    <d v="2014-08-31T19:39:00"/>
    <x v="3"/>
  </r>
  <r>
    <n v="1710"/>
    <s v="Producing a live album of our upcoming Europe tour"/>
    <s v="We want to create a gospel live album which has never been produced before."/>
    <x v="10"/>
    <n v="34"/>
    <x v="2"/>
    <x v="12"/>
    <s v="EUR"/>
    <n v="1453122000"/>
    <n v="1449151888"/>
    <b v="0"/>
    <n v="1"/>
    <b v="0"/>
    <s v="music/faith"/>
    <n v="1"/>
    <n v="34"/>
    <x v="4"/>
    <x v="28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x v="0"/>
    <s v="USD"/>
    <n v="1409585434"/>
    <n v="1406907034"/>
    <b v="0"/>
    <n v="2"/>
    <b v="0"/>
    <s v="music/faith"/>
    <n v="11"/>
    <n v="525"/>
    <x v="4"/>
    <x v="28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x v="10"/>
    <n v="0"/>
    <x v="2"/>
    <x v="0"/>
    <s v="USD"/>
    <n v="1435701353"/>
    <n v="1430517353"/>
    <b v="0"/>
    <n v="0"/>
    <b v="0"/>
    <s v="music/faith"/>
    <n v="0"/>
    <n v="0"/>
    <x v="4"/>
    <x v="28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x v="9"/>
    <n v="50"/>
    <x v="2"/>
    <x v="0"/>
    <s v="USD"/>
    <n v="1412536412"/>
    <n v="1409944412"/>
    <b v="0"/>
    <n v="1"/>
    <b v="0"/>
    <s v="music/faith"/>
    <n v="2"/>
    <n v="50"/>
    <x v="4"/>
    <x v="28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x v="0"/>
    <s v="USD"/>
    <n v="1430517761"/>
    <n v="1427925761"/>
    <b v="0"/>
    <n v="17"/>
    <b v="0"/>
    <s v="music/faith"/>
    <n v="8"/>
    <n v="115.71"/>
    <x v="4"/>
    <x v="28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x v="10"/>
    <n v="11"/>
    <x v="2"/>
    <x v="0"/>
    <s v="USD"/>
    <n v="1427772120"/>
    <n v="1425186785"/>
    <b v="0"/>
    <n v="2"/>
    <b v="0"/>
    <s v="music/faith"/>
    <n v="0"/>
    <n v="5.5"/>
    <x v="4"/>
    <x v="28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x v="0"/>
    <s v="USD"/>
    <n v="1481295099"/>
    <n v="1477835499"/>
    <b v="0"/>
    <n v="3"/>
    <b v="0"/>
    <s v="music/faith"/>
    <n v="8"/>
    <n v="50"/>
    <x v="4"/>
    <x v="28"/>
    <x v="1716"/>
    <d v="2016-12-09T14:51:39"/>
    <x v="2"/>
  </r>
  <r>
    <n v="1717"/>
    <s v="Shift Records A New EP!"/>
    <s v="Our first record created to reach, inspire, and ultimately express the love of Jesus to our generation."/>
    <x v="282"/>
    <n v="1395"/>
    <x v="2"/>
    <x v="0"/>
    <s v="USD"/>
    <n v="1461211200"/>
    <n v="1459467238"/>
    <b v="0"/>
    <n v="41"/>
    <b v="0"/>
    <s v="music/faith"/>
    <n v="43"/>
    <n v="34.020000000000003"/>
    <x v="4"/>
    <x v="28"/>
    <x v="1717"/>
    <d v="2016-04-21T04:00:00"/>
    <x v="2"/>
  </r>
  <r>
    <n v="1718"/>
    <s v="The Prodigal Son"/>
    <s v="A melody for the galaxy."/>
    <x v="19"/>
    <n v="75"/>
    <x v="2"/>
    <x v="0"/>
    <s v="USD"/>
    <n v="1463201940"/>
    <n v="1459435149"/>
    <b v="0"/>
    <n v="2"/>
    <b v="0"/>
    <s v="music/faith"/>
    <n v="0"/>
    <n v="37.5"/>
    <x v="4"/>
    <x v="28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x v="0"/>
    <s v="USD"/>
    <n v="1410958191"/>
    <n v="1408366191"/>
    <b v="0"/>
    <n v="3"/>
    <b v="0"/>
    <s v="music/faith"/>
    <n v="1"/>
    <n v="11.67"/>
    <x v="4"/>
    <x v="28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x v="23"/>
    <n v="225"/>
    <x v="2"/>
    <x v="0"/>
    <s v="USD"/>
    <n v="1415562471"/>
    <n v="1412966871"/>
    <b v="0"/>
    <n v="8"/>
    <b v="0"/>
    <s v="music/faith"/>
    <n v="6"/>
    <n v="28.13"/>
    <x v="4"/>
    <x v="28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x v="10"/>
    <n v="0"/>
    <x v="2"/>
    <x v="0"/>
    <s v="USD"/>
    <n v="1449831863"/>
    <n v="1447239863"/>
    <b v="0"/>
    <n v="0"/>
    <b v="0"/>
    <s v="music/faith"/>
    <n v="0"/>
    <n v="0"/>
    <x v="4"/>
    <x v="28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x v="283"/>
    <n v="1"/>
    <x v="2"/>
    <x v="0"/>
    <s v="USD"/>
    <n v="1459642200"/>
    <n v="1456441429"/>
    <b v="0"/>
    <n v="1"/>
    <b v="0"/>
    <s v="music/faith"/>
    <n v="0"/>
    <n v="1"/>
    <x v="4"/>
    <x v="28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x v="0"/>
    <s v="USD"/>
    <n v="1435730400"/>
    <n v="1430855315"/>
    <b v="0"/>
    <n v="3"/>
    <b v="0"/>
    <s v="music/faith"/>
    <n v="7"/>
    <n v="216.67"/>
    <x v="4"/>
    <x v="28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x v="0"/>
    <s v="USD"/>
    <n v="1414707762"/>
    <n v="1412115762"/>
    <b v="0"/>
    <n v="4"/>
    <b v="0"/>
    <s v="music/faith"/>
    <n v="1"/>
    <n v="8.75"/>
    <x v="4"/>
    <x v="28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x v="62"/>
    <n v="560"/>
    <x v="2"/>
    <x v="0"/>
    <s v="USD"/>
    <n v="1408922049"/>
    <n v="1406330049"/>
    <b v="0"/>
    <n v="9"/>
    <b v="0"/>
    <s v="music/faith"/>
    <n v="10"/>
    <n v="62.22"/>
    <x v="4"/>
    <x v="28"/>
    <x v="1725"/>
    <d v="2014-08-24T23:14:09"/>
    <x v="3"/>
  </r>
  <r>
    <n v="1726"/>
    <s v="&quot;Every Day&quot; CD by Amanda Joy Hall"/>
    <s v="Amanda Joy Hall's sophomore album, &quot;Every Day&quot;. Release expected July 2014"/>
    <x v="115"/>
    <n v="2196"/>
    <x v="2"/>
    <x v="0"/>
    <s v="USD"/>
    <n v="1403906664"/>
    <n v="1401401064"/>
    <b v="0"/>
    <n v="16"/>
    <b v="0"/>
    <s v="music/faith"/>
    <n v="34"/>
    <n v="137.25"/>
    <x v="4"/>
    <x v="28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x v="1"/>
    <s v="GBP"/>
    <n v="1428231600"/>
    <n v="1423520177"/>
    <b v="0"/>
    <n v="1"/>
    <b v="0"/>
    <s v="music/faith"/>
    <n v="0"/>
    <n v="1"/>
    <x v="4"/>
    <x v="28"/>
    <x v="1727"/>
    <d v="2015-04-05T11:00:00"/>
    <x v="0"/>
  </r>
  <r>
    <n v="1728"/>
    <s v="With His Presence"/>
    <s v="Be in God's presence through instrumental covers of hymns. Help me build a home studio to freely distribute this album."/>
    <x v="21"/>
    <n v="855"/>
    <x v="2"/>
    <x v="0"/>
    <s v="USD"/>
    <n v="1445439674"/>
    <n v="1442847674"/>
    <b v="0"/>
    <n v="7"/>
    <b v="0"/>
    <s v="music/faith"/>
    <n v="68"/>
    <n v="122.14"/>
    <x v="4"/>
    <x v="28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x v="0"/>
    <s v="USD"/>
    <n v="1465521306"/>
    <n v="1460337306"/>
    <b v="0"/>
    <n v="0"/>
    <b v="0"/>
    <s v="music/faith"/>
    <n v="0"/>
    <n v="0"/>
    <x v="4"/>
    <x v="28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x v="0"/>
    <s v="USD"/>
    <n v="1445738783"/>
    <n v="1443146783"/>
    <b v="0"/>
    <n v="0"/>
    <b v="0"/>
    <s v="music/faith"/>
    <n v="0"/>
    <n v="0"/>
    <x v="4"/>
    <x v="28"/>
    <x v="1730"/>
    <d v="2015-10-25T02:06:23"/>
    <x v="0"/>
  </r>
  <r>
    <n v="1731"/>
    <s v="Sam Cox Band First Christian Tour"/>
    <s v="We are a Christin Worship band looking to midwest tour. God Bless!"/>
    <x v="28"/>
    <n v="0"/>
    <x v="2"/>
    <x v="0"/>
    <s v="USD"/>
    <n v="1434034800"/>
    <n v="1432849552"/>
    <b v="0"/>
    <n v="0"/>
    <b v="0"/>
    <s v="music/faith"/>
    <n v="0"/>
    <n v="0"/>
    <x v="4"/>
    <x v="28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x v="0"/>
    <s v="USD"/>
    <n v="1452920400"/>
    <n v="1447777481"/>
    <b v="0"/>
    <n v="0"/>
    <b v="0"/>
    <s v="music/faith"/>
    <n v="0"/>
    <n v="0"/>
    <x v="4"/>
    <x v="28"/>
    <x v="1732"/>
    <d v="2016-01-16T05:00:00"/>
    <x v="0"/>
  </r>
  <r>
    <n v="1733"/>
    <s v="What Faith Is EP/Album"/>
    <s v="I am trying to share the music I am blessed to have written. https://www.johncox4.com or https://reverbnation.com/johncox4"/>
    <x v="3"/>
    <n v="0"/>
    <x v="2"/>
    <x v="0"/>
    <s v="USD"/>
    <n v="1473802200"/>
    <n v="1472746374"/>
    <b v="0"/>
    <n v="0"/>
    <b v="0"/>
    <s v="music/faith"/>
    <n v="0"/>
    <n v="0"/>
    <x v="4"/>
    <x v="28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x v="37"/>
    <n v="1"/>
    <x v="2"/>
    <x v="0"/>
    <s v="USD"/>
    <n v="1431046356"/>
    <n v="1428454356"/>
    <b v="0"/>
    <n v="1"/>
    <b v="0"/>
    <s v="music/faith"/>
    <n v="0"/>
    <n v="1"/>
    <x v="4"/>
    <x v="28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x v="28"/>
    <n v="110"/>
    <x v="2"/>
    <x v="0"/>
    <s v="USD"/>
    <n v="1470598345"/>
    <n v="1468006345"/>
    <b v="0"/>
    <n v="2"/>
    <b v="0"/>
    <s v="music/faith"/>
    <n v="11"/>
    <n v="55"/>
    <x v="4"/>
    <x v="28"/>
    <x v="1735"/>
    <d v="2016-08-07T19:32:25"/>
    <x v="2"/>
  </r>
  <r>
    <n v="1736"/>
    <s v="In His Presence"/>
    <s v="A unique meditative album reflecting on the life of Christ, inviting Him into your presence"/>
    <x v="9"/>
    <n v="22"/>
    <x v="2"/>
    <x v="0"/>
    <s v="USD"/>
    <n v="1447018833"/>
    <n v="1444423233"/>
    <b v="0"/>
    <n v="1"/>
    <b v="0"/>
    <s v="music/faith"/>
    <n v="1"/>
    <n v="22"/>
    <x v="4"/>
    <x v="28"/>
    <x v="1736"/>
    <d v="2015-11-08T21:40:33"/>
    <x v="0"/>
  </r>
  <r>
    <n v="1737"/>
    <s v="Healing"/>
    <s v="An instrumental project in which all songs are incorporated around the healing power of our God. Used for times of prayer &amp; devotion"/>
    <x v="23"/>
    <n v="850"/>
    <x v="2"/>
    <x v="0"/>
    <s v="USD"/>
    <n v="1437432392"/>
    <n v="1434840392"/>
    <b v="0"/>
    <n v="15"/>
    <b v="0"/>
    <s v="music/faith"/>
    <n v="21"/>
    <n v="56.67"/>
    <x v="4"/>
    <x v="28"/>
    <x v="1737"/>
    <d v="2015-07-20T22:46:32"/>
    <x v="0"/>
  </r>
  <r>
    <n v="1738"/>
    <s v="The Flashing Lights"/>
    <s v="Music that inspires and gives hope for overcoming and change. And it is good music."/>
    <x v="10"/>
    <n v="20"/>
    <x v="2"/>
    <x v="0"/>
    <s v="USD"/>
    <n v="1412283542"/>
    <n v="1409691542"/>
    <b v="0"/>
    <n v="1"/>
    <b v="0"/>
    <s v="music/faith"/>
    <n v="0"/>
    <n v="20"/>
    <x v="4"/>
    <x v="28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x v="0"/>
    <s v="USD"/>
    <n v="1462391932"/>
    <n v="1457297932"/>
    <b v="0"/>
    <n v="1"/>
    <b v="0"/>
    <s v="music/faith"/>
    <n v="0"/>
    <n v="1"/>
    <x v="4"/>
    <x v="28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x v="9"/>
    <n v="0"/>
    <x v="2"/>
    <x v="0"/>
    <s v="USD"/>
    <n v="1437075422"/>
    <n v="1434483422"/>
    <b v="0"/>
    <n v="0"/>
    <b v="0"/>
    <s v="music/faith"/>
    <n v="0"/>
    <n v="0"/>
    <x v="4"/>
    <x v="28"/>
    <x v="1740"/>
    <d v="2015-07-16T19:37:02"/>
    <x v="0"/>
  </r>
  <r>
    <n v="1741"/>
    <s v="Caught off Guard"/>
    <s v="A photo journal documenting my experiences and travels across New Zealand"/>
    <x v="38"/>
    <n v="1330"/>
    <x v="0"/>
    <x v="1"/>
    <s v="GBP"/>
    <n v="1433948671"/>
    <n v="1430060671"/>
    <b v="0"/>
    <n v="52"/>
    <b v="1"/>
    <s v="photography/photobooks"/>
    <n v="111"/>
    <n v="25.58"/>
    <x v="8"/>
    <x v="20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x v="0"/>
    <s v="USD"/>
    <n v="1483822800"/>
    <n v="1481058170"/>
    <b v="0"/>
    <n v="34"/>
    <b v="1"/>
    <s v="photography/photobooks"/>
    <n v="109"/>
    <n v="63.97"/>
    <x v="8"/>
    <x v="20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x v="12"/>
    <n v="6025"/>
    <x v="0"/>
    <x v="0"/>
    <s v="USD"/>
    <n v="1472270340"/>
    <n v="1470348775"/>
    <b v="0"/>
    <n v="67"/>
    <b v="1"/>
    <s v="photography/photobooks"/>
    <n v="100"/>
    <n v="89.93"/>
    <x v="8"/>
    <x v="20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x v="62"/>
    <n v="6515"/>
    <x v="0"/>
    <x v="1"/>
    <s v="GBP"/>
    <n v="1425821477"/>
    <n v="1421937077"/>
    <b v="0"/>
    <n v="70"/>
    <b v="1"/>
    <s v="photography/photobooks"/>
    <n v="118"/>
    <n v="93.07"/>
    <x v="8"/>
    <x v="20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x v="0"/>
    <s v="USD"/>
    <n v="1482372000"/>
    <n v="1479276838"/>
    <b v="0"/>
    <n v="89"/>
    <b v="1"/>
    <s v="photography/photobooks"/>
    <n v="114"/>
    <n v="89.67"/>
    <x v="8"/>
    <x v="20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x v="0"/>
    <s v="USD"/>
    <n v="1479952800"/>
    <n v="1477368867"/>
    <b v="0"/>
    <n v="107"/>
    <b v="1"/>
    <s v="photography/photobooks"/>
    <n v="148"/>
    <n v="207.62"/>
    <x v="8"/>
    <x v="20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x v="1"/>
    <s v="GBP"/>
    <n v="1447426800"/>
    <n v="1444904830"/>
    <b v="0"/>
    <n v="159"/>
    <b v="1"/>
    <s v="photography/photobooks"/>
    <n v="105"/>
    <n v="59.41"/>
    <x v="8"/>
    <x v="20"/>
    <x v="1747"/>
    <d v="2015-11-13T15:00:00"/>
    <x v="0"/>
  </r>
  <r>
    <n v="1748"/>
    <s v="So It Is: Vancouver"/>
    <s v="Telling the story of the city through remarkable people who live in Vancouver today."/>
    <x v="63"/>
    <n v="64974"/>
    <x v="0"/>
    <x v="5"/>
    <s v="CAD"/>
    <n v="1441234143"/>
    <n v="1438642143"/>
    <b v="0"/>
    <n v="181"/>
    <b v="1"/>
    <s v="photography/photobooks"/>
    <n v="130"/>
    <n v="358.97"/>
    <x v="8"/>
    <x v="20"/>
    <x v="1748"/>
    <d v="2015-09-02T22:49:03"/>
    <x v="0"/>
  </r>
  <r>
    <n v="1749"/>
    <s v="E FOTOGRAFESCHE RECKBLECK - 367 DEEG AM AUSLAND ASAZ"/>
    <s v="Help me fund the production run of my first book by local Photographer Sandro Ortolani."/>
    <x v="284"/>
    <n v="12410.5"/>
    <x v="0"/>
    <x v="19"/>
    <s v="EUR"/>
    <n v="1488394800"/>
    <n v="1485213921"/>
    <b v="0"/>
    <n v="131"/>
    <b v="1"/>
    <s v="photography/photobooks"/>
    <n v="123"/>
    <n v="94.74"/>
    <x v="8"/>
    <x v="20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  <x v="1750"/>
    <d v="2016-04-19T20:05:04"/>
    <x v="2"/>
  </r>
  <r>
    <n v="1751"/>
    <s v="Daily Bread: Stories from Rural Greece"/>
    <s v="Photographs and stories culled from 10 years of road trips through rural Greece"/>
    <x v="3"/>
    <n v="10290"/>
    <x v="0"/>
    <x v="0"/>
    <s v="USD"/>
    <n v="1426787123"/>
    <n v="1424198723"/>
    <b v="0"/>
    <n v="61"/>
    <b v="1"/>
    <s v="photography/photobooks"/>
    <n v="103"/>
    <n v="168.69"/>
    <x v="8"/>
    <x v="20"/>
    <x v="1751"/>
    <d v="2015-03-19T17:45:23"/>
    <x v="0"/>
  </r>
  <r>
    <n v="1752"/>
    <s v="Adfectus Book"/>
    <s v="A little book of calm, in picture form, that will soothe the soul and un-furrow the brow."/>
    <x v="38"/>
    <n v="3122"/>
    <x v="0"/>
    <x v="1"/>
    <s v="GBP"/>
    <n v="1476425082"/>
    <n v="1473833082"/>
    <b v="0"/>
    <n v="90"/>
    <b v="1"/>
    <s v="photography/photobooks"/>
    <n v="260"/>
    <n v="34.69"/>
    <x v="8"/>
    <x v="20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x v="8"/>
    <s v="DKK"/>
    <n v="1458579568"/>
    <n v="1455991168"/>
    <b v="0"/>
    <n v="35"/>
    <b v="1"/>
    <s v="photography/photobooks"/>
    <n v="108"/>
    <n v="462.86"/>
    <x v="8"/>
    <x v="20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x v="5"/>
    <s v="CAD"/>
    <n v="1428091353"/>
    <n v="1425502953"/>
    <b v="0"/>
    <n v="90"/>
    <b v="1"/>
    <s v="photography/photobooks"/>
    <n v="111"/>
    <n v="104.39"/>
    <x v="8"/>
    <x v="20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x v="62"/>
    <n v="5655.6"/>
    <x v="0"/>
    <x v="0"/>
    <s v="USD"/>
    <n v="1472443269"/>
    <n v="1468987269"/>
    <b v="0"/>
    <n v="120"/>
    <b v="1"/>
    <s v="photography/photobooks"/>
    <n v="103"/>
    <n v="47.13"/>
    <x v="8"/>
    <x v="20"/>
    <x v="1756"/>
    <d v="2016-08-29T04:01:09"/>
    <x v="2"/>
  </r>
  <r>
    <n v="1757"/>
    <s v="The Resurgence of Femininity Photo Thesis"/>
    <s v="I want to create a self published photo art book on the topic of the resurgence of femininity."/>
    <x v="10"/>
    <n v="5800"/>
    <x v="0"/>
    <x v="0"/>
    <s v="USD"/>
    <n v="1485631740"/>
    <n v="1483041083"/>
    <b v="0"/>
    <n v="14"/>
    <b v="1"/>
    <s v="photography/photobooks"/>
    <n v="116"/>
    <n v="414.29"/>
    <x v="8"/>
    <x v="20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x v="0"/>
    <s v="USD"/>
    <n v="1468536992"/>
    <n v="1463352992"/>
    <b v="0"/>
    <n v="27"/>
    <b v="1"/>
    <s v="photography/photobooks"/>
    <n v="115"/>
    <n v="42.48"/>
    <x v="8"/>
    <x v="20"/>
    <x v="1758"/>
    <d v="2016-07-14T22:56:32"/>
    <x v="2"/>
  </r>
  <r>
    <n v="1759"/>
    <s v="Death Valley"/>
    <s v="Death Valley will be the first photo book of Andi State"/>
    <x v="10"/>
    <n v="5330"/>
    <x v="0"/>
    <x v="0"/>
    <s v="USD"/>
    <n v="1427309629"/>
    <n v="1425585229"/>
    <b v="0"/>
    <n v="49"/>
    <b v="1"/>
    <s v="photography/photobooks"/>
    <n v="107"/>
    <n v="108.78"/>
    <x v="8"/>
    <x v="20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x v="1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  <x v="1760"/>
    <d v="2016-02-25T16:08:33"/>
    <x v="2"/>
  </r>
  <r>
    <n v="1761"/>
    <s v="I Wanted To See Boobs"/>
    <s v="A hardcover photobook telling the naked truth of a young photographers journey."/>
    <x v="213"/>
    <n v="155"/>
    <x v="0"/>
    <x v="1"/>
    <s v="GBP"/>
    <n v="1442065060"/>
    <n v="1437745060"/>
    <b v="0"/>
    <n v="3"/>
    <b v="1"/>
    <s v="photography/photobooks"/>
    <n v="155"/>
    <n v="51.67"/>
    <x v="8"/>
    <x v="20"/>
    <x v="1761"/>
    <d v="2015-09-12T13:37:40"/>
    <x v="0"/>
  </r>
  <r>
    <n v="1762"/>
    <s v="&quot;The Naked Pixel&quot; Ali Pakele"/>
    <s v="Project rewards $25 gets you 190+ digital images"/>
    <x v="213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x v="0"/>
    <s v="USD"/>
    <n v="1477255840"/>
    <n v="1474663840"/>
    <b v="0"/>
    <n v="118"/>
    <b v="1"/>
    <s v="photography/photobooks"/>
    <n v="102"/>
    <n v="103.64"/>
    <x v="8"/>
    <x v="20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x v="1"/>
    <s v="GBP"/>
    <n v="1407065979"/>
    <n v="1404560379"/>
    <b v="1"/>
    <n v="39"/>
    <b v="0"/>
    <s v="photography/photobooks"/>
    <n v="20"/>
    <n v="55.28"/>
    <x v="8"/>
    <x v="20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x v="0"/>
    <s v="USD"/>
    <n v="1407972712"/>
    <n v="1405380712"/>
    <b v="1"/>
    <n v="103"/>
    <b v="0"/>
    <s v="photography/photobooks"/>
    <n v="59"/>
    <n v="72.17"/>
    <x v="8"/>
    <x v="20"/>
    <x v="1765"/>
    <d v="2014-08-13T23:31:52"/>
    <x v="3"/>
  </r>
  <r>
    <n v="1766"/>
    <s v="Photographic book on Melbourne's music scene"/>
    <s v="I want to create a beautiful book which documents the Melbourne music scene."/>
    <x v="15"/>
    <n v="0"/>
    <x v="2"/>
    <x v="2"/>
    <s v="AUD"/>
    <n v="1408999088"/>
    <n v="1407184688"/>
    <b v="1"/>
    <n v="0"/>
    <b v="0"/>
    <s v="photography/photobooks"/>
    <n v="0"/>
    <n v="0"/>
    <x v="8"/>
    <x v="2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x v="10"/>
    <n v="2286"/>
    <x v="2"/>
    <x v="0"/>
    <s v="USD"/>
    <n v="1407080884"/>
    <n v="1404488884"/>
    <b v="1"/>
    <n v="39"/>
    <b v="0"/>
    <s v="photography/photobooks"/>
    <n v="46"/>
    <n v="58.62"/>
    <x v="8"/>
    <x v="20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x v="10"/>
    <n v="187"/>
    <x v="2"/>
    <x v="0"/>
    <s v="USD"/>
    <n v="1411824444"/>
    <n v="1406640444"/>
    <b v="1"/>
    <n v="15"/>
    <b v="0"/>
    <s v="photography/photobooks"/>
    <n v="4"/>
    <n v="12.47"/>
    <x v="8"/>
    <x v="20"/>
    <x v="1768"/>
    <d v="2014-09-27T13:27:24"/>
    <x v="3"/>
  </r>
  <r>
    <n v="1769"/>
    <s v="Navajo Textile Project"/>
    <s v="To create a publication, and exhibition documenting the collection of Jamie Ross, longtime collector of Navajo Textiles"/>
    <x v="79"/>
    <n v="1081"/>
    <x v="2"/>
    <x v="0"/>
    <s v="USD"/>
    <n v="1421177959"/>
    <n v="1418585959"/>
    <b v="1"/>
    <n v="22"/>
    <b v="0"/>
    <s v="photography/photobooks"/>
    <n v="3"/>
    <n v="49.14"/>
    <x v="8"/>
    <x v="20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x v="0"/>
    <s v="USD"/>
    <n v="1413312194"/>
    <n v="1410288194"/>
    <b v="1"/>
    <n v="92"/>
    <b v="0"/>
    <s v="photography/photobooks"/>
    <n v="57"/>
    <n v="150.5"/>
    <x v="8"/>
    <x v="20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x v="285"/>
    <n v="895"/>
    <x v="2"/>
    <x v="1"/>
    <s v="GBP"/>
    <n v="1414107040"/>
    <n v="1411515040"/>
    <b v="1"/>
    <n v="25"/>
    <b v="0"/>
    <s v="photography/photobooks"/>
    <n v="21"/>
    <n v="35.799999999999997"/>
    <x v="8"/>
    <x v="20"/>
    <x v="1771"/>
    <d v="2014-10-23T23:30:40"/>
    <x v="3"/>
  </r>
  <r>
    <n v="1772"/>
    <s v="White Mountain"/>
    <s v="A photobook and a short documentary film telling the story of Holocaust in Northwestern Lithuania"/>
    <x v="62"/>
    <n v="858"/>
    <x v="2"/>
    <x v="1"/>
    <s v="GBP"/>
    <n v="1404666836"/>
    <n v="1399482836"/>
    <b v="1"/>
    <n v="19"/>
    <b v="0"/>
    <s v="photography/photobooks"/>
    <n v="16"/>
    <n v="45.16"/>
    <x v="8"/>
    <x v="20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x v="0"/>
    <s v="USD"/>
    <n v="1421691298"/>
    <n v="1417803298"/>
    <b v="1"/>
    <n v="19"/>
    <b v="0"/>
    <s v="photography/photobooks"/>
    <n v="6"/>
    <n v="98.79"/>
    <x v="8"/>
    <x v="20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x v="0"/>
    <s v="USD"/>
    <n v="1417273140"/>
    <n v="1413609292"/>
    <b v="1"/>
    <n v="13"/>
    <b v="0"/>
    <s v="photography/photobooks"/>
    <n v="46"/>
    <n v="88.31"/>
    <x v="8"/>
    <x v="20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x v="286"/>
    <n v="21158"/>
    <x v="2"/>
    <x v="0"/>
    <s v="USD"/>
    <n v="1414193160"/>
    <n v="1410305160"/>
    <b v="1"/>
    <n v="124"/>
    <b v="0"/>
    <s v="photography/photobooks"/>
    <n v="65"/>
    <n v="170.63"/>
    <x v="8"/>
    <x v="20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x v="1"/>
    <s v="GBP"/>
    <n v="1414623471"/>
    <n v="1411513071"/>
    <b v="1"/>
    <n v="4"/>
    <b v="0"/>
    <s v="photography/photobooks"/>
    <n v="7"/>
    <n v="83.75"/>
    <x v="8"/>
    <x v="20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x v="9"/>
    <s v="EUR"/>
    <n v="1424421253"/>
    <n v="1421829253"/>
    <b v="1"/>
    <n v="10"/>
    <b v="0"/>
    <s v="photography/photobooks"/>
    <n v="14"/>
    <n v="65.099999999999994"/>
    <x v="8"/>
    <x v="20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x v="0"/>
    <s v="USD"/>
    <n v="1427485395"/>
    <n v="1423600995"/>
    <b v="1"/>
    <n v="15"/>
    <b v="0"/>
    <s v="photography/photobooks"/>
    <n v="2"/>
    <n v="66.33"/>
    <x v="8"/>
    <x v="20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x v="34"/>
    <n v="3986"/>
    <x v="2"/>
    <x v="0"/>
    <s v="USD"/>
    <n v="1472834180"/>
    <n v="1470242180"/>
    <b v="1"/>
    <n v="38"/>
    <b v="0"/>
    <s v="photography/photobooks"/>
    <n v="36"/>
    <n v="104.89"/>
    <x v="8"/>
    <x v="20"/>
    <x v="1779"/>
    <d v="2016-09-02T16:36:20"/>
    <x v="2"/>
  </r>
  <r>
    <n v="1780"/>
    <s v="Native Nation"/>
    <s v="It is time to recognize and give to the indigenus groups the credit they deserve. It is time to understand where we come from."/>
    <x v="11"/>
    <n v="11923"/>
    <x v="2"/>
    <x v="0"/>
    <s v="USD"/>
    <n v="1467469510"/>
    <n v="1462285510"/>
    <b v="1"/>
    <n v="152"/>
    <b v="0"/>
    <s v="photography/photobooks"/>
    <n v="40"/>
    <n v="78.44"/>
    <x v="8"/>
    <x v="20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x v="0"/>
    <s v="USD"/>
    <n v="1473950945"/>
    <n v="1471272545"/>
    <b v="1"/>
    <n v="24"/>
    <b v="0"/>
    <s v="photography/photobooks"/>
    <n v="26"/>
    <n v="59.04"/>
    <x v="8"/>
    <x v="20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x v="0"/>
    <s v="USD"/>
    <n v="1456062489"/>
    <n v="1453211289"/>
    <b v="1"/>
    <n v="76"/>
    <b v="0"/>
    <s v="photography/photobooks"/>
    <n v="15"/>
    <n v="71.34"/>
    <x v="8"/>
    <x v="20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x v="79"/>
    <n v="9477"/>
    <x v="2"/>
    <x v="0"/>
    <s v="USD"/>
    <n v="1432248478"/>
    <n v="1429656478"/>
    <b v="1"/>
    <n v="185"/>
    <b v="0"/>
    <s v="photography/photobooks"/>
    <n v="24"/>
    <n v="51.23"/>
    <x v="8"/>
    <x v="20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x v="0"/>
    <s v="USD"/>
    <n v="1422674700"/>
    <n v="1419954240"/>
    <b v="1"/>
    <n v="33"/>
    <b v="0"/>
    <s v="photography/photobooks"/>
    <n v="40"/>
    <n v="60.24"/>
    <x v="8"/>
    <x v="20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x v="0"/>
    <s v="USD"/>
    <n v="1413417600"/>
    <n v="1410750855"/>
    <b v="1"/>
    <n v="108"/>
    <b v="0"/>
    <s v="photography/photobooks"/>
    <n v="20"/>
    <n v="44.94"/>
    <x v="8"/>
    <x v="20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x v="168"/>
    <n v="905"/>
    <x v="2"/>
    <x v="9"/>
    <s v="EUR"/>
    <n v="1418649177"/>
    <n v="1416057177"/>
    <b v="1"/>
    <n v="29"/>
    <b v="0"/>
    <s v="photography/photobooks"/>
    <n v="48"/>
    <n v="31.21"/>
    <x v="8"/>
    <x v="20"/>
    <x v="1786"/>
    <d v="2014-12-15T13:12:57"/>
    <x v="3"/>
  </r>
  <r>
    <n v="1787"/>
    <s v="Alpamayo to Yerupaja"/>
    <s v="Raising awareness to the effects of global warming through photographs of the high mountains of Peru."/>
    <x v="3"/>
    <n v="1533"/>
    <x v="2"/>
    <x v="0"/>
    <s v="USD"/>
    <n v="1428158637"/>
    <n v="1425570237"/>
    <b v="1"/>
    <n v="24"/>
    <b v="0"/>
    <s v="photography/photobooks"/>
    <n v="15"/>
    <n v="63.88"/>
    <x v="8"/>
    <x v="20"/>
    <x v="1787"/>
    <d v="2015-04-04T14:43:57"/>
    <x v="0"/>
  </r>
  <r>
    <n v="1788"/>
    <s v="Beyond the Pale"/>
    <s v="A photo book celebrating Goths, exploring their lives and giving an insight into what Goth is for them."/>
    <x v="62"/>
    <n v="76"/>
    <x v="2"/>
    <x v="1"/>
    <s v="GBP"/>
    <n v="1414795542"/>
    <n v="1412203542"/>
    <b v="1"/>
    <n v="4"/>
    <b v="0"/>
    <s v="photography/photobooks"/>
    <n v="1"/>
    <n v="19"/>
    <x v="8"/>
    <x v="20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x v="6"/>
    <n v="40"/>
    <x v="2"/>
    <x v="0"/>
    <s v="USD"/>
    <n v="1421042403"/>
    <n v="1415858403"/>
    <b v="1"/>
    <n v="4"/>
    <b v="0"/>
    <s v="photography/photobooks"/>
    <n v="1"/>
    <n v="10"/>
    <x v="8"/>
    <x v="2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x v="287"/>
    <n v="1636"/>
    <x v="2"/>
    <x v="0"/>
    <s v="USD"/>
    <n v="1423152678"/>
    <n v="1420560678"/>
    <b v="1"/>
    <n v="15"/>
    <b v="0"/>
    <s v="photography/photobooks"/>
    <n v="5"/>
    <n v="109.07"/>
    <x v="8"/>
    <x v="20"/>
    <x v="1790"/>
    <d v="2015-02-05T16:11:18"/>
    <x v="0"/>
  </r>
  <r>
    <n v="1791"/>
    <s v="disCover: Napoli"/>
    <s v="For the love of street photography and the beauty of traditional cultures in southern Italy."/>
    <x v="9"/>
    <n v="107"/>
    <x v="2"/>
    <x v="1"/>
    <s v="GBP"/>
    <n v="1422553565"/>
    <n v="1417369565"/>
    <b v="1"/>
    <n v="4"/>
    <b v="0"/>
    <s v="photography/photobooks"/>
    <n v="4"/>
    <n v="26.75"/>
    <x v="8"/>
    <x v="20"/>
    <x v="1791"/>
    <d v="2015-01-29T17:46:05"/>
    <x v="3"/>
  </r>
  <r>
    <n v="1792"/>
    <s v="Bensinger's: Photographs by Helaine Garren"/>
    <s v="In 1970 Helaine Garren shot a series of images at Bensingerâ€™s Pool Hall in Chicago, Illinois."/>
    <x v="31"/>
    <n v="15281"/>
    <x v="2"/>
    <x v="0"/>
    <s v="USD"/>
    <n v="1439189940"/>
    <n v="1435970682"/>
    <b v="1"/>
    <n v="139"/>
    <b v="0"/>
    <s v="photography/photobooks"/>
    <n v="61"/>
    <n v="109.94"/>
    <x v="8"/>
    <x v="20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x v="2"/>
    <s v="AUD"/>
    <n v="1417127040"/>
    <n v="1414531440"/>
    <b v="1"/>
    <n v="2"/>
    <b v="0"/>
    <s v="photography/photobooks"/>
    <n v="1"/>
    <n v="20"/>
    <x v="8"/>
    <x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x v="7"/>
    <n v="997"/>
    <x v="2"/>
    <x v="0"/>
    <s v="USD"/>
    <n v="1423660422"/>
    <n v="1420636422"/>
    <b v="1"/>
    <n v="18"/>
    <b v="0"/>
    <s v="photography/photobooks"/>
    <n v="11"/>
    <n v="55.39"/>
    <x v="8"/>
    <x v="20"/>
    <x v="1794"/>
    <d v="2015-02-11T13:13:42"/>
    <x v="0"/>
  </r>
  <r>
    <n v="1795"/>
    <s v="THE AFGHANS - A Photo Book"/>
    <s v="A photography book documenting the impact of the ISAF mission on the Afghan people of Mazar-e Sharif."/>
    <x v="89"/>
    <n v="10846"/>
    <x v="2"/>
    <x v="12"/>
    <s v="EUR"/>
    <n v="1476460800"/>
    <n v="1473922541"/>
    <b v="1"/>
    <n v="81"/>
    <b v="0"/>
    <s v="photography/photobooks"/>
    <n v="39"/>
    <n v="133.9"/>
    <x v="8"/>
    <x v="20"/>
    <x v="1795"/>
    <d v="2016-10-14T16:00:00"/>
    <x v="2"/>
  </r>
  <r>
    <n v="1796"/>
    <s v="Kenema"/>
    <s v="Kenema is a stunning portrait photography book by British Photographer, Peter Dibdin, capturing community life in Kenema, Sierra Leone."/>
    <x v="266"/>
    <n v="4190"/>
    <x v="2"/>
    <x v="1"/>
    <s v="GBP"/>
    <n v="1469356366"/>
    <n v="1464172366"/>
    <b v="1"/>
    <n v="86"/>
    <b v="0"/>
    <s v="photography/photobooks"/>
    <n v="22"/>
    <n v="48.72"/>
    <x v="8"/>
    <x v="20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x v="0"/>
    <s v="USD"/>
    <n v="1481809189"/>
    <n v="1479217189"/>
    <b v="1"/>
    <n v="140"/>
    <b v="0"/>
    <s v="photography/photobooks"/>
    <n v="68"/>
    <n v="48.25"/>
    <x v="8"/>
    <x v="20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x v="0"/>
    <s v="USD"/>
    <n v="1454572233"/>
    <n v="1449388233"/>
    <b v="1"/>
    <n v="37"/>
    <b v="0"/>
    <s v="photography/photobooks"/>
    <n v="14"/>
    <n v="58.97"/>
    <x v="8"/>
    <x v="20"/>
    <x v="1798"/>
    <d v="2016-02-04T07:50:33"/>
    <x v="0"/>
  </r>
  <r>
    <n v="1799"/>
    <s v="The UnDiscovered Image"/>
    <s v="The UnDiscovered Image, a monthly publication dedicated to photographers."/>
    <x v="23"/>
    <n v="69.83"/>
    <x v="2"/>
    <x v="1"/>
    <s v="GBP"/>
    <n v="1415740408"/>
    <n v="1414008808"/>
    <b v="1"/>
    <n v="6"/>
    <b v="0"/>
    <s v="photography/photobooks"/>
    <n v="2"/>
    <n v="11.64"/>
    <x v="8"/>
    <x v="20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x v="288"/>
    <n v="9460"/>
    <x v="2"/>
    <x v="1"/>
    <s v="GBP"/>
    <n v="1476109970"/>
    <n v="1473517970"/>
    <b v="1"/>
    <n v="113"/>
    <b v="0"/>
    <s v="photography/photobooks"/>
    <n v="20"/>
    <n v="83.72"/>
    <x v="8"/>
    <x v="20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x v="73"/>
    <n v="2355"/>
    <x v="2"/>
    <x v="1"/>
    <s v="GBP"/>
    <n v="1450181400"/>
    <n v="1447429868"/>
    <b v="1"/>
    <n v="37"/>
    <b v="0"/>
    <s v="photography/photobooks"/>
    <n v="14"/>
    <n v="63.65"/>
    <x v="8"/>
    <x v="20"/>
    <x v="1801"/>
    <d v="2015-12-15T12:10:00"/>
    <x v="0"/>
  </r>
  <r>
    <n v="1802"/>
    <s v="Out Of The Dark"/>
    <s v="Inner Darkness turned into a photobook. Personal work i shot during my recovery...in Berlin."/>
    <x v="8"/>
    <n v="1697"/>
    <x v="2"/>
    <x v="12"/>
    <s v="EUR"/>
    <n v="1435442340"/>
    <n v="1433416830"/>
    <b v="1"/>
    <n v="18"/>
    <b v="0"/>
    <s v="photography/photobooks"/>
    <n v="48"/>
    <n v="94.28"/>
    <x v="8"/>
    <x v="20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x v="178"/>
    <n v="5390"/>
    <x v="2"/>
    <x v="0"/>
    <s v="USD"/>
    <n v="1423878182"/>
    <n v="1421199782"/>
    <b v="1"/>
    <n v="75"/>
    <b v="0"/>
    <s v="photography/photobooks"/>
    <n v="31"/>
    <n v="71.87"/>
    <x v="8"/>
    <x v="20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x v="0"/>
    <s v="USD"/>
    <n v="1447521404"/>
    <n v="1444061804"/>
    <b v="1"/>
    <n v="52"/>
    <b v="0"/>
    <s v="photography/photobooks"/>
    <n v="35"/>
    <n v="104.85"/>
    <x v="8"/>
    <x v="20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x v="12"/>
    <s v="EUR"/>
    <n v="1443808800"/>
    <n v="1441048658"/>
    <b v="1"/>
    <n v="122"/>
    <b v="0"/>
    <s v="photography/photobooks"/>
    <n v="36"/>
    <n v="67.14"/>
    <x v="8"/>
    <x v="20"/>
    <x v="1805"/>
    <d v="2015-10-02T18:00:00"/>
    <x v="0"/>
  </r>
  <r>
    <n v="1806"/>
    <s v="American Presidents Naked"/>
    <s v="Join me in publishing an amazing and unprecedented book with full frontal photopraphs of 8 American Presidents Naked"/>
    <x v="22"/>
    <n v="591"/>
    <x v="2"/>
    <x v="1"/>
    <s v="GBP"/>
    <n v="1412090349"/>
    <n v="1409066349"/>
    <b v="1"/>
    <n v="8"/>
    <b v="0"/>
    <s v="photography/photobooks"/>
    <n v="3"/>
    <n v="73.88"/>
    <x v="8"/>
    <x v="20"/>
    <x v="1806"/>
    <d v="2014-09-30T15:19:09"/>
    <x v="3"/>
  </r>
  <r>
    <n v="1807"/>
    <s v="Anywhere but Here"/>
    <s v="I want to explore alternative cultures and lifestyles in America."/>
    <x v="10"/>
    <n v="553"/>
    <x v="2"/>
    <x v="0"/>
    <s v="USD"/>
    <n v="1411868313"/>
    <n v="1409276313"/>
    <b v="1"/>
    <n v="8"/>
    <b v="0"/>
    <s v="photography/photobooks"/>
    <n v="11"/>
    <n v="69.13"/>
    <x v="8"/>
    <x v="20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x v="89"/>
    <n v="11594"/>
    <x v="2"/>
    <x v="0"/>
    <s v="USD"/>
    <n v="1486830030"/>
    <n v="1483806030"/>
    <b v="1"/>
    <n v="96"/>
    <b v="0"/>
    <s v="photography/photobooks"/>
    <n v="41"/>
    <n v="120.77"/>
    <x v="8"/>
    <x v="20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x v="8"/>
    <n v="380"/>
    <x v="2"/>
    <x v="5"/>
    <s v="CAD"/>
    <n v="1425246439"/>
    <n v="1422222439"/>
    <b v="1"/>
    <n v="9"/>
    <b v="0"/>
    <s v="photography/photobooks"/>
    <n v="11"/>
    <n v="42.22"/>
    <x v="8"/>
    <x v="20"/>
    <x v="1809"/>
    <d v="2015-03-01T21:47:19"/>
    <x v="0"/>
  </r>
  <r>
    <n v="1810"/>
    <s v="Film Speed"/>
    <s v="Film Speed is a series of Zines focusing on architecture shot completely on 35 and 120mm film."/>
    <x v="52"/>
    <n v="15"/>
    <x v="2"/>
    <x v="0"/>
    <s v="USD"/>
    <n v="1408657826"/>
    <n v="1407621026"/>
    <b v="0"/>
    <n v="2"/>
    <b v="0"/>
    <s v="photography/photobooks"/>
    <n v="3"/>
    <n v="7.5"/>
    <x v="8"/>
    <x v="20"/>
    <x v="1810"/>
    <d v="2014-08-21T21:50:26"/>
    <x v="3"/>
  </r>
  <r>
    <n v="1811"/>
    <s v="The Year of Sunsets"/>
    <s v="A collection of 365 color photographs of sunsets in 2014, beautifully presented in a hardcover book."/>
    <x v="214"/>
    <n v="40"/>
    <x v="2"/>
    <x v="0"/>
    <s v="USD"/>
    <n v="1414123200"/>
    <n v="1408962270"/>
    <b v="0"/>
    <n v="26"/>
    <b v="0"/>
    <s v="photography/photobooks"/>
    <n v="0"/>
    <n v="1.54"/>
    <x v="8"/>
    <x v="20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x v="1"/>
    <s v="GBP"/>
    <n v="1467531536"/>
    <n v="1464939536"/>
    <b v="0"/>
    <n v="23"/>
    <b v="0"/>
    <s v="photography/photobooks"/>
    <n v="13"/>
    <n v="37.61"/>
    <x v="8"/>
    <x v="20"/>
    <x v="1812"/>
    <d v="2016-07-03T07:38:56"/>
    <x v="2"/>
  </r>
  <r>
    <n v="1813"/>
    <s v="Libya : The Lost Days"/>
    <s v="This project aims to document, Libyan photographic history; through both print and artisan mediums ."/>
    <x v="222"/>
    <n v="0"/>
    <x v="2"/>
    <x v="1"/>
    <s v="GBP"/>
    <n v="1407532812"/>
    <n v="1404940812"/>
    <b v="0"/>
    <n v="0"/>
    <b v="0"/>
    <s v="photography/photobooks"/>
    <n v="0"/>
    <n v="0"/>
    <x v="8"/>
    <x v="2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x v="14"/>
    <n v="5902"/>
    <x v="2"/>
    <x v="1"/>
    <s v="GBP"/>
    <n v="1425108736"/>
    <n v="1422516736"/>
    <b v="0"/>
    <n v="140"/>
    <b v="0"/>
    <s v="photography/photobooks"/>
    <n v="49"/>
    <n v="42.16"/>
    <x v="8"/>
    <x v="20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x v="9"/>
    <n v="0"/>
    <x v="2"/>
    <x v="0"/>
    <s v="USD"/>
    <n v="1435787137"/>
    <n v="1434577537"/>
    <b v="0"/>
    <n v="0"/>
    <b v="0"/>
    <s v="photography/photobooks"/>
    <n v="0"/>
    <n v="0"/>
    <x v="8"/>
    <x v="20"/>
    <x v="1815"/>
    <d v="2015-07-01T21:45:37"/>
    <x v="0"/>
  </r>
  <r>
    <n v="1816"/>
    <s v="Moments of Passion"/>
    <s v="A unique Photographic Book Project about the Passionate Moments and Strong Emotions that lie within Karate"/>
    <x v="31"/>
    <n v="509"/>
    <x v="2"/>
    <x v="16"/>
    <s v="CHF"/>
    <n v="1469473200"/>
    <n v="1467061303"/>
    <b v="0"/>
    <n v="6"/>
    <b v="0"/>
    <s v="photography/photobooks"/>
    <n v="2"/>
    <n v="84.83"/>
    <x v="8"/>
    <x v="20"/>
    <x v="1816"/>
    <d v="2016-07-25T19:00:00"/>
    <x v="2"/>
  </r>
  <r>
    <n v="1817"/>
    <s v="Through the Lens of Jerry Gustafson"/>
    <s v="Hundreds of breathtaking rodeo photographs collected in a beautiful coffee table book."/>
    <x v="102"/>
    <n v="9419"/>
    <x v="2"/>
    <x v="0"/>
    <s v="USD"/>
    <n v="1485759540"/>
    <n v="1480607607"/>
    <b v="0"/>
    <n v="100"/>
    <b v="0"/>
    <s v="photography/photobooks"/>
    <n v="52"/>
    <n v="94.19"/>
    <x v="8"/>
    <x v="20"/>
    <x v="1817"/>
    <d v="2017-01-30T06:59:00"/>
    <x v="2"/>
  </r>
  <r>
    <n v="1818"/>
    <s v="Give Me Your Goofy-ist"/>
    <s v="We are all different, this is a way to honor and celebrate the authenticity in being different."/>
    <x v="36"/>
    <n v="0"/>
    <x v="2"/>
    <x v="0"/>
    <s v="USD"/>
    <n v="1428035850"/>
    <n v="1425447450"/>
    <b v="0"/>
    <n v="0"/>
    <b v="0"/>
    <s v="photography/photobooks"/>
    <n v="0"/>
    <n v="0"/>
    <x v="8"/>
    <x v="2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x v="0"/>
    <s v="USD"/>
    <n v="1406743396"/>
    <n v="1404151396"/>
    <b v="0"/>
    <n v="4"/>
    <b v="0"/>
    <s v="photography/photobooks"/>
    <n v="2"/>
    <n v="6.25"/>
    <x v="8"/>
    <x v="20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x v="0"/>
    <s v="USD"/>
    <n v="1427850090"/>
    <n v="1425261690"/>
    <b v="0"/>
    <n v="8"/>
    <b v="0"/>
    <s v="photography/photobooks"/>
    <n v="7"/>
    <n v="213.38"/>
    <x v="8"/>
    <x v="20"/>
    <x v="1820"/>
    <d v="2015-04-01T01:01:30"/>
    <x v="0"/>
  </r>
  <r>
    <n v="1821"/>
    <s v="Glass Cloud on the road!"/>
    <s v="Glass Cloud tour dates are already beginning to pile up. They are turning to YOU to help get them from town to town."/>
    <x v="30"/>
    <n v="3372.25"/>
    <x v="0"/>
    <x v="0"/>
    <s v="USD"/>
    <n v="1330760367"/>
    <n v="1326872367"/>
    <b v="0"/>
    <n v="57"/>
    <b v="1"/>
    <s v="music/rock"/>
    <n v="135"/>
    <n v="59.16"/>
    <x v="4"/>
    <x v="11"/>
    <x v="1821"/>
    <d v="2012-03-03T07:39:27"/>
    <x v="5"/>
  </r>
  <r>
    <n v="1822"/>
    <s v="Wood Butcher's new music video- I Don't Wanna Party"/>
    <s v="Wood Butcher needs your help to make this happen. Buy a CD, support local music!"/>
    <x v="43"/>
    <n v="300"/>
    <x v="0"/>
    <x v="5"/>
    <s v="CAD"/>
    <n v="1391194860"/>
    <n v="1388084862"/>
    <b v="0"/>
    <n v="11"/>
    <b v="1"/>
    <s v="music/rock"/>
    <n v="100"/>
    <n v="27.27"/>
    <x v="4"/>
    <x v="11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x v="0"/>
    <s v="USD"/>
    <n v="1351095976"/>
    <n v="1348503976"/>
    <b v="0"/>
    <n v="33"/>
    <b v="1"/>
    <s v="music/rock"/>
    <n v="116"/>
    <n v="24.58"/>
    <x v="4"/>
    <x v="11"/>
    <x v="1823"/>
    <d v="2012-10-24T16:26:16"/>
    <x v="5"/>
  </r>
  <r>
    <n v="1824"/>
    <s v="Tin Man's Broken Wisdom Fund"/>
    <s v="cd fund raiser"/>
    <x v="9"/>
    <n v="3002"/>
    <x v="0"/>
    <x v="0"/>
    <s v="USD"/>
    <n v="1389146880"/>
    <n v="1387403967"/>
    <b v="0"/>
    <n v="40"/>
    <b v="1"/>
    <s v="music/rock"/>
    <n v="100"/>
    <n v="75.05"/>
    <x v="4"/>
    <x v="11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x v="0"/>
    <s v="USD"/>
    <n v="1373572903"/>
    <n v="1371585703"/>
    <b v="0"/>
    <n v="50"/>
    <b v="1"/>
    <s v="music/rock"/>
    <n v="105"/>
    <n v="42.02"/>
    <x v="4"/>
    <x v="11"/>
    <x v="1825"/>
    <d v="2013-07-11T20:01:43"/>
    <x v="4"/>
  </r>
  <r>
    <n v="1826"/>
    <s v="BEAR GHOST! Professional Recording! Yay!"/>
    <s v="Hear your favorite Bear Ghost in eargasmic quality!"/>
    <x v="13"/>
    <n v="2020"/>
    <x v="0"/>
    <x v="0"/>
    <s v="USD"/>
    <n v="1392675017"/>
    <n v="1390083017"/>
    <b v="0"/>
    <n v="38"/>
    <b v="1"/>
    <s v="music/rock"/>
    <n v="101"/>
    <n v="53.16"/>
    <x v="4"/>
    <x v="11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x v="0"/>
    <s v="USD"/>
    <n v="1299138561"/>
    <n v="1294818561"/>
    <b v="0"/>
    <n v="96"/>
    <b v="1"/>
    <s v="music/rock"/>
    <n v="101"/>
    <n v="83.89"/>
    <x v="4"/>
    <x v="11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x v="0"/>
    <s v="USD"/>
    <n v="1399672800"/>
    <n v="1396906530"/>
    <b v="0"/>
    <n v="48"/>
    <b v="1"/>
    <s v="music/rock"/>
    <n v="100"/>
    <n v="417.33"/>
    <x v="4"/>
    <x v="11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x v="15"/>
    <n v="2500.25"/>
    <x v="0"/>
    <x v="0"/>
    <s v="USD"/>
    <n v="1295647200"/>
    <n v="1291428371"/>
    <b v="0"/>
    <n v="33"/>
    <b v="1"/>
    <s v="music/rock"/>
    <n v="167"/>
    <n v="75.77"/>
    <x v="4"/>
    <x v="11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x v="36"/>
    <n v="15230"/>
    <x v="0"/>
    <x v="0"/>
    <s v="USD"/>
    <n v="1393259107"/>
    <n v="1390667107"/>
    <b v="0"/>
    <n v="226"/>
    <b v="1"/>
    <s v="music/rock"/>
    <n v="102"/>
    <n v="67.39"/>
    <x v="4"/>
    <x v="11"/>
    <x v="1830"/>
    <d v="2014-02-24T16:25:07"/>
    <x v="3"/>
  </r>
  <r>
    <n v="1831"/>
    <s v="Darling Waste Trailer Bail Out!"/>
    <s v="After a 2 year Odyssey, Darling Waste's trailer is still not home! We need $3,500 to get it through U.S. Customs!"/>
    <x v="28"/>
    <n v="1030"/>
    <x v="0"/>
    <x v="0"/>
    <s v="USD"/>
    <n v="1336866863"/>
    <n v="1335570863"/>
    <b v="0"/>
    <n v="14"/>
    <b v="1"/>
    <s v="music/rock"/>
    <n v="103"/>
    <n v="73.569999999999993"/>
    <x v="4"/>
    <x v="11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x v="18"/>
    <n v="500"/>
    <x v="0"/>
    <x v="0"/>
    <s v="USD"/>
    <n v="1299243427"/>
    <n v="1296651427"/>
    <b v="0"/>
    <n v="20"/>
    <b v="1"/>
    <s v="music/rock"/>
    <n v="143"/>
    <n v="25"/>
    <x v="4"/>
    <x v="11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x v="0"/>
    <s v="USD"/>
    <n v="1362211140"/>
    <n v="1359421403"/>
    <b v="0"/>
    <n v="25"/>
    <b v="1"/>
    <s v="music/rock"/>
    <n v="263"/>
    <n v="42"/>
    <x v="4"/>
    <x v="11"/>
    <x v="1833"/>
    <d v="2013-03-02T07:59:00"/>
    <x v="4"/>
  </r>
  <r>
    <n v="1834"/>
    <s v="TDJ - All Part of the Plan EP/Tour"/>
    <s v="Help us fund our first tour and promote our new EP!"/>
    <x v="3"/>
    <n v="11805"/>
    <x v="0"/>
    <x v="0"/>
    <s v="USD"/>
    <n v="1422140895"/>
    <n v="1418684895"/>
    <b v="0"/>
    <n v="90"/>
    <b v="1"/>
    <s v="music/rock"/>
    <n v="118"/>
    <n v="131.16999999999999"/>
    <x v="4"/>
    <x v="11"/>
    <x v="1834"/>
    <d v="2015-01-24T23:08:15"/>
    <x v="3"/>
  </r>
  <r>
    <n v="1835"/>
    <s v="DIRTY LITTLE REBEL EP"/>
    <s v="WE ARE A HARD ROCK/PUNK BAND SEEKING FUNDS TO RECORD A NEW EP. _x000a__x000a_https://www.reverbnation.com/dirtylittlerebel"/>
    <x v="2"/>
    <n v="520"/>
    <x v="0"/>
    <x v="1"/>
    <s v="GBP"/>
    <n v="1459439471"/>
    <n v="1456851071"/>
    <b v="0"/>
    <n v="11"/>
    <b v="1"/>
    <s v="music/rock"/>
    <n v="104"/>
    <n v="47.27"/>
    <x v="4"/>
    <x v="11"/>
    <x v="1835"/>
    <d v="2016-03-31T15:51:11"/>
    <x v="2"/>
  </r>
  <r>
    <n v="1836"/>
    <s v="KICKSTART OUR &lt;+3"/>
    <s v="Help fund our 2013 Sound &amp; Lighting Touring rig!"/>
    <x v="10"/>
    <n v="10017"/>
    <x v="0"/>
    <x v="0"/>
    <s v="USD"/>
    <n v="1361129129"/>
    <n v="1359660329"/>
    <b v="0"/>
    <n v="55"/>
    <b v="1"/>
    <s v="music/rock"/>
    <n v="200"/>
    <n v="182.13"/>
    <x v="4"/>
    <x v="11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x v="0"/>
    <s v="USD"/>
    <n v="1332029335"/>
    <n v="1326848935"/>
    <b v="0"/>
    <n v="30"/>
    <b v="1"/>
    <s v="music/rock"/>
    <n v="307"/>
    <n v="61.37"/>
    <x v="4"/>
    <x v="11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x v="0"/>
    <s v="USD"/>
    <n v="1317438000"/>
    <n v="1314989557"/>
    <b v="0"/>
    <n v="28"/>
    <b v="1"/>
    <s v="music/rock"/>
    <n v="100"/>
    <n v="35.770000000000003"/>
    <x v="4"/>
    <x v="11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x v="28"/>
    <n v="2053"/>
    <x v="0"/>
    <x v="0"/>
    <s v="USD"/>
    <n v="1475342382"/>
    <n v="1472750382"/>
    <b v="0"/>
    <n v="45"/>
    <b v="1"/>
    <s v="music/rock"/>
    <n v="205"/>
    <n v="45.62"/>
    <x v="4"/>
    <x v="11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x v="42"/>
    <n v="980"/>
    <x v="0"/>
    <x v="0"/>
    <s v="USD"/>
    <n v="1367902740"/>
    <n v="1366251510"/>
    <b v="0"/>
    <n v="13"/>
    <b v="1"/>
    <s v="music/rock"/>
    <n v="109"/>
    <n v="75.38"/>
    <x v="4"/>
    <x v="11"/>
    <x v="1840"/>
    <d v="2013-05-07T04:59:00"/>
    <x v="4"/>
  </r>
  <r>
    <n v="1841"/>
    <s v="Hydra Effect Debut EP"/>
    <s v="Hard Rock with a Positive Message. Help us fund, release and promote our debut EP!"/>
    <x v="13"/>
    <n v="2035"/>
    <x v="0"/>
    <x v="0"/>
    <s v="USD"/>
    <n v="1400561940"/>
    <n v="1397679445"/>
    <b v="0"/>
    <n v="40"/>
    <b v="1"/>
    <s v="music/rock"/>
    <n v="102"/>
    <n v="50.88"/>
    <x v="4"/>
    <x v="11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x v="0"/>
    <s v="USD"/>
    <n v="1425275940"/>
    <n v="1422371381"/>
    <b v="0"/>
    <n v="21"/>
    <b v="1"/>
    <s v="music/rock"/>
    <n v="125"/>
    <n v="119.29"/>
    <x v="4"/>
    <x v="11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x v="0"/>
    <s v="USD"/>
    <n v="1298245954"/>
    <n v="1295653954"/>
    <b v="0"/>
    <n v="134"/>
    <b v="1"/>
    <s v="music/rock"/>
    <n v="124"/>
    <n v="92.54"/>
    <x v="4"/>
    <x v="11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x v="0"/>
    <s v="USD"/>
    <n v="1307761200"/>
    <n v="1304464914"/>
    <b v="0"/>
    <n v="20"/>
    <b v="1"/>
    <s v="music/rock"/>
    <n v="101"/>
    <n v="76.05"/>
    <x v="4"/>
    <x v="11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x v="0"/>
    <s v="USD"/>
    <n v="1466139300"/>
    <n v="1464854398"/>
    <b v="0"/>
    <n v="19"/>
    <b v="1"/>
    <s v="music/rock"/>
    <n v="100"/>
    <n v="52.63"/>
    <x v="4"/>
    <x v="11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x v="0"/>
    <s v="USD"/>
    <n v="1355585777"/>
    <n v="1352993777"/>
    <b v="0"/>
    <n v="209"/>
    <b v="1"/>
    <s v="music/rock"/>
    <n v="138"/>
    <n v="98.99"/>
    <x v="4"/>
    <x v="11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x v="0"/>
    <s v="USD"/>
    <n v="1429594832"/>
    <n v="1427780432"/>
    <b v="0"/>
    <n v="38"/>
    <b v="1"/>
    <s v="music/rock"/>
    <n v="121"/>
    <n v="79.53"/>
    <x v="4"/>
    <x v="11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x v="0"/>
    <s v="USD"/>
    <n v="1312095540"/>
    <n v="1306608888"/>
    <b v="0"/>
    <n v="24"/>
    <b v="1"/>
    <s v="music/rock"/>
    <n v="107"/>
    <n v="134.21"/>
    <x v="4"/>
    <x v="11"/>
    <x v="1848"/>
    <d v="2011-07-31T06:59:00"/>
    <x v="6"/>
  </r>
  <r>
    <n v="1849"/>
    <s v="Release the Skyline Album"/>
    <s v="Release the Skylines is a small, local Cleveland metal band looking to record an album."/>
    <x v="43"/>
    <n v="301"/>
    <x v="0"/>
    <x v="0"/>
    <s v="USD"/>
    <n v="1350505059"/>
    <n v="1347913059"/>
    <b v="0"/>
    <n v="8"/>
    <b v="1"/>
    <s v="music/rock"/>
    <n v="100"/>
    <n v="37.630000000000003"/>
    <x v="4"/>
    <x v="11"/>
    <x v="1849"/>
    <d v="2012-10-17T20:17:39"/>
    <x v="5"/>
  </r>
  <r>
    <n v="1850"/>
    <s v="WILKES EP"/>
    <s v="WILKES is the solo venture of HighFlightSociety singer / Disciple bassist, Jason Wilkes. This project is to fund the debut 6 song EP."/>
    <x v="7"/>
    <n v="9137"/>
    <x v="0"/>
    <x v="0"/>
    <s v="USD"/>
    <n v="1405033300"/>
    <n v="1402441300"/>
    <b v="0"/>
    <n v="179"/>
    <b v="1"/>
    <s v="music/rock"/>
    <n v="102"/>
    <n v="51.04"/>
    <x v="4"/>
    <x v="11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x v="0"/>
    <s v="USD"/>
    <n v="1406509200"/>
    <n v="1404769538"/>
    <b v="0"/>
    <n v="26"/>
    <b v="1"/>
    <s v="music/rock"/>
    <n v="100"/>
    <n v="50.04"/>
    <x v="4"/>
    <x v="11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x v="0"/>
    <s v="USD"/>
    <n v="1429920000"/>
    <n v="1426703452"/>
    <b v="0"/>
    <n v="131"/>
    <b v="1"/>
    <s v="music/rock"/>
    <n v="117"/>
    <n v="133.93"/>
    <x v="4"/>
    <x v="11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x v="0"/>
    <s v="USD"/>
    <n v="1352860017"/>
    <n v="1348536417"/>
    <b v="0"/>
    <n v="14"/>
    <b v="1"/>
    <s v="music/rock"/>
    <n v="102"/>
    <n v="58.21"/>
    <x v="4"/>
    <x v="1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x v="0"/>
    <s v="USD"/>
    <n v="1369355437"/>
    <n v="1366763437"/>
    <b v="0"/>
    <n v="174"/>
    <b v="1"/>
    <s v="music/rock"/>
    <n v="102"/>
    <n v="88.04"/>
    <x v="4"/>
    <x v="11"/>
    <x v="1854"/>
    <d v="2013-05-24T00:30:37"/>
    <x v="4"/>
  </r>
  <r>
    <n v="1855"/>
    <s v="Motion Device Debut EP"/>
    <s v="11 year old Sara &amp; Motion Device want rock &amp; metal fans all over the world to unite and join the ROCK REVOLUTION!!!"/>
    <x v="222"/>
    <n v="13480.16"/>
    <x v="0"/>
    <x v="5"/>
    <s v="CAD"/>
    <n v="1389012940"/>
    <n v="1385124940"/>
    <b v="0"/>
    <n v="191"/>
    <b v="1"/>
    <s v="music/rock"/>
    <n v="154"/>
    <n v="70.58"/>
    <x v="4"/>
    <x v="11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x v="13"/>
    <n v="2025"/>
    <x v="0"/>
    <x v="0"/>
    <s v="USD"/>
    <n v="1405715472"/>
    <n v="1403901072"/>
    <b v="0"/>
    <n v="38"/>
    <b v="1"/>
    <s v="music/rock"/>
    <n v="101"/>
    <n v="53.29"/>
    <x v="4"/>
    <x v="11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x v="9"/>
    <n v="3000"/>
    <x v="0"/>
    <x v="0"/>
    <s v="USD"/>
    <n v="1410546413"/>
    <n v="1407954413"/>
    <b v="0"/>
    <n v="22"/>
    <b v="1"/>
    <s v="music/rock"/>
    <n v="100"/>
    <n v="136.36000000000001"/>
    <x v="4"/>
    <x v="1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x v="0"/>
    <s v="USD"/>
    <n v="1324014521"/>
    <n v="1318826921"/>
    <b v="0"/>
    <n v="149"/>
    <b v="1"/>
    <s v="music/rock"/>
    <n v="109"/>
    <n v="40.549999999999997"/>
    <x v="4"/>
    <x v="11"/>
    <x v="1858"/>
    <d v="2011-12-16T05:48:41"/>
    <x v="6"/>
  </r>
  <r>
    <n v="1859"/>
    <s v="Queen Kwong Tour to London and Paris"/>
    <s v="Queen Kwong is going ON TOUR to London and Paris!"/>
    <x v="9"/>
    <n v="3955"/>
    <x v="0"/>
    <x v="0"/>
    <s v="USD"/>
    <n v="1316716129"/>
    <n v="1314124129"/>
    <b v="0"/>
    <n v="56"/>
    <b v="1"/>
    <s v="music/rock"/>
    <n v="132"/>
    <n v="70.63"/>
    <x v="4"/>
    <x v="11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x v="47"/>
    <n v="1001"/>
    <x v="0"/>
    <x v="0"/>
    <s v="USD"/>
    <n v="1391706084"/>
    <n v="1389891684"/>
    <b v="0"/>
    <n v="19"/>
    <b v="1"/>
    <s v="music/rock"/>
    <n v="133"/>
    <n v="52.68"/>
    <x v="4"/>
    <x v="11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x v="1"/>
    <s v="GBP"/>
    <n v="1422256341"/>
    <n v="1419664341"/>
    <b v="0"/>
    <n v="0"/>
    <b v="0"/>
    <s v="games/mobile games"/>
    <n v="0"/>
    <n v="0"/>
    <x v="6"/>
    <x v="18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x v="0"/>
    <s v="USD"/>
    <n v="1488958200"/>
    <n v="1484912974"/>
    <b v="0"/>
    <n v="16"/>
    <b v="0"/>
    <s v="games/mobile games"/>
    <n v="8"/>
    <n v="90.94"/>
    <x v="6"/>
    <x v="18"/>
    <x v="1862"/>
    <d v="2017-03-08T07:30:00"/>
    <x v="1"/>
  </r>
  <r>
    <n v="1863"/>
    <s v="Project: 20M813"/>
    <s v="This is an Android game where you take control of the zombies and try to eat your way to world domination!"/>
    <x v="30"/>
    <n v="10"/>
    <x v="2"/>
    <x v="0"/>
    <s v="USD"/>
    <n v="1402600085"/>
    <n v="1400008085"/>
    <b v="0"/>
    <n v="2"/>
    <b v="0"/>
    <s v="games/mobile games"/>
    <n v="0"/>
    <n v="5"/>
    <x v="6"/>
    <x v="18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x v="0"/>
    <s v="USD"/>
    <n v="1399223500"/>
    <n v="1396631500"/>
    <b v="0"/>
    <n v="48"/>
    <b v="0"/>
    <s v="games/mobile games"/>
    <n v="43"/>
    <n v="58.08"/>
    <x v="6"/>
    <x v="1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x v="74"/>
    <n v="4"/>
    <x v="2"/>
    <x v="1"/>
    <s v="GBP"/>
    <n v="1478425747"/>
    <n v="1475398147"/>
    <b v="0"/>
    <n v="2"/>
    <b v="0"/>
    <s v="games/mobile games"/>
    <n v="0"/>
    <n v="2"/>
    <x v="6"/>
    <x v="18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x v="0"/>
    <s v="USD"/>
    <n v="1488340800"/>
    <n v="1483768497"/>
    <b v="0"/>
    <n v="2"/>
    <b v="0"/>
    <s v="games/mobile games"/>
    <n v="1"/>
    <n v="62.5"/>
    <x v="6"/>
    <x v="18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x v="22"/>
    <n v="10"/>
    <x v="2"/>
    <x v="0"/>
    <s v="USD"/>
    <n v="1478383912"/>
    <n v="1475791912"/>
    <b v="0"/>
    <n v="1"/>
    <b v="0"/>
    <s v="games/mobile games"/>
    <n v="0"/>
    <n v="10"/>
    <x v="6"/>
    <x v="18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x v="31"/>
    <n v="1217"/>
    <x v="2"/>
    <x v="0"/>
    <s v="USD"/>
    <n v="1450166340"/>
    <n v="1448044925"/>
    <b v="0"/>
    <n v="17"/>
    <b v="0"/>
    <s v="games/mobile games"/>
    <n v="5"/>
    <n v="71.59"/>
    <x v="6"/>
    <x v="18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x v="3"/>
    <n v="0"/>
    <x v="2"/>
    <x v="0"/>
    <s v="USD"/>
    <n v="1483488249"/>
    <n v="1480896249"/>
    <b v="0"/>
    <n v="0"/>
    <b v="0"/>
    <s v="games/mobile games"/>
    <n v="0"/>
    <n v="0"/>
    <x v="6"/>
    <x v="18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x v="0"/>
    <s v="USD"/>
    <n v="1454213820"/>
    <n v="1451723535"/>
    <b v="0"/>
    <n v="11"/>
    <b v="0"/>
    <s v="games/mobile games"/>
    <n v="10"/>
    <n v="32.82"/>
    <x v="6"/>
    <x v="18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x v="0"/>
    <s v="USD"/>
    <n v="1416512901"/>
    <n v="1413053301"/>
    <b v="0"/>
    <n v="95"/>
    <b v="0"/>
    <s v="games/mobile games"/>
    <n v="72"/>
    <n v="49.12"/>
    <x v="6"/>
    <x v="18"/>
    <x v="1871"/>
    <d v="2014-11-20T19:48:21"/>
    <x v="3"/>
  </r>
  <r>
    <n v="1872"/>
    <s v="ZombieTime!"/>
    <s v="A Top-View Action game where you play as Bob, the FIRST zombie to rise from the grave. Bring chaos to town, feast and don't die again."/>
    <x v="22"/>
    <n v="212"/>
    <x v="2"/>
    <x v="0"/>
    <s v="USD"/>
    <n v="1435633602"/>
    <n v="1433041602"/>
    <b v="0"/>
    <n v="13"/>
    <b v="0"/>
    <s v="games/mobile games"/>
    <n v="1"/>
    <n v="16.309999999999999"/>
    <x v="6"/>
    <x v="18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x v="6"/>
    <n v="36"/>
    <x v="2"/>
    <x v="5"/>
    <s v="CAD"/>
    <n v="1436373900"/>
    <n v="1433861210"/>
    <b v="0"/>
    <n v="2"/>
    <b v="0"/>
    <s v="games/mobile games"/>
    <n v="0"/>
    <n v="18"/>
    <x v="6"/>
    <x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x v="292"/>
    <n v="26"/>
    <x v="2"/>
    <x v="0"/>
    <s v="USD"/>
    <n v="1467155733"/>
    <n v="1465427733"/>
    <b v="0"/>
    <n v="2"/>
    <b v="0"/>
    <s v="games/mobile games"/>
    <n v="0"/>
    <n v="13"/>
    <x v="6"/>
    <x v="18"/>
    <x v="1874"/>
    <d v="2016-06-28T23:15:33"/>
    <x v="2"/>
  </r>
  <r>
    <n v="1875"/>
    <s v="Claws &amp; Fins"/>
    <s v="Sea opposition of Crab's family and angry fishes. Who is going to win, and who is going to loose ?!"/>
    <x v="3"/>
    <n v="51"/>
    <x v="2"/>
    <x v="0"/>
    <s v="USD"/>
    <n v="1470519308"/>
    <n v="1465335308"/>
    <b v="0"/>
    <n v="3"/>
    <b v="0"/>
    <s v="games/mobile games"/>
    <n v="1"/>
    <n v="17"/>
    <x v="6"/>
    <x v="18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x v="293"/>
    <n v="0"/>
    <x v="2"/>
    <x v="2"/>
    <s v="AUD"/>
    <n v="1402901405"/>
    <n v="1400309405"/>
    <b v="0"/>
    <n v="0"/>
    <b v="0"/>
    <s v="games/mobile games"/>
    <n v="0"/>
    <n v="0"/>
    <x v="6"/>
    <x v="18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x v="294"/>
    <n v="0"/>
    <x v="2"/>
    <x v="0"/>
    <s v="USD"/>
    <n v="1425170525"/>
    <n v="1422664925"/>
    <b v="0"/>
    <n v="0"/>
    <b v="0"/>
    <s v="games/mobile games"/>
    <n v="0"/>
    <n v="0"/>
    <x v="6"/>
    <x v="18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x v="6"/>
    <n v="0"/>
    <x v="2"/>
    <x v="2"/>
    <s v="AUD"/>
    <n v="1402618355"/>
    <n v="1400026355"/>
    <b v="0"/>
    <n v="0"/>
    <b v="0"/>
    <s v="games/mobile games"/>
    <n v="0"/>
    <n v="0"/>
    <x v="6"/>
    <x v="18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x v="10"/>
    <n v="6"/>
    <x v="2"/>
    <x v="3"/>
    <s v="EUR"/>
    <n v="1457966129"/>
    <n v="1455377729"/>
    <b v="0"/>
    <n v="2"/>
    <b v="0"/>
    <s v="games/mobile games"/>
    <n v="0"/>
    <n v="3"/>
    <x v="6"/>
    <x v="18"/>
    <x v="1879"/>
    <d v="2016-03-14T14:35:29"/>
    <x v="2"/>
  </r>
  <r>
    <n v="1880"/>
    <s v="Sim Betting Football"/>
    <s v="Sim Betting Football is the only football (soccer) betting simulation  game."/>
    <x v="10"/>
    <n v="1004"/>
    <x v="2"/>
    <x v="1"/>
    <s v="GBP"/>
    <n v="1459341380"/>
    <n v="1456839380"/>
    <b v="0"/>
    <n v="24"/>
    <b v="0"/>
    <s v="games/mobile games"/>
    <n v="20"/>
    <n v="41.83"/>
    <x v="6"/>
    <x v="18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x v="13"/>
    <n v="3453.69"/>
    <x v="0"/>
    <x v="0"/>
    <s v="USD"/>
    <n v="1425955189"/>
    <n v="1423366789"/>
    <b v="0"/>
    <n v="70"/>
    <b v="1"/>
    <s v="music/indie rock"/>
    <n v="173"/>
    <n v="49.34"/>
    <x v="4"/>
    <x v="1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x v="0"/>
    <s v="USD"/>
    <n v="1341964080"/>
    <n v="1339109212"/>
    <b v="0"/>
    <n v="81"/>
    <b v="1"/>
    <s v="music/indie rock"/>
    <n v="101"/>
    <n v="41.73"/>
    <x v="4"/>
    <x v="14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x v="0"/>
    <s v="USD"/>
    <n v="1333921508"/>
    <n v="1331333108"/>
    <b v="0"/>
    <n v="32"/>
    <b v="1"/>
    <s v="music/indie rock"/>
    <n v="105"/>
    <n v="32.72"/>
    <x v="4"/>
    <x v="14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x v="0"/>
    <s v="USD"/>
    <n v="1354017600"/>
    <n v="1350967535"/>
    <b v="0"/>
    <n v="26"/>
    <b v="1"/>
    <s v="music/indie rock"/>
    <n v="135"/>
    <n v="51.96"/>
    <x v="4"/>
    <x v="14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x v="0"/>
    <s v="USD"/>
    <n v="1344636000"/>
    <n v="1341800110"/>
    <b v="0"/>
    <n v="105"/>
    <b v="1"/>
    <s v="music/indie rock"/>
    <n v="116"/>
    <n v="50.69"/>
    <x v="4"/>
    <x v="14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x v="0"/>
    <s v="USD"/>
    <n v="1415832338"/>
    <n v="1413236738"/>
    <b v="0"/>
    <n v="29"/>
    <b v="1"/>
    <s v="music/indie rock"/>
    <n v="102"/>
    <n v="42.24"/>
    <x v="4"/>
    <x v="1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x v="3"/>
    <s v="EUR"/>
    <n v="1449178200"/>
    <n v="1447614732"/>
    <b v="0"/>
    <n v="8"/>
    <b v="1"/>
    <s v="music/indie rock"/>
    <n v="111"/>
    <n v="416.88"/>
    <x v="4"/>
    <x v="14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x v="0"/>
    <s v="USD"/>
    <n v="1275368340"/>
    <n v="1272692732"/>
    <b v="0"/>
    <n v="89"/>
    <b v="1"/>
    <s v="music/indie rock"/>
    <n v="166"/>
    <n v="46.65"/>
    <x v="4"/>
    <x v="14"/>
    <x v="1888"/>
    <d v="2010-06-01T04:59:00"/>
    <x v="7"/>
  </r>
  <r>
    <n v="1889"/>
    <s v="LittleBear"/>
    <s v="Sweeping epic melodies. I want to incorporate all my influences into one album I have been writing for 90 days now and ready to record!"/>
    <x v="13"/>
    <n v="2132"/>
    <x v="0"/>
    <x v="0"/>
    <s v="USD"/>
    <n v="1363024946"/>
    <n v="1359140546"/>
    <b v="0"/>
    <n v="44"/>
    <b v="1"/>
    <s v="music/indie rock"/>
    <n v="107"/>
    <n v="48.45"/>
    <x v="4"/>
    <x v="14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x v="0"/>
    <s v="USD"/>
    <n v="1355597528"/>
    <n v="1353005528"/>
    <b v="0"/>
    <n v="246"/>
    <b v="1"/>
    <s v="music/indie rock"/>
    <n v="145"/>
    <n v="70.53"/>
    <x v="4"/>
    <x v="14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x v="0"/>
    <s v="USD"/>
    <n v="1279778400"/>
    <n v="1275851354"/>
    <b v="0"/>
    <n v="120"/>
    <b v="1"/>
    <s v="music/indie rock"/>
    <n v="106"/>
    <n v="87.96"/>
    <x v="4"/>
    <x v="14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x v="2"/>
    <n v="683"/>
    <x v="0"/>
    <x v="0"/>
    <s v="USD"/>
    <n v="1307459881"/>
    <n v="1304867881"/>
    <b v="0"/>
    <n v="26"/>
    <b v="1"/>
    <s v="music/indie rock"/>
    <n v="137"/>
    <n v="26.27"/>
    <x v="4"/>
    <x v="14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x v="30"/>
    <n v="2600"/>
    <x v="0"/>
    <x v="0"/>
    <s v="USD"/>
    <n v="1302926340"/>
    <n v="1301524585"/>
    <b v="0"/>
    <n v="45"/>
    <b v="1"/>
    <s v="music/indie rock"/>
    <n v="104"/>
    <n v="57.78"/>
    <x v="4"/>
    <x v="14"/>
    <x v="1893"/>
    <d v="2011-04-16T03:59:00"/>
    <x v="6"/>
  </r>
  <r>
    <n v="1894"/>
    <s v="Help me release my first 3 song EP!!"/>
    <s v="Im trying to raise $1000 for a 3 song EP in a studio!"/>
    <x v="28"/>
    <n v="1145"/>
    <x v="0"/>
    <x v="0"/>
    <s v="USD"/>
    <n v="1329082983"/>
    <n v="1326404583"/>
    <b v="0"/>
    <n v="20"/>
    <b v="1"/>
    <s v="music/indie rock"/>
    <n v="115"/>
    <n v="57.25"/>
    <x v="4"/>
    <x v="14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x v="0"/>
    <s v="USD"/>
    <n v="1445363722"/>
    <n v="1442771722"/>
    <b v="0"/>
    <n v="47"/>
    <b v="1"/>
    <s v="music/indie rock"/>
    <n v="102"/>
    <n v="196.34"/>
    <x v="4"/>
    <x v="14"/>
    <x v="1895"/>
    <d v="2015-10-20T17:55:22"/>
    <x v="0"/>
  </r>
  <r>
    <n v="1896"/>
    <s v="the bridge"/>
    <s v="My barely anticipated second album of self produced songs is ready to go.  Just need a little help to cover mastering, artwork etc."/>
    <x v="298"/>
    <n v="559"/>
    <x v="0"/>
    <x v="0"/>
    <s v="USD"/>
    <n v="1334250165"/>
    <n v="1331658165"/>
    <b v="0"/>
    <n v="13"/>
    <b v="1"/>
    <s v="music/indie rock"/>
    <n v="124"/>
    <n v="43"/>
    <x v="4"/>
    <x v="14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x v="0"/>
    <s v="USD"/>
    <n v="1393966800"/>
    <n v="1392040806"/>
    <b v="0"/>
    <n v="183"/>
    <b v="1"/>
    <s v="music/indie rock"/>
    <n v="102"/>
    <n v="35.549999999999997"/>
    <x v="4"/>
    <x v="14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x v="28"/>
    <n v="1445"/>
    <x v="0"/>
    <x v="0"/>
    <s v="USD"/>
    <n v="1454349600"/>
    <n v="1451277473"/>
    <b v="0"/>
    <n v="21"/>
    <b v="1"/>
    <s v="music/indie rock"/>
    <n v="145"/>
    <n v="68.81"/>
    <x v="4"/>
    <x v="14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x v="0"/>
    <s v="USD"/>
    <n v="1427319366"/>
    <n v="1424730966"/>
    <b v="0"/>
    <n v="42"/>
    <b v="1"/>
    <s v="music/indie rock"/>
    <n v="133"/>
    <n v="28.57"/>
    <x v="4"/>
    <x v="14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x v="0"/>
    <s v="USD"/>
    <n v="1349517540"/>
    <n v="1347137731"/>
    <b v="0"/>
    <n v="54"/>
    <b v="1"/>
    <s v="music/indie rock"/>
    <n v="109"/>
    <n v="50.63"/>
    <x v="4"/>
    <x v="14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x v="1"/>
    <s v="GBP"/>
    <n v="1432299600"/>
    <n v="1429707729"/>
    <b v="0"/>
    <n v="25"/>
    <b v="0"/>
    <s v="technology/gadgets"/>
    <n v="3"/>
    <n v="106.8"/>
    <x v="2"/>
    <x v="29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x v="28"/>
    <n v="12"/>
    <x v="2"/>
    <x v="9"/>
    <s v="EUR"/>
    <n v="1425495447"/>
    <n v="1422903447"/>
    <b v="0"/>
    <n v="3"/>
    <b v="0"/>
    <s v="technology/gadgets"/>
    <n v="1"/>
    <n v="4"/>
    <x v="2"/>
    <x v="29"/>
    <x v="1902"/>
    <d v="2015-03-04T18:57:27"/>
    <x v="0"/>
  </r>
  <r>
    <n v="1903"/>
    <s v="MiPointer"/>
    <s v="A cool smart laser pointer for presenting professionals. Unique by design, widest functional coverage for both IOS and Android."/>
    <x v="9"/>
    <n v="1398"/>
    <x v="2"/>
    <x v="0"/>
    <s v="USD"/>
    <n v="1485541791"/>
    <n v="1480357791"/>
    <b v="0"/>
    <n v="41"/>
    <b v="0"/>
    <s v="technology/gadgets"/>
    <n v="47"/>
    <n v="34.1"/>
    <x v="2"/>
    <x v="29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x v="63"/>
    <n v="50"/>
    <x v="2"/>
    <x v="0"/>
    <s v="USD"/>
    <n v="1451752021"/>
    <n v="1447864021"/>
    <b v="0"/>
    <n v="2"/>
    <b v="0"/>
    <s v="technology/gadgets"/>
    <n v="0"/>
    <n v="25"/>
    <x v="2"/>
    <x v="29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x v="0"/>
    <s v="USD"/>
    <n v="1410127994"/>
    <n v="1407535994"/>
    <b v="0"/>
    <n v="4"/>
    <b v="0"/>
    <s v="technology/gadgets"/>
    <n v="0"/>
    <n v="10.5"/>
    <x v="2"/>
    <x v="29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x v="0"/>
    <s v="USD"/>
    <n v="1466697983"/>
    <n v="1464105983"/>
    <b v="0"/>
    <n v="99"/>
    <b v="0"/>
    <s v="technology/gadgets"/>
    <n v="43"/>
    <n v="215.96"/>
    <x v="2"/>
    <x v="29"/>
    <x v="1906"/>
    <d v="2016-06-23T16:06:23"/>
    <x v="2"/>
  </r>
  <r>
    <n v="1907"/>
    <s v="Litter-Buddy"/>
    <s v="Litter-Buddy is great economical alternative to leading pet waste disposal systems with cartridge bag elements."/>
    <x v="11"/>
    <n v="85"/>
    <x v="2"/>
    <x v="0"/>
    <s v="USD"/>
    <n v="1400853925"/>
    <n v="1399557925"/>
    <b v="0"/>
    <n v="4"/>
    <b v="0"/>
    <s v="technology/gadgets"/>
    <n v="0"/>
    <n v="21.25"/>
    <x v="2"/>
    <x v="29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x v="0"/>
    <s v="USD"/>
    <n v="1483048900"/>
    <n v="1480456900"/>
    <b v="0"/>
    <n v="4"/>
    <b v="0"/>
    <s v="technology/gadgets"/>
    <n v="2"/>
    <n v="108.25"/>
    <x v="2"/>
    <x v="29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x v="0"/>
    <s v="USD"/>
    <n v="1414059479"/>
    <n v="1411467479"/>
    <b v="0"/>
    <n v="38"/>
    <b v="0"/>
    <s v="technology/gadgets"/>
    <n v="14"/>
    <n v="129.97"/>
    <x v="2"/>
    <x v="29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x v="9"/>
    <s v="EUR"/>
    <n v="1446331500"/>
    <n v="1442531217"/>
    <b v="0"/>
    <n v="285"/>
    <b v="0"/>
    <s v="technology/gadgets"/>
    <n v="39"/>
    <n v="117.49"/>
    <x v="2"/>
    <x v="2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x v="301"/>
    <n v="10"/>
    <x v="2"/>
    <x v="4"/>
    <s v="NZD"/>
    <n v="1407545334"/>
    <n v="1404953334"/>
    <b v="0"/>
    <n v="1"/>
    <b v="0"/>
    <s v="technology/gadgets"/>
    <n v="0"/>
    <n v="10"/>
    <x v="2"/>
    <x v="29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x v="0"/>
    <s v="USD"/>
    <n v="1433395560"/>
    <n v="1430803560"/>
    <b v="0"/>
    <n v="42"/>
    <b v="0"/>
    <s v="technology/gadgets"/>
    <n v="59"/>
    <n v="70.599999999999994"/>
    <x v="2"/>
    <x v="29"/>
    <x v="1912"/>
    <d v="2015-06-04T05:26:00"/>
    <x v="0"/>
  </r>
  <r>
    <n v="1913"/>
    <s v="Tibio - Spreading warmth in everyones home"/>
    <s v="Tibio is a revolutionary new product designed to solve an age old problem."/>
    <x v="240"/>
    <n v="637"/>
    <x v="2"/>
    <x v="1"/>
    <s v="GBP"/>
    <n v="1412770578"/>
    <n v="1410178578"/>
    <b v="0"/>
    <n v="26"/>
    <b v="0"/>
    <s v="technology/gadgets"/>
    <n v="1"/>
    <n v="24.5"/>
    <x v="2"/>
    <x v="29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x v="0"/>
    <s v="USD"/>
    <n v="1414814340"/>
    <n v="1413519073"/>
    <b v="0"/>
    <n v="2"/>
    <b v="0"/>
    <s v="technology/gadgets"/>
    <n v="9"/>
    <n v="30"/>
    <x v="2"/>
    <x v="29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x v="2"/>
    <n v="8"/>
    <x v="2"/>
    <x v="0"/>
    <s v="USD"/>
    <n v="1409620222"/>
    <n v="1407892222"/>
    <b v="0"/>
    <n v="4"/>
    <b v="0"/>
    <s v="technology/gadgets"/>
    <n v="2"/>
    <n v="2"/>
    <x v="2"/>
    <x v="29"/>
    <x v="1915"/>
    <d v="2014-09-02T01:10:22"/>
    <x v="3"/>
  </r>
  <r>
    <n v="1916"/>
    <s v="The Paint Can Holder by U.S. Green Products"/>
    <s v="The Paint Can Holder Makes Painting Easier and Safer on Extension Ladders."/>
    <x v="22"/>
    <n v="102"/>
    <x v="2"/>
    <x v="0"/>
    <s v="USD"/>
    <n v="1478542375"/>
    <n v="1476378775"/>
    <b v="0"/>
    <n v="6"/>
    <b v="0"/>
    <s v="technology/gadgets"/>
    <n v="1"/>
    <n v="17"/>
    <x v="2"/>
    <x v="29"/>
    <x v="1916"/>
    <d v="2016-11-07T18:12:55"/>
    <x v="2"/>
  </r>
  <r>
    <n v="1917"/>
    <s v="Chronovisor:The MOST innovative watch for night time reading"/>
    <s v="Let's build a legendary brand altogether"/>
    <x v="303"/>
    <n v="205025"/>
    <x v="2"/>
    <x v="7"/>
    <s v="HKD"/>
    <n v="1486708133"/>
    <n v="1484116133"/>
    <b v="0"/>
    <n v="70"/>
    <b v="0"/>
    <s v="technology/gadgets"/>
    <n v="53"/>
    <n v="2928.93"/>
    <x v="2"/>
    <x v="29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x v="0"/>
    <s v="USD"/>
    <n v="1407869851"/>
    <n v="1404845851"/>
    <b v="0"/>
    <n v="9"/>
    <b v="0"/>
    <s v="technology/gadgets"/>
    <n v="1"/>
    <n v="28.89"/>
    <x v="2"/>
    <x v="2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x v="0"/>
    <s v="USD"/>
    <n v="1432069249"/>
    <n v="1429477249"/>
    <b v="0"/>
    <n v="8"/>
    <b v="0"/>
    <s v="technology/gadgets"/>
    <n v="47"/>
    <n v="29.63"/>
    <x v="2"/>
    <x v="29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x v="3"/>
    <n v="4303"/>
    <x v="2"/>
    <x v="1"/>
    <s v="GBP"/>
    <n v="1445468400"/>
    <n v="1443042061"/>
    <b v="0"/>
    <n v="105"/>
    <b v="0"/>
    <s v="technology/gadgets"/>
    <n v="43"/>
    <n v="40.98"/>
    <x v="2"/>
    <x v="29"/>
    <x v="1920"/>
    <d v="2015-10-21T23:00:00"/>
    <x v="0"/>
  </r>
  <r>
    <n v="1921"/>
    <s v="The Fine Spirits are making an album!"/>
    <s v="The Fine Spirits are making an album, but we need your help!"/>
    <x v="15"/>
    <n v="2052"/>
    <x v="0"/>
    <x v="0"/>
    <s v="USD"/>
    <n v="1342243143"/>
    <n v="1339651143"/>
    <b v="0"/>
    <n v="38"/>
    <b v="1"/>
    <s v="music/indie rock"/>
    <n v="137"/>
    <n v="54"/>
    <x v="4"/>
    <x v="14"/>
    <x v="1921"/>
    <d v="2012-07-14T05:19:03"/>
    <x v="5"/>
  </r>
  <r>
    <n v="1922"/>
    <s v="Low Weather // Debut Album"/>
    <s v="Low Weather's debut album is halfway finished.  With your help and your help alone we can record the rest!"/>
    <x v="13"/>
    <n v="2311"/>
    <x v="0"/>
    <x v="0"/>
    <s v="USD"/>
    <n v="1386828507"/>
    <n v="1384236507"/>
    <b v="0"/>
    <n v="64"/>
    <b v="1"/>
    <s v="music/indie rock"/>
    <n v="116"/>
    <n v="36.11"/>
    <x v="4"/>
    <x v="14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x v="304"/>
    <n v="301"/>
    <x v="0"/>
    <x v="0"/>
    <s v="USD"/>
    <n v="1317099540"/>
    <n v="1313612532"/>
    <b v="0"/>
    <n v="13"/>
    <b v="1"/>
    <s v="music/indie rock"/>
    <n v="241"/>
    <n v="23.15"/>
    <x v="4"/>
    <x v="14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x v="0"/>
    <s v="USD"/>
    <n v="1389814380"/>
    <n v="1387390555"/>
    <b v="0"/>
    <n v="33"/>
    <b v="1"/>
    <s v="music/indie rock"/>
    <n v="114"/>
    <n v="104"/>
    <x v="4"/>
    <x v="14"/>
    <x v="1924"/>
    <d v="2014-01-15T19:33:00"/>
    <x v="4"/>
  </r>
  <r>
    <n v="1925"/>
    <s v="The Freakniks Debut Album: Infinite Love"/>
    <s v="The Freakniks are making their psychedelic freak-folk debut studio album and they need your help."/>
    <x v="15"/>
    <n v="1655"/>
    <x v="0"/>
    <x v="0"/>
    <s v="USD"/>
    <n v="1381449600"/>
    <n v="1379540288"/>
    <b v="0"/>
    <n v="52"/>
    <b v="1"/>
    <s v="music/indie rock"/>
    <n v="110"/>
    <n v="31.83"/>
    <x v="4"/>
    <x v="14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x v="0"/>
    <s v="USD"/>
    <n v="1288657560"/>
    <n v="1286319256"/>
    <b v="0"/>
    <n v="107"/>
    <b v="1"/>
    <s v="music/indie rock"/>
    <n v="195"/>
    <n v="27.39"/>
    <x v="4"/>
    <x v="14"/>
    <x v="1926"/>
    <d v="2010-11-02T00:26:00"/>
    <x v="7"/>
  </r>
  <r>
    <n v="1927"/>
    <s v="GBS Detroit Presents Hampshire"/>
    <s v="Hampshire is headed to GBS Detroit."/>
    <x v="20"/>
    <n v="620"/>
    <x v="0"/>
    <x v="0"/>
    <s v="USD"/>
    <n v="1331182740"/>
    <n v="1329856839"/>
    <b v="0"/>
    <n v="11"/>
    <b v="1"/>
    <s v="music/indie rock"/>
    <n v="103"/>
    <n v="56.36"/>
    <x v="4"/>
    <x v="14"/>
    <x v="1927"/>
    <d v="2012-03-08T04:59:00"/>
    <x v="5"/>
  </r>
  <r>
    <n v="1928"/>
    <s v="Jollyheads Circus Debut Album &quot;The Kaleidoscope Dawn&quot;"/>
    <s v="Help us master and release our debut album &quot;The Kaleidoscope Dawn&quot;"/>
    <x v="305"/>
    <n v="2630"/>
    <x v="0"/>
    <x v="0"/>
    <s v="USD"/>
    <n v="1367940794"/>
    <n v="1365348794"/>
    <b v="0"/>
    <n v="34"/>
    <b v="1"/>
    <s v="music/indie rock"/>
    <n v="103"/>
    <n v="77.349999999999994"/>
    <x v="4"/>
    <x v="1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x v="50"/>
    <n v="3210"/>
    <x v="0"/>
    <x v="0"/>
    <s v="USD"/>
    <n v="1309825866"/>
    <n v="1306197066"/>
    <b v="0"/>
    <n v="75"/>
    <b v="1"/>
    <s v="music/indie rock"/>
    <n v="100"/>
    <n v="42.8"/>
    <x v="4"/>
    <x v="14"/>
    <x v="1929"/>
    <d v="2011-07-05T00:31:06"/>
    <x v="6"/>
  </r>
  <r>
    <n v="1930"/>
    <s v="Magnetic Flowers Presents: Old, Cold. Losing It."/>
    <s v="We're nearly done recording, but we're out of money! Help us release the record!!!"/>
    <x v="28"/>
    <n v="1270"/>
    <x v="0"/>
    <x v="0"/>
    <s v="USD"/>
    <n v="1373203482"/>
    <n v="1368019482"/>
    <b v="0"/>
    <n v="26"/>
    <b v="1"/>
    <s v="music/indie rock"/>
    <n v="127"/>
    <n v="48.85"/>
    <x v="4"/>
    <x v="14"/>
    <x v="1930"/>
    <d v="2013-07-07T13:24:42"/>
    <x v="4"/>
  </r>
  <r>
    <n v="1931"/>
    <s v="New Lions After Dark EP!"/>
    <s v="We're an indie rock band from Clearwater, FL headed back into the studio to finish our latest EP."/>
    <x v="13"/>
    <n v="2412.02"/>
    <x v="0"/>
    <x v="0"/>
    <s v="USD"/>
    <n v="1337657400"/>
    <n v="1336512309"/>
    <b v="0"/>
    <n v="50"/>
    <b v="1"/>
    <s v="music/indie rock"/>
    <n v="121"/>
    <n v="48.24"/>
    <x v="4"/>
    <x v="1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x v="0"/>
    <s v="USD"/>
    <n v="1327433173"/>
    <n v="1325618773"/>
    <b v="0"/>
    <n v="80"/>
    <b v="1"/>
    <s v="music/indie rock"/>
    <n v="107"/>
    <n v="70.209999999999994"/>
    <x v="4"/>
    <x v="1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x v="0"/>
    <s v="USD"/>
    <n v="1411787307"/>
    <n v="1409195307"/>
    <b v="0"/>
    <n v="110"/>
    <b v="1"/>
    <s v="music/indie rock"/>
    <n v="172"/>
    <n v="94.05"/>
    <x v="4"/>
    <x v="14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x v="0"/>
    <s v="USD"/>
    <n v="1324789200"/>
    <n v="1321649321"/>
    <b v="0"/>
    <n v="77"/>
    <b v="1"/>
    <s v="music/indie rock"/>
    <n v="124"/>
    <n v="80.27"/>
    <x v="4"/>
    <x v="14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x v="30"/>
    <n v="2710"/>
    <x v="0"/>
    <x v="0"/>
    <s v="USD"/>
    <n v="1403326740"/>
    <n v="1400106171"/>
    <b v="0"/>
    <n v="50"/>
    <b v="1"/>
    <s v="music/indie rock"/>
    <n v="108"/>
    <n v="54.2"/>
    <x v="4"/>
    <x v="14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x v="51"/>
    <n v="8739.01"/>
    <x v="0"/>
    <x v="0"/>
    <s v="USD"/>
    <n v="1323151140"/>
    <n v="1320528070"/>
    <b v="0"/>
    <n v="145"/>
    <b v="1"/>
    <s v="music/indie rock"/>
    <n v="117"/>
    <n v="60.27"/>
    <x v="4"/>
    <x v="14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x v="20"/>
    <n v="1123.47"/>
    <x v="0"/>
    <x v="0"/>
    <s v="USD"/>
    <n v="1339732740"/>
    <n v="1338346281"/>
    <b v="0"/>
    <n v="29"/>
    <b v="1"/>
    <s v="music/indie rock"/>
    <n v="187"/>
    <n v="38.74"/>
    <x v="4"/>
    <x v="1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x v="0"/>
    <s v="USD"/>
    <n v="1372741200"/>
    <n v="1370067231"/>
    <b v="0"/>
    <n v="114"/>
    <b v="1"/>
    <s v="music/indie rock"/>
    <n v="116"/>
    <n v="152.54"/>
    <x v="4"/>
    <x v="1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x v="0"/>
    <s v="USD"/>
    <n v="1362955108"/>
    <n v="1360366708"/>
    <b v="0"/>
    <n v="96"/>
    <b v="1"/>
    <s v="music/indie rock"/>
    <n v="111"/>
    <n v="115.31"/>
    <x v="4"/>
    <x v="14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x v="81"/>
    <n v="1111"/>
    <x v="0"/>
    <x v="0"/>
    <s v="USD"/>
    <n v="1308110340"/>
    <n v="1304770233"/>
    <b v="0"/>
    <n v="31"/>
    <b v="1"/>
    <s v="music/indie rock"/>
    <n v="171"/>
    <n v="35.840000000000003"/>
    <x v="4"/>
    <x v="14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x v="0"/>
    <s v="USD"/>
    <n v="1309809140"/>
    <n v="1302033140"/>
    <b v="1"/>
    <n v="95"/>
    <b v="1"/>
    <s v="technology/hardware"/>
    <n v="138"/>
    <n v="87.44"/>
    <x v="2"/>
    <x v="30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x v="3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x v="0"/>
    <s v="USD"/>
    <n v="1398952890"/>
    <n v="1396360890"/>
    <b v="1"/>
    <n v="1789"/>
    <b v="1"/>
    <s v="technology/hardware"/>
    <n v="788"/>
    <n v="176.2"/>
    <x v="2"/>
    <x v="30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x v="57"/>
    <n v="348018"/>
    <x v="0"/>
    <x v="3"/>
    <s v="EUR"/>
    <n v="1436680958"/>
    <n v="1433224958"/>
    <b v="1"/>
    <n v="680"/>
    <b v="1"/>
    <s v="technology/hardware"/>
    <n v="348"/>
    <n v="511.79"/>
    <x v="2"/>
    <x v="30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x v="0"/>
    <s v="USD"/>
    <n v="1397961361"/>
    <n v="1392780961"/>
    <b v="1"/>
    <n v="70"/>
    <b v="1"/>
    <s v="technology/hardware"/>
    <n v="150"/>
    <n v="160.44"/>
    <x v="2"/>
    <x v="30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x v="0"/>
    <s v="USD"/>
    <n v="1258955940"/>
    <n v="1255730520"/>
    <b v="1"/>
    <n v="23"/>
    <b v="1"/>
    <s v="technology/hardware"/>
    <n v="101"/>
    <n v="35"/>
    <x v="2"/>
    <x v="30"/>
    <x v="1947"/>
    <d v="2009-11-23T05:59:00"/>
    <x v="8"/>
  </r>
  <r>
    <n v="1948"/>
    <s v="UDOO X86: The Most Powerful Maker Board Ever"/>
    <s v="10 times more powerful than Raspberry Pi 3, x86 64-bit architecture"/>
    <x v="57"/>
    <n v="800211"/>
    <x v="0"/>
    <x v="0"/>
    <s v="USD"/>
    <n v="1465232520"/>
    <n v="1460557809"/>
    <b v="1"/>
    <n v="4245"/>
    <b v="1"/>
    <s v="technology/hardware"/>
    <n v="800"/>
    <n v="188.51"/>
    <x v="2"/>
    <x v="30"/>
    <x v="1948"/>
    <d v="2016-06-06T17:02:00"/>
    <x v="2"/>
  </r>
  <r>
    <n v="1949"/>
    <s v="Shake Your Power"/>
    <s v="#ShakeYourPower brings clean energy to places in the world without electricity through the power of music."/>
    <x v="63"/>
    <n v="53001.3"/>
    <x v="0"/>
    <x v="1"/>
    <s v="GBP"/>
    <n v="1404986951"/>
    <n v="1402394951"/>
    <b v="1"/>
    <n v="943"/>
    <b v="1"/>
    <s v="technology/hardware"/>
    <n v="106"/>
    <n v="56.2"/>
    <x v="2"/>
    <x v="30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x v="0"/>
    <s v="USD"/>
    <n v="1478516737"/>
    <n v="1475921137"/>
    <b v="1"/>
    <n v="834"/>
    <b v="1"/>
    <s v="technology/hardware"/>
    <n v="212"/>
    <n v="127.36"/>
    <x v="2"/>
    <x v="30"/>
    <x v="1951"/>
    <d v="2016-11-07T11:05:37"/>
    <x v="2"/>
  </r>
  <r>
    <n v="1952"/>
    <s v="Nix Color Sensor"/>
    <s v="Nix is a breakthrough smartphone accessory. Just scan an object and instantly view the color on your iPhone, Android, PC, or Mac."/>
    <x v="19"/>
    <n v="69465.33"/>
    <x v="0"/>
    <x v="5"/>
    <s v="CAD"/>
    <n v="1381934015"/>
    <n v="1378737215"/>
    <b v="1"/>
    <n v="682"/>
    <b v="1"/>
    <s v="technology/hardware"/>
    <n v="198"/>
    <n v="101.86"/>
    <x v="2"/>
    <x v="30"/>
    <x v="1952"/>
    <d v="2013-10-16T14:33:35"/>
    <x v="4"/>
  </r>
  <r>
    <n v="1953"/>
    <s v="NTH Music Synthesizer"/>
    <s v="The NTH is an open source music synthesizer featuring instant fun, awesome sound, and a hackable design."/>
    <x v="36"/>
    <n v="33892"/>
    <x v="0"/>
    <x v="0"/>
    <s v="USD"/>
    <n v="1330657200"/>
    <n v="1328158065"/>
    <b v="1"/>
    <n v="147"/>
    <b v="1"/>
    <s v="technology/hardware"/>
    <n v="226"/>
    <n v="230.56"/>
    <x v="2"/>
    <x v="30"/>
    <x v="1953"/>
    <d v="2012-03-02T03:00:00"/>
    <x v="5"/>
  </r>
  <r>
    <n v="1954"/>
    <s v="Orison â€“ Rethink the Power of Energy"/>
    <s v="The First Home Battery System You Simply Plug in to Install"/>
    <x v="63"/>
    <n v="349474"/>
    <x v="0"/>
    <x v="0"/>
    <s v="USD"/>
    <n v="1457758800"/>
    <n v="1453730176"/>
    <b v="1"/>
    <n v="415"/>
    <b v="1"/>
    <s v="technology/hardware"/>
    <n v="699"/>
    <n v="842.11"/>
    <x v="2"/>
    <x v="30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x v="0"/>
    <s v="USD"/>
    <n v="1429391405"/>
    <n v="1425507005"/>
    <b v="1"/>
    <n v="365"/>
    <b v="1"/>
    <s v="technology/hardware"/>
    <n v="294"/>
    <n v="483.34"/>
    <x v="2"/>
    <x v="30"/>
    <x v="1956"/>
    <d v="2015-04-18T21:10:05"/>
    <x v="0"/>
  </r>
  <r>
    <n v="1957"/>
    <s v="freeSoC and freeSoC Mini"/>
    <s v="An open hardware platform for the best microcontroller in the world."/>
    <x v="11"/>
    <n v="50251.41"/>
    <x v="0"/>
    <x v="0"/>
    <s v="USD"/>
    <n v="1351304513"/>
    <n v="1348712513"/>
    <b v="1"/>
    <n v="660"/>
    <b v="1"/>
    <s v="technology/hardware"/>
    <n v="168"/>
    <n v="76.14"/>
    <x v="2"/>
    <x v="30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x v="0"/>
    <s v="USD"/>
    <n v="1364078561"/>
    <n v="1361490161"/>
    <b v="1"/>
    <n v="1356"/>
    <b v="1"/>
    <s v="technology/hardware"/>
    <n v="1436"/>
    <n v="74.11"/>
    <x v="2"/>
    <x v="30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x v="3"/>
    <n v="15673.44"/>
    <x v="0"/>
    <x v="0"/>
    <s v="USD"/>
    <n v="1412121600"/>
    <n v="1408565860"/>
    <b v="1"/>
    <n v="424"/>
    <b v="1"/>
    <s v="technology/hardware"/>
    <n v="157"/>
    <n v="36.97"/>
    <x v="2"/>
    <x v="30"/>
    <x v="1959"/>
    <d v="2014-10-01T00:00:00"/>
    <x v="3"/>
  </r>
  <r>
    <n v="1960"/>
    <s v="TREKKAYAK"/>
    <s v="Trekkayak is an ultralight, durable and inflatable boat to be carried in your backpack to cross a lake or paddle down a river."/>
    <x v="54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x v="3"/>
    <n v="110538.12"/>
    <x v="0"/>
    <x v="0"/>
    <s v="USD"/>
    <n v="1349495940"/>
    <n v="1346042417"/>
    <b v="1"/>
    <n v="1633"/>
    <b v="1"/>
    <s v="technology/hardware"/>
    <n v="1105"/>
    <n v="67.69"/>
    <x v="2"/>
    <x v="30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x v="0"/>
    <s v="USD"/>
    <n v="1400006636"/>
    <n v="1397414636"/>
    <b v="1"/>
    <n v="306"/>
    <b v="1"/>
    <s v="technology/hardware"/>
    <n v="193"/>
    <n v="63.05"/>
    <x v="2"/>
    <x v="30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x v="1"/>
    <s v="GBP"/>
    <n v="1410862734"/>
    <n v="1407838734"/>
    <b v="1"/>
    <n v="205"/>
    <b v="1"/>
    <s v="technology/hardware"/>
    <n v="127"/>
    <n v="117.6"/>
    <x v="2"/>
    <x v="30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x v="13"/>
    <s v="EUR"/>
    <n v="1461306772"/>
    <n v="1458714772"/>
    <b v="1"/>
    <n v="1281"/>
    <b v="1"/>
    <s v="technology/hardware"/>
    <n v="260"/>
    <n v="180.75"/>
    <x v="2"/>
    <x v="30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x v="0"/>
    <s v="USD"/>
    <n v="1326330000"/>
    <n v="1324433310"/>
    <b v="1"/>
    <n v="103"/>
    <b v="1"/>
    <s v="technology/hardware"/>
    <n v="262"/>
    <n v="127.32"/>
    <x v="2"/>
    <x v="30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x v="0"/>
    <s v="USD"/>
    <n v="1398959729"/>
    <n v="1396367729"/>
    <b v="1"/>
    <n v="405"/>
    <b v="1"/>
    <s v="technology/hardware"/>
    <n v="370"/>
    <n v="182.78"/>
    <x v="2"/>
    <x v="30"/>
    <x v="1967"/>
    <d v="2014-05-01T15:55:29"/>
    <x v="3"/>
  </r>
  <r>
    <n v="1968"/>
    <s v="XSHIFTER: World's First Affordable Wireless Shifting System"/>
    <s v="Bringing the advantages of wireless smart shifting to every cyclist. FITS ANY BIKE"/>
    <x v="63"/>
    <n v="142483"/>
    <x v="0"/>
    <x v="0"/>
    <s v="USD"/>
    <n v="1480777515"/>
    <n v="1478095515"/>
    <b v="1"/>
    <n v="510"/>
    <b v="1"/>
    <s v="technology/hardware"/>
    <n v="285"/>
    <n v="279.38"/>
    <x v="2"/>
    <x v="30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x v="1"/>
    <s v="GBP"/>
    <n v="1470423668"/>
    <n v="1467831668"/>
    <b v="1"/>
    <n v="1887"/>
    <b v="1"/>
    <s v="technology/hardware"/>
    <n v="579"/>
    <n v="61.38"/>
    <x v="2"/>
    <x v="30"/>
    <x v="1969"/>
    <d v="2016-08-05T19:01:08"/>
    <x v="2"/>
  </r>
  <r>
    <n v="1970"/>
    <s v="APOC: Mini Radiation Detector"/>
    <s v="The APOC is a gamma particle detector that will help you learn about radiation and find radioactive things!"/>
    <x v="10"/>
    <n v="56590"/>
    <x v="0"/>
    <x v="0"/>
    <s v="USD"/>
    <n v="1366429101"/>
    <n v="1361248701"/>
    <b v="1"/>
    <n v="701"/>
    <b v="1"/>
    <s v="technology/hardware"/>
    <n v="1132"/>
    <n v="80.73"/>
    <x v="2"/>
    <x v="30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x v="0"/>
    <s v="USD"/>
    <n v="1470466800"/>
    <n v="1467134464"/>
    <b v="1"/>
    <n v="2051"/>
    <b v="1"/>
    <s v="technology/hardware"/>
    <n v="257"/>
    <n v="247.94"/>
    <x v="2"/>
    <x v="30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  <x v="1974"/>
    <d v="2013-08-19T08:01:09"/>
    <x v="4"/>
  </r>
  <r>
    <n v="1975"/>
    <s v="Bugle2: A DIY Phono Preamp"/>
    <s v="The Bugle2 is a second generation DIY kit phono preamplifier for vinyl playback."/>
    <x v="194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  <x v="1975"/>
    <d v="2013-03-10T18:07:31"/>
    <x v="4"/>
  </r>
  <r>
    <n v="1976"/>
    <s v="Pi Lite white - Bright white LED display for Raspberry Pi"/>
    <s v="Can you help us make an ultra bright white one a reality?"/>
    <x v="23"/>
    <n v="13864"/>
    <x v="0"/>
    <x v="1"/>
    <s v="GBP"/>
    <n v="1373751325"/>
    <n v="1371159325"/>
    <b v="1"/>
    <n v="473"/>
    <b v="1"/>
    <s v="technology/hardware"/>
    <n v="347"/>
    <n v="29.31"/>
    <x v="2"/>
    <x v="30"/>
    <x v="1976"/>
    <d v="2013-07-13T21:35:25"/>
    <x v="4"/>
  </r>
  <r>
    <n v="1977"/>
    <s v="Ario: Smart Lighting. Better Health."/>
    <s v="Ario learns about you, syncs your body clock, and keeps you healthy through natural lighting patterns."/>
    <x v="63"/>
    <n v="201165"/>
    <x v="0"/>
    <x v="0"/>
    <s v="USD"/>
    <n v="1450511940"/>
    <n v="1446527540"/>
    <b v="1"/>
    <n v="821"/>
    <b v="1"/>
    <s v="technology/hardware"/>
    <n v="402"/>
    <n v="245.02"/>
    <x v="2"/>
    <x v="30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x v="0"/>
    <s v="USD"/>
    <n v="1339484400"/>
    <n v="1336627492"/>
    <b v="1"/>
    <n v="388"/>
    <b v="1"/>
    <s v="technology/hardware"/>
    <n v="1027"/>
    <n v="1323.25"/>
    <x v="2"/>
    <x v="30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x v="61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  <x v="1979"/>
    <d v="2015-11-19T04:59:00"/>
    <x v="0"/>
  </r>
  <r>
    <n v="1980"/>
    <s v="YOUMO - Your Smart Modular Power Strip"/>
    <s v="Multi-power charging that is smarter, stylish and designed for you."/>
    <x v="63"/>
    <n v="177412.01"/>
    <x v="0"/>
    <x v="12"/>
    <s v="EUR"/>
    <n v="1459684862"/>
    <n v="1456232462"/>
    <b v="1"/>
    <n v="1945"/>
    <b v="1"/>
    <s v="technology/hardware"/>
    <n v="355"/>
    <n v="91.21"/>
    <x v="2"/>
    <x v="30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x v="5"/>
    <s v="CAD"/>
    <n v="1404926665"/>
    <n v="1402334665"/>
    <b v="0"/>
    <n v="12"/>
    <b v="0"/>
    <s v="photography/people"/>
    <n v="5"/>
    <n v="31.75"/>
    <x v="8"/>
    <x v="31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x v="237"/>
    <n v="0"/>
    <x v="2"/>
    <x v="7"/>
    <s v="HKD"/>
    <n v="1480863887"/>
    <n v="1478268287"/>
    <b v="0"/>
    <n v="0"/>
    <b v="0"/>
    <s v="photography/people"/>
    <n v="0"/>
    <n v="0"/>
    <x v="8"/>
    <x v="31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x v="287"/>
    <n v="1419"/>
    <x v="2"/>
    <x v="0"/>
    <s v="USD"/>
    <n v="1472799600"/>
    <n v="1470874618"/>
    <b v="0"/>
    <n v="16"/>
    <b v="0"/>
    <s v="photography/people"/>
    <n v="4"/>
    <n v="88.69"/>
    <x v="8"/>
    <x v="31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x v="0"/>
    <s v="USD"/>
    <n v="1417377481"/>
    <n v="1412189881"/>
    <b v="0"/>
    <n v="7"/>
    <b v="0"/>
    <s v="photography/people"/>
    <n v="21"/>
    <n v="453.14"/>
    <x v="8"/>
    <x v="31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x v="1"/>
    <s v="GBP"/>
    <n v="1470178800"/>
    <n v="1467650771"/>
    <b v="0"/>
    <n v="4"/>
    <b v="0"/>
    <s v="photography/people"/>
    <n v="3"/>
    <n v="12.75"/>
    <x v="8"/>
    <x v="31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x v="1"/>
    <s v="GBP"/>
    <n v="1457947483"/>
    <n v="1455359083"/>
    <b v="0"/>
    <n v="1"/>
    <b v="0"/>
    <s v="photography/people"/>
    <n v="0"/>
    <n v="1"/>
    <x v="8"/>
    <x v="31"/>
    <x v="1986"/>
    <d v="2016-03-14T09:24:43"/>
    <x v="2"/>
  </r>
  <r>
    <n v="1987"/>
    <s v="Ethiopia: Beheld"/>
    <s v="A collection of images that depicts the beauty and diversity within Ethiopia"/>
    <x v="62"/>
    <n v="2336"/>
    <x v="2"/>
    <x v="1"/>
    <s v="GBP"/>
    <n v="1425223276"/>
    <n v="1422631276"/>
    <b v="0"/>
    <n v="28"/>
    <b v="0"/>
    <s v="photography/people"/>
    <n v="42"/>
    <n v="83.43"/>
    <x v="8"/>
    <x v="31"/>
    <x v="1987"/>
    <d v="2015-03-01T15:21:16"/>
    <x v="0"/>
  </r>
  <r>
    <n v="1988"/>
    <s v="Phillip Michael Photography"/>
    <s v="Expressing art in an image!"/>
    <x v="12"/>
    <n v="25"/>
    <x v="2"/>
    <x v="0"/>
    <s v="USD"/>
    <n v="1440094742"/>
    <n v="1437502742"/>
    <b v="0"/>
    <n v="1"/>
    <b v="0"/>
    <s v="photography/people"/>
    <n v="0"/>
    <n v="25"/>
    <x v="8"/>
    <x v="31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x v="10"/>
    <n v="50"/>
    <x v="2"/>
    <x v="0"/>
    <s v="USD"/>
    <n v="1481473208"/>
    <n v="1478881208"/>
    <b v="0"/>
    <n v="1"/>
    <b v="0"/>
    <s v="photography/people"/>
    <n v="1"/>
    <n v="50"/>
    <x v="8"/>
    <x v="31"/>
    <x v="1989"/>
    <d v="2016-12-11T16:20:08"/>
    <x v="2"/>
  </r>
  <r>
    <n v="1990"/>
    <s v="The Virgin of the Path"/>
    <s v="An art nude photography book that includes traditional black and white sepia nudes as well as experimiental color nudes."/>
    <x v="9"/>
    <n v="509"/>
    <x v="2"/>
    <x v="0"/>
    <s v="USD"/>
    <n v="1455338532"/>
    <n v="1454042532"/>
    <b v="0"/>
    <n v="5"/>
    <b v="0"/>
    <s v="photography/people"/>
    <n v="17"/>
    <n v="101.8"/>
    <x v="8"/>
    <x v="31"/>
    <x v="1990"/>
    <d v="2016-02-13T04:42:12"/>
    <x v="2"/>
  </r>
  <r>
    <n v="1991"/>
    <s v="Portraits of Resilience"/>
    <s v="Taking (and giving) professional portraits of survivors of human trafficking in Myanmar."/>
    <x v="13"/>
    <n v="140"/>
    <x v="2"/>
    <x v="0"/>
    <s v="USD"/>
    <n v="1435958786"/>
    <n v="1434144386"/>
    <b v="0"/>
    <n v="3"/>
    <b v="0"/>
    <s v="photography/people"/>
    <n v="7"/>
    <n v="46.67"/>
    <x v="8"/>
    <x v="31"/>
    <x v="1991"/>
    <d v="2015-07-03T21:26:26"/>
    <x v="0"/>
  </r>
  <r>
    <n v="1992"/>
    <s v="The Wonderful World of Princes &amp; Princesses"/>
    <s v="A complete revamp of all the Disney Princes &amp; Princesses!"/>
    <x v="15"/>
    <n v="2"/>
    <x v="2"/>
    <x v="0"/>
    <s v="USD"/>
    <n v="1424229991"/>
    <n v="1421637991"/>
    <b v="0"/>
    <n v="2"/>
    <b v="0"/>
    <s v="photography/people"/>
    <n v="0"/>
    <n v="1"/>
    <x v="8"/>
    <x v="3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x v="1"/>
    <s v="GBP"/>
    <n v="1450706837"/>
    <n v="1448114837"/>
    <b v="0"/>
    <n v="0"/>
    <b v="0"/>
    <s v="photography/people"/>
    <n v="0"/>
    <n v="0"/>
    <x v="8"/>
    <x v="31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x v="0"/>
    <s v="USD"/>
    <n v="1481072942"/>
    <n v="1475885342"/>
    <b v="0"/>
    <n v="0"/>
    <b v="0"/>
    <s v="photography/people"/>
    <n v="0"/>
    <n v="0"/>
    <x v="8"/>
    <x v="31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x v="28"/>
    <n v="78"/>
    <x v="2"/>
    <x v="5"/>
    <s v="CAD"/>
    <n v="1437082736"/>
    <n v="1435354736"/>
    <b v="0"/>
    <n v="3"/>
    <b v="0"/>
    <s v="photography/people"/>
    <n v="8"/>
    <n v="26"/>
    <x v="8"/>
    <x v="31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x v="0"/>
    <s v="USD"/>
    <n v="1405021211"/>
    <n v="1402429211"/>
    <b v="0"/>
    <n v="0"/>
    <b v="0"/>
    <s v="photography/people"/>
    <n v="0"/>
    <n v="0"/>
    <x v="8"/>
    <x v="31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x v="0"/>
    <s v="USD"/>
    <n v="1409091612"/>
    <n v="1406499612"/>
    <b v="0"/>
    <n v="0"/>
    <b v="0"/>
    <s v="photography/people"/>
    <n v="0"/>
    <n v="0"/>
    <x v="8"/>
    <x v="31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x v="30"/>
    <n v="655"/>
    <x v="2"/>
    <x v="0"/>
    <s v="USD"/>
    <n v="1406861438"/>
    <n v="1402973438"/>
    <b v="0"/>
    <n v="3"/>
    <b v="0"/>
    <s v="photography/people"/>
    <n v="26"/>
    <n v="218.33"/>
    <x v="8"/>
    <x v="31"/>
    <x v="1998"/>
    <d v="2014-08-01T02:50:38"/>
    <x v="3"/>
  </r>
  <r>
    <n v="1999"/>
    <s v="Planet Venus"/>
    <s v="This is a portrait photo project aiming to inspire women to explore themselves and live their passion"/>
    <x v="310"/>
    <n v="236"/>
    <x v="2"/>
    <x v="1"/>
    <s v="GBP"/>
    <n v="1415882108"/>
    <n v="1413286508"/>
    <b v="0"/>
    <n v="7"/>
    <b v="0"/>
    <s v="photography/people"/>
    <n v="1"/>
    <n v="33.71"/>
    <x v="8"/>
    <x v="3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x v="10"/>
    <n v="625"/>
    <x v="2"/>
    <x v="5"/>
    <s v="CAD"/>
    <n v="1452120613"/>
    <n v="1449528613"/>
    <b v="0"/>
    <n v="25"/>
    <b v="0"/>
    <s v="photography/people"/>
    <n v="13"/>
    <n v="25"/>
    <x v="8"/>
    <x v="31"/>
    <x v="2000"/>
    <d v="2016-01-06T22:50:13"/>
    <x v="0"/>
  </r>
  <r>
    <n v="2001"/>
    <s v="Nuimo: Seamless Smart Home Interface"/>
    <s v="Nuimo is a universal controller for the internet of things. Control your music, lights, locks and more."/>
    <x v="56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x v="0"/>
    <s v="USD"/>
    <n v="1485191143"/>
    <n v="1482599143"/>
    <b v="1"/>
    <n v="1375"/>
    <b v="1"/>
    <s v="technology/hardware"/>
    <n v="217"/>
    <n v="78.83"/>
    <x v="2"/>
    <x v="30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x v="2"/>
    <n v="1560"/>
    <x v="0"/>
    <x v="0"/>
    <s v="USD"/>
    <n v="1278111600"/>
    <n v="1276830052"/>
    <b v="1"/>
    <n v="17"/>
    <b v="1"/>
    <s v="technology/hardware"/>
    <n v="312"/>
    <n v="91.76"/>
    <x v="2"/>
    <x v="30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  <x v="2004"/>
    <d v="2014-07-10T14:31:03"/>
    <x v="3"/>
  </r>
  <r>
    <n v="2005"/>
    <s v="bassAware Holster"/>
    <s v="The bassAware Holster is a new type of wearable audio technology that uses vibration to create a massive bass experience."/>
    <x v="11"/>
    <n v="37104.03"/>
    <x v="0"/>
    <x v="0"/>
    <s v="USD"/>
    <n v="1381895940"/>
    <n v="1379532618"/>
    <b v="1"/>
    <n v="191"/>
    <b v="1"/>
    <s v="technology/hardware"/>
    <n v="124"/>
    <n v="194.26"/>
    <x v="2"/>
    <x v="30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x v="0"/>
    <s v="USD"/>
    <n v="1417611645"/>
    <n v="1414584045"/>
    <b v="1"/>
    <n v="303"/>
    <b v="1"/>
    <s v="technology/hardware"/>
    <n v="248"/>
    <n v="408.98"/>
    <x v="2"/>
    <x v="30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x v="0"/>
    <s v="USD"/>
    <n v="1282622400"/>
    <n v="1276891586"/>
    <b v="1"/>
    <n v="137"/>
    <b v="1"/>
    <s v="technology/hardware"/>
    <n v="116"/>
    <n v="84.46"/>
    <x v="2"/>
    <x v="30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x v="0"/>
    <s v="USD"/>
    <n v="1316442622"/>
    <n v="1312641022"/>
    <b v="1"/>
    <n v="41"/>
    <b v="1"/>
    <s v="technology/hardware"/>
    <n v="117"/>
    <n v="44.85"/>
    <x v="2"/>
    <x v="30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x v="12"/>
    <s v="EUR"/>
    <n v="1479890743"/>
    <n v="1476776743"/>
    <b v="1"/>
    <n v="398"/>
    <b v="1"/>
    <s v="technology/hardware"/>
    <n v="305"/>
    <n v="383.36"/>
    <x v="2"/>
    <x v="30"/>
    <x v="2009"/>
    <d v="2016-11-23T08:45:43"/>
    <x v="2"/>
  </r>
  <r>
    <n v="2010"/>
    <s v="Weighitz: Weigh Smarter"/>
    <s v="Weighitz are miniature smart scales designed to weigh anything in the home."/>
    <x v="11"/>
    <n v="96015.9"/>
    <x v="0"/>
    <x v="0"/>
    <s v="USD"/>
    <n v="1471564491"/>
    <n v="1468972491"/>
    <b v="1"/>
    <n v="1737"/>
    <b v="1"/>
    <s v="technology/hardware"/>
    <n v="320"/>
    <n v="55.28"/>
    <x v="2"/>
    <x v="30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x v="15"/>
    <s v="EUR"/>
    <n v="1452553200"/>
    <n v="1449650173"/>
    <b v="1"/>
    <n v="971"/>
    <b v="1"/>
    <s v="technology/hardware"/>
    <n v="820"/>
    <n v="422.02"/>
    <x v="2"/>
    <x v="30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x v="292"/>
    <n v="791862"/>
    <x v="0"/>
    <x v="0"/>
    <s v="USD"/>
    <n v="1468019014"/>
    <n v="1462835014"/>
    <b v="1"/>
    <n v="4562"/>
    <b v="1"/>
    <s v="technology/hardware"/>
    <n v="495"/>
    <n v="173.58"/>
    <x v="2"/>
    <x v="30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x v="0"/>
    <s v="USD"/>
    <n v="1364184539"/>
    <n v="1361250539"/>
    <b v="1"/>
    <n v="26457"/>
    <b v="1"/>
    <s v="technology/hardware"/>
    <n v="7814"/>
    <n v="88.6"/>
    <x v="2"/>
    <x v="30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x v="312"/>
    <n v="8136.01"/>
    <x v="0"/>
    <x v="0"/>
    <s v="USD"/>
    <n v="1315602163"/>
    <n v="1313010163"/>
    <b v="1"/>
    <n v="162"/>
    <b v="1"/>
    <s v="technology/hardware"/>
    <n v="113"/>
    <n v="50.22"/>
    <x v="2"/>
    <x v="30"/>
    <x v="2015"/>
    <d v="2011-09-09T21:02:43"/>
    <x v="6"/>
  </r>
  <r>
    <n v="2016"/>
    <s v="Hydra: a triple-output power supply for electronics projects"/>
    <s v="A smart, compact power supply designed to power anything, anywhere"/>
    <x v="3"/>
    <n v="92154.22"/>
    <x v="0"/>
    <x v="0"/>
    <s v="USD"/>
    <n v="1362863299"/>
    <n v="1360271299"/>
    <b v="1"/>
    <n v="479"/>
    <b v="1"/>
    <s v="technology/hardware"/>
    <n v="922"/>
    <n v="192.39"/>
    <x v="2"/>
    <x v="30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x v="17"/>
    <s v="EUR"/>
    <n v="1439455609"/>
    <n v="1436863609"/>
    <b v="1"/>
    <n v="450"/>
    <b v="1"/>
    <s v="technology/hardware"/>
    <n v="102"/>
    <n v="147.68"/>
    <x v="2"/>
    <x v="30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x v="0"/>
    <s v="USD"/>
    <n v="1474563621"/>
    <n v="1471971621"/>
    <b v="1"/>
    <n v="1780"/>
    <b v="1"/>
    <s v="technology/hardware"/>
    <n v="485"/>
    <n v="108.97"/>
    <x v="2"/>
    <x v="30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x v="0"/>
    <s v="USD"/>
    <n v="1400108640"/>
    <n v="1396923624"/>
    <b v="1"/>
    <n v="122"/>
    <b v="1"/>
    <s v="technology/hardware"/>
    <n v="192"/>
    <n v="23.65"/>
    <x v="2"/>
    <x v="30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x v="0"/>
    <s v="USD"/>
    <n v="1465652372"/>
    <n v="1463060372"/>
    <b v="1"/>
    <n v="325"/>
    <b v="1"/>
    <s v="technology/hardware"/>
    <n v="125"/>
    <n v="385.04"/>
    <x v="2"/>
    <x v="30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x v="0"/>
    <s v="USD"/>
    <n v="1434017153"/>
    <n v="1431425153"/>
    <b v="1"/>
    <n v="353"/>
    <b v="1"/>
    <s v="technology/hardware"/>
    <n v="161"/>
    <n v="457.39"/>
    <x v="2"/>
    <x v="30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x v="0"/>
    <s v="USD"/>
    <n v="1344826800"/>
    <n v="1341875544"/>
    <b v="1"/>
    <n v="105"/>
    <b v="1"/>
    <s v="technology/hardware"/>
    <n v="585"/>
    <n v="222.99"/>
    <x v="2"/>
    <x v="30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x v="12"/>
    <s v="EUR"/>
    <n v="1433996746"/>
    <n v="1431404746"/>
    <b v="1"/>
    <n v="729"/>
    <b v="1"/>
    <s v="technology/hardware"/>
    <n v="201"/>
    <n v="220.74"/>
    <x v="2"/>
    <x v="30"/>
    <x v="2025"/>
    <d v="2015-06-11T04:25:46"/>
    <x v="0"/>
  </r>
  <r>
    <n v="2026"/>
    <s v="MIDI Sprout - Biodata Sonification Device"/>
    <s v="MIDI Sprout enables plants to play synthesizers in real time."/>
    <x v="31"/>
    <n v="33370.769999999997"/>
    <x v="0"/>
    <x v="0"/>
    <s v="USD"/>
    <n v="1398052740"/>
    <n v="1394127585"/>
    <b v="1"/>
    <n v="454"/>
    <b v="1"/>
    <s v="technology/hardware"/>
    <n v="133"/>
    <n v="73.5"/>
    <x v="2"/>
    <x v="30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x v="0"/>
    <s v="USD"/>
    <n v="1427740319"/>
    <n v="1423855919"/>
    <b v="1"/>
    <n v="539"/>
    <b v="1"/>
    <s v="technology/hardware"/>
    <n v="120"/>
    <n v="223.1"/>
    <x v="2"/>
    <x v="30"/>
    <x v="2027"/>
    <d v="2015-03-30T18:31:59"/>
    <x v="0"/>
  </r>
  <r>
    <n v="2028"/>
    <s v="Building the Open Source Bussard Fusion Reactor "/>
    <s v="Building an open source Bussard fusion reactor, aka the Polywell."/>
    <x v="9"/>
    <n v="3785"/>
    <x v="0"/>
    <x v="0"/>
    <s v="USD"/>
    <n v="1268690100"/>
    <n v="1265493806"/>
    <b v="1"/>
    <n v="79"/>
    <b v="1"/>
    <s v="technology/hardware"/>
    <n v="126"/>
    <n v="47.91"/>
    <x v="2"/>
    <x v="30"/>
    <x v="2028"/>
    <d v="2010-03-15T21:55:00"/>
    <x v="7"/>
  </r>
  <r>
    <n v="2029"/>
    <s v="Lumin8 Pro"/>
    <s v="Lumin8 Pro is a fun and easy to use light controller that makes light dance to your favorite music."/>
    <x v="30"/>
    <n v="9030"/>
    <x v="0"/>
    <x v="0"/>
    <s v="USD"/>
    <n v="1409099481"/>
    <n v="1406507481"/>
    <b v="1"/>
    <n v="94"/>
    <b v="1"/>
    <s v="technology/hardware"/>
    <n v="361"/>
    <n v="96.06"/>
    <x v="2"/>
    <x v="30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x v="1"/>
    <s v="GBP"/>
    <n v="1354233296"/>
    <n v="1351641296"/>
    <b v="1"/>
    <n v="625"/>
    <b v="1"/>
    <s v="technology/hardware"/>
    <n v="226"/>
    <n v="118.61"/>
    <x v="2"/>
    <x v="30"/>
    <x v="2030"/>
    <d v="2012-11-29T23:54:56"/>
    <x v="5"/>
  </r>
  <r>
    <n v="2031"/>
    <s v="Linkio: the $100 Smart Home Devices Solution"/>
    <s v="With Linkio you can use your smartphone to control every electronic you own- for only $100!"/>
    <x v="63"/>
    <n v="60175"/>
    <x v="0"/>
    <x v="9"/>
    <s v="EUR"/>
    <n v="1420765200"/>
    <n v="1417506853"/>
    <b v="1"/>
    <n v="508"/>
    <b v="1"/>
    <s v="technology/hardware"/>
    <n v="120"/>
    <n v="118.45"/>
    <x v="2"/>
    <x v="30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x v="0"/>
    <s v="USD"/>
    <n v="1481778000"/>
    <n v="1479216874"/>
    <b v="1"/>
    <n v="531"/>
    <b v="1"/>
    <s v="technology/hardware"/>
    <n v="304"/>
    <n v="143.21"/>
    <x v="2"/>
    <x v="30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x v="11"/>
    <n v="39500.5"/>
    <x v="0"/>
    <x v="0"/>
    <s v="USD"/>
    <n v="1399668319"/>
    <n v="1397076319"/>
    <b v="1"/>
    <n v="848"/>
    <b v="1"/>
    <s v="technology/hardware"/>
    <n v="132"/>
    <n v="46.58"/>
    <x v="2"/>
    <x v="30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  <x v="2037"/>
    <d v="2013-12-30T06:02:33"/>
    <x v="4"/>
  </r>
  <r>
    <n v="2038"/>
    <s v="OWL Programmable Effects Pedal"/>
    <s v="The OWL is an open source, open hardware, reprogrammable effects pedal designed for musicians, coders, and hackers."/>
    <x v="6"/>
    <n v="33641"/>
    <x v="0"/>
    <x v="1"/>
    <s v="GBP"/>
    <n v="1372701600"/>
    <n v="1369895421"/>
    <b v="1"/>
    <n v="204"/>
    <b v="1"/>
    <s v="technology/hardware"/>
    <n v="421"/>
    <n v="164.91"/>
    <x v="2"/>
    <x v="30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x v="152"/>
    <n v="170271"/>
    <x v="0"/>
    <x v="0"/>
    <s v="USD"/>
    <n v="1480568340"/>
    <n v="1477996325"/>
    <b v="1"/>
    <n v="379"/>
    <b v="1"/>
    <s v="technology/hardware"/>
    <n v="136"/>
    <n v="449.26"/>
    <x v="2"/>
    <x v="30"/>
    <x v="2039"/>
    <d v="2016-12-01T04:59:00"/>
    <x v="2"/>
  </r>
  <r>
    <n v="2040"/>
    <s v="Programmable Capacitor"/>
    <s v="4.29 Billion+ Capacitor Combinations._x000a_No Coding Required."/>
    <x v="9"/>
    <n v="7445.14"/>
    <x v="0"/>
    <x v="0"/>
    <s v="USD"/>
    <n v="1384557303"/>
    <n v="1383257703"/>
    <b v="1"/>
    <n v="271"/>
    <b v="1"/>
    <s v="technology/hardware"/>
    <n v="248"/>
    <n v="27.47"/>
    <x v="2"/>
    <x v="30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x v="0"/>
    <s v="USD"/>
    <n v="1453481974"/>
    <n v="1448297974"/>
    <b v="0"/>
    <n v="140"/>
    <b v="1"/>
    <s v="technology/hardware"/>
    <n v="124"/>
    <n v="88.24"/>
    <x v="2"/>
    <x v="30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x v="0"/>
    <s v="USD"/>
    <n v="1481432340"/>
    <n v="1476764077"/>
    <b v="0"/>
    <n v="193"/>
    <b v="1"/>
    <s v="technology/hardware"/>
    <n v="506"/>
    <n v="36.33"/>
    <x v="2"/>
    <x v="30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x v="36"/>
    <n v="16232"/>
    <x v="0"/>
    <x v="0"/>
    <s v="USD"/>
    <n v="1434212714"/>
    <n v="1431620714"/>
    <b v="0"/>
    <n v="180"/>
    <b v="1"/>
    <s v="technology/hardware"/>
    <n v="108"/>
    <n v="90.18"/>
    <x v="2"/>
    <x v="30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x v="0"/>
    <s v="USD"/>
    <n v="1341799647"/>
    <n v="1339207647"/>
    <b v="0"/>
    <n v="263"/>
    <b v="1"/>
    <s v="technology/hardware"/>
    <n v="819"/>
    <n v="152.62"/>
    <x v="2"/>
    <x v="30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x v="0"/>
    <s v="USD"/>
    <n v="1369282044"/>
    <n v="1366690044"/>
    <b v="0"/>
    <n v="217"/>
    <b v="1"/>
    <s v="technology/hardware"/>
    <n v="121"/>
    <n v="55.81"/>
    <x v="2"/>
    <x v="30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x v="2"/>
    <s v="AUD"/>
    <n v="1429228800"/>
    <n v="1426714870"/>
    <b v="0"/>
    <n v="443"/>
    <b v="1"/>
    <s v="technology/hardware"/>
    <n v="103"/>
    <n v="227.85"/>
    <x v="2"/>
    <x v="30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x v="0"/>
    <s v="USD"/>
    <n v="1369323491"/>
    <n v="1366731491"/>
    <b v="0"/>
    <n v="1373"/>
    <b v="1"/>
    <s v="technology/hardware"/>
    <n v="148"/>
    <n v="91.83"/>
    <x v="2"/>
    <x v="30"/>
    <x v="2048"/>
    <d v="2013-05-23T15:38:11"/>
    <x v="4"/>
  </r>
  <r>
    <n v="2049"/>
    <s v="LOCK8 - the World's First Smart Bike Lock"/>
    <s v="Keyless. Alarm secured. GPS tracking."/>
    <x v="63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x v="0"/>
    <s v="USD"/>
    <n v="1433036578"/>
    <n v="1429580578"/>
    <b v="0"/>
    <n v="170"/>
    <b v="1"/>
    <s v="technology/hardware"/>
    <n v="473"/>
    <n v="278.39"/>
    <x v="2"/>
    <x v="30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x v="0"/>
    <s v="USD"/>
    <n v="1388017937"/>
    <n v="1385425937"/>
    <b v="0"/>
    <n v="242"/>
    <b v="1"/>
    <s v="technology/hardware"/>
    <n v="130"/>
    <n v="43.1"/>
    <x v="2"/>
    <x v="30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x v="0"/>
    <s v="USD"/>
    <n v="1448466551"/>
    <n v="1445870951"/>
    <b v="0"/>
    <n v="121"/>
    <b v="1"/>
    <s v="technology/hardware"/>
    <n v="101"/>
    <n v="41.74"/>
    <x v="2"/>
    <x v="30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x v="1"/>
    <s v="GBP"/>
    <n v="1399033810"/>
    <n v="1396441810"/>
    <b v="0"/>
    <n v="621"/>
    <b v="1"/>
    <s v="technology/hardware"/>
    <n v="114"/>
    <n v="64.02"/>
    <x v="2"/>
    <x v="30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x v="12"/>
    <n v="10045"/>
    <x v="0"/>
    <x v="0"/>
    <s v="USD"/>
    <n v="1417579200"/>
    <n v="1415031043"/>
    <b v="0"/>
    <n v="101"/>
    <b v="1"/>
    <s v="technology/hardware"/>
    <n v="167"/>
    <n v="99.46"/>
    <x v="2"/>
    <x v="30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x v="0"/>
    <s v="USD"/>
    <n v="1366222542"/>
    <n v="1363630542"/>
    <b v="0"/>
    <n v="554"/>
    <b v="1"/>
    <s v="technology/hardware"/>
    <n v="153"/>
    <n v="138.49"/>
    <x v="2"/>
    <x v="30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x v="1"/>
    <s v="GBP"/>
    <n v="1456487532"/>
    <n v="1453895532"/>
    <b v="0"/>
    <n v="666"/>
    <b v="1"/>
    <s v="technology/hardware"/>
    <n v="202"/>
    <n v="45.55"/>
    <x v="2"/>
    <x v="30"/>
    <x v="2057"/>
    <d v="2016-02-26T11:52:12"/>
    <x v="2"/>
  </r>
  <r>
    <n v="2058"/>
    <s v="Raspberry Pi Debug Clip"/>
    <s v="Making using the serial terminal on the Raspberry Pi as easy as Pi!"/>
    <x v="317"/>
    <n v="4308"/>
    <x v="0"/>
    <x v="1"/>
    <s v="GBP"/>
    <n v="1425326400"/>
    <n v="1421916830"/>
    <b v="0"/>
    <n v="410"/>
    <b v="1"/>
    <s v="technology/hardware"/>
    <n v="168"/>
    <n v="10.51"/>
    <x v="2"/>
    <x v="30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x v="0"/>
    <s v="USD"/>
    <n v="1454277540"/>
    <n v="1450880854"/>
    <b v="0"/>
    <n v="375"/>
    <b v="1"/>
    <s v="technology/hardware"/>
    <n v="143"/>
    <n v="114.77"/>
    <x v="2"/>
    <x v="30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x v="0"/>
    <s v="USD"/>
    <n v="1406129150"/>
    <n v="1400945150"/>
    <b v="0"/>
    <n v="1364"/>
    <b v="1"/>
    <s v="technology/hardware"/>
    <n v="196"/>
    <n v="36"/>
    <x v="2"/>
    <x v="30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x v="0"/>
    <s v="USD"/>
    <n v="1483208454"/>
    <n v="1480616454"/>
    <b v="0"/>
    <n v="35"/>
    <b v="1"/>
    <s v="technology/hardware"/>
    <n v="108"/>
    <n v="154.16999999999999"/>
    <x v="2"/>
    <x v="30"/>
    <x v="2061"/>
    <d v="2016-12-31T18:20:54"/>
    <x v="2"/>
  </r>
  <r>
    <n v="2062"/>
    <s v="Rho Board"/>
    <s v="4K HEVC Android TV Media Player with optional DIY electronics, ideal for app development, home control, software developement, learning"/>
    <x v="57"/>
    <n v="114977"/>
    <x v="0"/>
    <x v="8"/>
    <s v="DKK"/>
    <n v="1458807098"/>
    <n v="1456218698"/>
    <b v="0"/>
    <n v="203"/>
    <b v="1"/>
    <s v="technology/hardware"/>
    <n v="115"/>
    <n v="566.39"/>
    <x v="2"/>
    <x v="30"/>
    <x v="2062"/>
    <d v="2016-03-24T08:11:38"/>
    <x v="2"/>
  </r>
  <r>
    <n v="2063"/>
    <s v="Up to 4 axis Beaglebone black based CNC control"/>
    <s v="Build a professional grade Linux CNC control with Beaglebone black and our CNC cape."/>
    <x v="23"/>
    <n v="5922"/>
    <x v="0"/>
    <x v="12"/>
    <s v="EUR"/>
    <n v="1463333701"/>
    <n v="1460482501"/>
    <b v="0"/>
    <n v="49"/>
    <b v="1"/>
    <s v="technology/hardware"/>
    <n v="148"/>
    <n v="120.86"/>
    <x v="2"/>
    <x v="30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x v="0"/>
    <s v="USD"/>
    <n v="1370001600"/>
    <n v="1366879523"/>
    <b v="0"/>
    <n v="5812"/>
    <b v="1"/>
    <s v="technology/hardware"/>
    <n v="191"/>
    <n v="86.16"/>
    <x v="2"/>
    <x v="30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x v="1"/>
    <s v="GBP"/>
    <n v="1387958429"/>
    <n v="1385366429"/>
    <b v="0"/>
    <n v="1556"/>
    <b v="1"/>
    <s v="technology/hardware"/>
    <n v="199"/>
    <n v="51.21"/>
    <x v="2"/>
    <x v="30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x v="0"/>
    <s v="USD"/>
    <n v="1408818683"/>
    <n v="1406226683"/>
    <b v="0"/>
    <n v="65"/>
    <b v="1"/>
    <s v="technology/hardware"/>
    <n v="219"/>
    <n v="67.260000000000005"/>
    <x v="2"/>
    <x v="30"/>
    <x v="2066"/>
    <d v="2014-08-23T18:31:23"/>
    <x v="3"/>
  </r>
  <r>
    <n v="2067"/>
    <s v="Luminite (LED lighting)"/>
    <s v="The next generation of premium quality LED lighting. Extreme power efficiency in a small package."/>
    <x v="319"/>
    <n v="628"/>
    <x v="0"/>
    <x v="1"/>
    <s v="GBP"/>
    <n v="1432499376"/>
    <n v="1429648176"/>
    <b v="0"/>
    <n v="10"/>
    <b v="1"/>
    <s v="technology/hardware"/>
    <n v="127"/>
    <n v="62.8"/>
    <x v="2"/>
    <x v="30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x v="0"/>
    <s v="USD"/>
    <n v="1476994315"/>
    <n v="1474402315"/>
    <b v="0"/>
    <n v="76"/>
    <b v="1"/>
    <s v="technology/hardware"/>
    <n v="105"/>
    <n v="346.13"/>
    <x v="2"/>
    <x v="30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x v="0"/>
    <s v="USD"/>
    <n v="1451776791"/>
    <n v="1449098391"/>
    <b v="0"/>
    <n v="263"/>
    <b v="1"/>
    <s v="technology/hardware"/>
    <n v="128"/>
    <n v="244.12"/>
    <x v="2"/>
    <x v="30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x v="12"/>
    <s v="EUR"/>
    <n v="1467128723"/>
    <n v="1464536723"/>
    <b v="0"/>
    <n v="1530"/>
    <b v="1"/>
    <s v="technology/hardware"/>
    <n v="317"/>
    <n v="259.25"/>
    <x v="2"/>
    <x v="30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x v="0"/>
    <s v="USD"/>
    <n v="1475390484"/>
    <n v="1471502484"/>
    <b v="0"/>
    <n v="278"/>
    <b v="1"/>
    <s v="technology/hardware"/>
    <n v="281"/>
    <n v="201.96"/>
    <x v="2"/>
    <x v="30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x v="0"/>
    <s v="USD"/>
    <n v="1462629432"/>
    <n v="1460037432"/>
    <b v="0"/>
    <n v="350"/>
    <b v="1"/>
    <s v="technology/hardware"/>
    <n v="111"/>
    <n v="226.21"/>
    <x v="2"/>
    <x v="30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  <x v="2073"/>
    <d v="2015-05-08T16:01:58"/>
    <x v="0"/>
  </r>
  <r>
    <n v="2074"/>
    <s v="Advanced Simulation Products - PC Gaming Controllers"/>
    <s v="Creating PC gaming controllers to bring your gaming experience to a new level."/>
    <x v="20"/>
    <n v="615"/>
    <x v="0"/>
    <x v="0"/>
    <s v="USD"/>
    <n v="1462564182"/>
    <n v="1459972182"/>
    <b v="0"/>
    <n v="3"/>
    <b v="1"/>
    <s v="technology/hardware"/>
    <n v="103"/>
    <n v="205"/>
    <x v="2"/>
    <x v="30"/>
    <x v="2074"/>
    <d v="2016-05-06T19:49:42"/>
    <x v="2"/>
  </r>
  <r>
    <n v="2075"/>
    <s v="The Practical Meter: Know your power!"/>
    <s v="The Practical Meter helps you charge your phone faster by solving a problem millions of people experience."/>
    <x v="204"/>
    <n v="167820.6"/>
    <x v="0"/>
    <x v="0"/>
    <s v="USD"/>
    <n v="1374769288"/>
    <n v="1372177288"/>
    <b v="0"/>
    <n v="8200"/>
    <b v="1"/>
    <s v="technology/hardware"/>
    <n v="1678"/>
    <n v="20.47"/>
    <x v="2"/>
    <x v="30"/>
    <x v="2075"/>
    <d v="2013-07-25T16:21:28"/>
    <x v="4"/>
  </r>
  <r>
    <n v="2076"/>
    <s v="Earin - The Worlds Smallest Wireless Earbuds"/>
    <s v="Wireless earbuds filled with sound, yet so small they are almost invisible!"/>
    <x v="321"/>
    <n v="972594.99"/>
    <x v="0"/>
    <x v="1"/>
    <s v="GBP"/>
    <n v="1406149689"/>
    <n v="1402693689"/>
    <b v="0"/>
    <n v="8359"/>
    <b v="1"/>
    <s v="technology/hardware"/>
    <n v="543"/>
    <n v="116.35"/>
    <x v="2"/>
    <x v="30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x v="0"/>
    <s v="USD"/>
    <n v="1433538000"/>
    <n v="1428541276"/>
    <b v="0"/>
    <n v="188"/>
    <b v="1"/>
    <s v="technology/hardware"/>
    <n v="116"/>
    <n v="307.2"/>
    <x v="2"/>
    <x v="30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x v="3"/>
    <s v="EUR"/>
    <n v="1482085857"/>
    <n v="1479493857"/>
    <b v="0"/>
    <n v="48"/>
    <b v="1"/>
    <s v="technology/hardware"/>
    <n v="131"/>
    <n v="546.69000000000005"/>
    <x v="2"/>
    <x v="30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x v="1"/>
    <s v="GBP"/>
    <n v="1435258800"/>
    <n v="1432659793"/>
    <b v="0"/>
    <n v="607"/>
    <b v="1"/>
    <s v="technology/hardware"/>
    <n v="288"/>
    <n v="47.47"/>
    <x v="2"/>
    <x v="30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x v="0"/>
    <s v="USD"/>
    <n v="1447286300"/>
    <n v="1444690700"/>
    <b v="0"/>
    <n v="50"/>
    <b v="1"/>
    <s v="technology/hardware"/>
    <n v="508"/>
    <n v="101.56"/>
    <x v="2"/>
    <x v="30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x v="0"/>
    <s v="USD"/>
    <n v="1337144340"/>
    <n v="1333597555"/>
    <b v="0"/>
    <n v="55"/>
    <b v="1"/>
    <s v="music/indie rock"/>
    <n v="115"/>
    <n v="72.91"/>
    <x v="4"/>
    <x v="14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x v="15"/>
    <n v="1661"/>
    <x v="0"/>
    <x v="0"/>
    <s v="USD"/>
    <n v="1322106796"/>
    <n v="1316919196"/>
    <b v="0"/>
    <n v="38"/>
    <b v="1"/>
    <s v="music/indie rock"/>
    <n v="111"/>
    <n v="43.71"/>
    <x v="4"/>
    <x v="14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x v="47"/>
    <n v="850"/>
    <x v="0"/>
    <x v="0"/>
    <s v="USD"/>
    <n v="1338830395"/>
    <n v="1336238395"/>
    <b v="0"/>
    <n v="25"/>
    <b v="1"/>
    <s v="music/indie rock"/>
    <n v="113"/>
    <n v="34"/>
    <x v="4"/>
    <x v="1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x v="9"/>
    <n v="3250"/>
    <x v="0"/>
    <x v="0"/>
    <s v="USD"/>
    <n v="1399186740"/>
    <n v="1396468782"/>
    <b v="0"/>
    <n v="46"/>
    <b v="1"/>
    <s v="music/indie rock"/>
    <n v="108"/>
    <n v="70.650000000000006"/>
    <x v="4"/>
    <x v="14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x v="0"/>
    <s v="USD"/>
    <n v="1342382587"/>
    <n v="1339790587"/>
    <b v="0"/>
    <n v="83"/>
    <b v="1"/>
    <s v="music/indie rock"/>
    <n v="124"/>
    <n v="89.3"/>
    <x v="4"/>
    <x v="14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x v="23"/>
    <n v="4028"/>
    <x v="0"/>
    <x v="0"/>
    <s v="USD"/>
    <n v="1323838740"/>
    <n v="1321200332"/>
    <b v="0"/>
    <n v="35"/>
    <b v="1"/>
    <s v="music/indie rock"/>
    <n v="101"/>
    <n v="115.09"/>
    <x v="4"/>
    <x v="14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x v="0"/>
    <s v="USD"/>
    <n v="1315457658"/>
    <n v="1312865658"/>
    <b v="0"/>
    <n v="25"/>
    <b v="1"/>
    <s v="music/indie rock"/>
    <n v="104"/>
    <n v="62.12"/>
    <x v="4"/>
    <x v="14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x v="0"/>
    <s v="USD"/>
    <n v="1284177540"/>
    <n v="1281028152"/>
    <b v="0"/>
    <n v="75"/>
    <b v="1"/>
    <s v="music/indie rock"/>
    <n v="116"/>
    <n v="46.2"/>
    <x v="4"/>
    <x v="14"/>
    <x v="2088"/>
    <d v="2010-09-11T03:59:00"/>
    <x v="7"/>
  </r>
  <r>
    <n v="2089"/>
    <s v="Little Moses EP"/>
    <s v="Little Moses is trying to record their first EP, and we can't do it without your help!"/>
    <x v="30"/>
    <n v="3010.01"/>
    <x v="0"/>
    <x v="0"/>
    <s v="USD"/>
    <n v="1375408194"/>
    <n v="1372384194"/>
    <b v="0"/>
    <n v="62"/>
    <b v="1"/>
    <s v="music/indie rock"/>
    <n v="120"/>
    <n v="48.55"/>
    <x v="4"/>
    <x v="14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x v="0"/>
    <s v="USD"/>
    <n v="1361696955"/>
    <n v="1359104955"/>
    <b v="0"/>
    <n v="160"/>
    <b v="1"/>
    <s v="music/indie rock"/>
    <n v="115"/>
    <n v="57.52"/>
    <x v="4"/>
    <x v="14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x v="0"/>
    <s v="USD"/>
    <n v="1299009600"/>
    <n v="1294818278"/>
    <b v="0"/>
    <n v="246"/>
    <b v="1"/>
    <s v="music/indie rock"/>
    <n v="120"/>
    <n v="88.15"/>
    <x v="4"/>
    <x v="14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x v="0"/>
    <s v="USD"/>
    <n v="1318006732"/>
    <n v="1312822732"/>
    <b v="0"/>
    <n v="55"/>
    <b v="1"/>
    <s v="music/indie rock"/>
    <n v="101"/>
    <n v="110.49"/>
    <x v="4"/>
    <x v="14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x v="15"/>
    <n v="1537"/>
    <x v="0"/>
    <x v="0"/>
    <s v="USD"/>
    <n v="1356211832"/>
    <n v="1351024232"/>
    <b v="0"/>
    <n v="23"/>
    <b v="1"/>
    <s v="music/indie rock"/>
    <n v="102"/>
    <n v="66.83"/>
    <x v="4"/>
    <x v="14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x v="0"/>
    <s v="USD"/>
    <n v="1330916400"/>
    <n v="1327969730"/>
    <b v="0"/>
    <n v="72"/>
    <b v="1"/>
    <s v="music/indie rock"/>
    <n v="121"/>
    <n v="58.6"/>
    <x v="4"/>
    <x v="14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x v="0"/>
    <s v="USD"/>
    <n v="1317576973"/>
    <n v="1312392973"/>
    <b v="0"/>
    <n v="22"/>
    <b v="1"/>
    <s v="music/indie rock"/>
    <n v="100"/>
    <n v="113.64"/>
    <x v="4"/>
    <x v="1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x v="20"/>
    <n v="610"/>
    <x v="0"/>
    <x v="0"/>
    <s v="USD"/>
    <n v="1351223940"/>
    <n v="1349892735"/>
    <b v="0"/>
    <n v="14"/>
    <b v="1"/>
    <s v="music/indie rock"/>
    <n v="102"/>
    <n v="43.57"/>
    <x v="4"/>
    <x v="14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x v="9"/>
    <n v="3000"/>
    <x v="0"/>
    <x v="0"/>
    <s v="USD"/>
    <n v="1322751735"/>
    <n v="1317564135"/>
    <b v="0"/>
    <n v="38"/>
    <b v="1"/>
    <s v="music/indie rock"/>
    <n v="100"/>
    <n v="78.95"/>
    <x v="4"/>
    <x v="14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x v="12"/>
    <n v="6020"/>
    <x v="0"/>
    <x v="0"/>
    <s v="USD"/>
    <n v="1331174635"/>
    <n v="1328582635"/>
    <b v="0"/>
    <n v="32"/>
    <b v="1"/>
    <s v="music/indie rock"/>
    <n v="100"/>
    <n v="188.13"/>
    <x v="4"/>
    <x v="14"/>
    <x v="2098"/>
    <d v="2012-03-08T02:43:55"/>
    <x v="5"/>
  </r>
  <r>
    <n v="2099"/>
    <s v="Roosevelt Died."/>
    <s v="Our tour van died, we need help!"/>
    <x v="9"/>
    <n v="3971"/>
    <x v="0"/>
    <x v="0"/>
    <s v="USD"/>
    <n v="1435808400"/>
    <n v="1434650084"/>
    <b v="0"/>
    <n v="63"/>
    <b v="1"/>
    <s v="music/indie rock"/>
    <n v="132"/>
    <n v="63.03"/>
    <x v="4"/>
    <x v="14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x v="0"/>
    <s v="USD"/>
    <n v="1341028740"/>
    <n v="1339704141"/>
    <b v="0"/>
    <n v="27"/>
    <b v="1"/>
    <s v="music/indie rock"/>
    <n v="137"/>
    <n v="30.37"/>
    <x v="4"/>
    <x v="14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x v="0"/>
    <s v="USD"/>
    <n v="1329104114"/>
    <n v="1323920114"/>
    <b v="0"/>
    <n v="44"/>
    <b v="1"/>
    <s v="music/indie rock"/>
    <n v="113"/>
    <n v="51.48"/>
    <x v="4"/>
    <x v="14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x v="28"/>
    <n v="1360"/>
    <x v="0"/>
    <x v="0"/>
    <s v="USD"/>
    <n v="1304628648"/>
    <n v="1302036648"/>
    <b v="0"/>
    <n v="38"/>
    <b v="1"/>
    <s v="music/indie rock"/>
    <n v="136"/>
    <n v="35.79"/>
    <x v="4"/>
    <x v="14"/>
    <x v="2102"/>
    <d v="2011-05-05T20:50:48"/>
    <x v="6"/>
  </r>
  <r>
    <n v="2103"/>
    <s v="Matthew Moon's New Album"/>
    <s v="Indie rocker, Matthew Moon, has something to share with you..."/>
    <x v="198"/>
    <n v="11364"/>
    <x v="0"/>
    <x v="0"/>
    <s v="USD"/>
    <n v="1352488027"/>
    <n v="1349892427"/>
    <b v="0"/>
    <n v="115"/>
    <b v="1"/>
    <s v="music/indie rock"/>
    <n v="146"/>
    <n v="98.82"/>
    <x v="4"/>
    <x v="14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x v="0"/>
    <s v="USD"/>
    <n v="1369958400"/>
    <n v="1367286434"/>
    <b v="0"/>
    <n v="37"/>
    <b v="1"/>
    <s v="music/indie rock"/>
    <n v="130"/>
    <n v="28"/>
    <x v="4"/>
    <x v="14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x v="13"/>
    <n v="5080"/>
    <x v="0"/>
    <x v="0"/>
    <s v="USD"/>
    <n v="1416542400"/>
    <n v="1415472953"/>
    <b v="0"/>
    <n v="99"/>
    <b v="1"/>
    <s v="music/indie rock"/>
    <n v="254"/>
    <n v="51.31"/>
    <x v="4"/>
    <x v="14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x v="0"/>
    <s v="USD"/>
    <n v="1359176974"/>
    <n v="1356584974"/>
    <b v="0"/>
    <n v="44"/>
    <b v="1"/>
    <s v="music/indie rock"/>
    <n v="107"/>
    <n v="53.52"/>
    <x v="4"/>
    <x v="14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x v="0"/>
    <s v="USD"/>
    <n v="1415815393"/>
    <n v="1413997393"/>
    <b v="0"/>
    <n v="58"/>
    <b v="1"/>
    <s v="music/indie rock"/>
    <n v="108"/>
    <n v="37.15"/>
    <x v="4"/>
    <x v="14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x v="0"/>
    <s v="USD"/>
    <n v="1347249300"/>
    <n v="1344917580"/>
    <b v="0"/>
    <n v="191"/>
    <b v="1"/>
    <s v="music/indie rock"/>
    <n v="107"/>
    <n v="89.9"/>
    <x v="4"/>
    <x v="14"/>
    <x v="2108"/>
    <d v="2012-09-10T03:55:00"/>
    <x v="5"/>
  </r>
  <r>
    <n v="2109"/>
    <s v="Skyline Sounds - First Studio Album (and Merch!)"/>
    <s v="We are ready to make our first full-length album, and with your help, we can make it happen!"/>
    <x v="23"/>
    <n v="4261"/>
    <x v="0"/>
    <x v="0"/>
    <s v="USD"/>
    <n v="1436115617"/>
    <n v="1433523617"/>
    <b v="0"/>
    <n v="40"/>
    <b v="1"/>
    <s v="music/indie rock"/>
    <n v="107"/>
    <n v="106.53"/>
    <x v="4"/>
    <x v="14"/>
    <x v="2109"/>
    <d v="2015-07-05T17:00:17"/>
    <x v="0"/>
  </r>
  <r>
    <n v="2110"/>
    <s v="&quot;Vision&quot; - New Album - Brent Brown"/>
    <s v="Brent Brown's breakout new album! Requires help from the record label... You!"/>
    <x v="13"/>
    <n v="2007"/>
    <x v="0"/>
    <x v="0"/>
    <s v="USD"/>
    <n v="1401253140"/>
    <n v="1398873969"/>
    <b v="0"/>
    <n v="38"/>
    <b v="1"/>
    <s v="music/indie rock"/>
    <n v="100"/>
    <n v="52.82"/>
    <x v="4"/>
    <x v="14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x v="0"/>
    <s v="USD"/>
    <n v="1313370000"/>
    <n v="1307594625"/>
    <b v="0"/>
    <n v="39"/>
    <b v="1"/>
    <s v="music/indie rock"/>
    <n v="107"/>
    <n v="54.62"/>
    <x v="4"/>
    <x v="14"/>
    <x v="2111"/>
    <d v="2011-08-15T01:00:00"/>
    <x v="6"/>
  </r>
  <r>
    <n v="2112"/>
    <s v="BBB Kickstarter Two"/>
    <s v="BBB is going back into the studio to record and release &quot;Felix From Canada&quot; by popular demand.  We need your help!"/>
    <x v="43"/>
    <n v="300"/>
    <x v="0"/>
    <x v="0"/>
    <s v="USD"/>
    <n v="1366064193"/>
    <n v="1364854593"/>
    <b v="0"/>
    <n v="11"/>
    <b v="1"/>
    <s v="music/indie rock"/>
    <n v="100"/>
    <n v="27.27"/>
    <x v="4"/>
    <x v="14"/>
    <x v="2112"/>
    <d v="2013-04-15T22:16:33"/>
    <x v="4"/>
  </r>
  <r>
    <n v="2113"/>
    <s v="Summer Underground // Honeycomb LP"/>
    <s v="Help us fund our second full-length album Honeycomb!"/>
    <x v="39"/>
    <n v="7340"/>
    <x v="0"/>
    <x v="0"/>
    <s v="USD"/>
    <n v="1411505176"/>
    <n v="1408481176"/>
    <b v="0"/>
    <n v="107"/>
    <b v="1"/>
    <s v="music/indie rock"/>
    <n v="105"/>
    <n v="68.599999999999994"/>
    <x v="4"/>
    <x v="1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x v="0"/>
    <s v="USD"/>
    <n v="1291870740"/>
    <n v="1286480070"/>
    <b v="0"/>
    <n v="147"/>
    <b v="1"/>
    <s v="music/indie rock"/>
    <n v="105"/>
    <n v="35.61"/>
    <x v="4"/>
    <x v="14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x v="15"/>
    <n v="3385"/>
    <x v="0"/>
    <x v="0"/>
    <s v="USD"/>
    <n v="1298167001"/>
    <n v="1295575001"/>
    <b v="0"/>
    <n v="36"/>
    <b v="1"/>
    <s v="music/indie rock"/>
    <n v="226"/>
    <n v="94.03"/>
    <x v="4"/>
    <x v="14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x v="0"/>
    <s v="USD"/>
    <n v="1349203203"/>
    <n v="1345056003"/>
    <b v="0"/>
    <n v="92"/>
    <b v="1"/>
    <s v="music/indie rock"/>
    <n v="101"/>
    <n v="526.46"/>
    <x v="4"/>
    <x v="14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x v="0"/>
    <s v="USD"/>
    <n v="1445921940"/>
    <n v="1444699549"/>
    <b v="0"/>
    <n v="35"/>
    <b v="1"/>
    <s v="music/indie rock"/>
    <n v="148"/>
    <n v="50.66"/>
    <x v="4"/>
    <x v="14"/>
    <x v="2117"/>
    <d v="2015-10-27T04:59:00"/>
    <x v="0"/>
  </r>
  <r>
    <n v="2118"/>
    <s v="PORCHES. vs. THE U.S.A."/>
    <s v="PORCHES.  and Documentarians tour from New York to San Francisco and back."/>
    <x v="28"/>
    <n v="1346.11"/>
    <x v="0"/>
    <x v="0"/>
    <s v="USD"/>
    <n v="1311538136"/>
    <n v="1308946136"/>
    <b v="0"/>
    <n v="17"/>
    <b v="1"/>
    <s v="music/indie rock"/>
    <n v="135"/>
    <n v="79.180000000000007"/>
    <x v="4"/>
    <x v="14"/>
    <x v="2118"/>
    <d v="2011-07-24T20:08:56"/>
    <x v="6"/>
  </r>
  <r>
    <n v="2119"/>
    <s v="Big Long Now's Debut Album"/>
    <s v="big long now is recording our debut album and we are looking for help mastering and pressing it to vinyl"/>
    <x v="13"/>
    <n v="2015"/>
    <x v="0"/>
    <x v="0"/>
    <s v="USD"/>
    <n v="1345086445"/>
    <n v="1342494445"/>
    <b v="0"/>
    <n v="22"/>
    <b v="1"/>
    <s v="music/indie rock"/>
    <n v="101"/>
    <n v="91.59"/>
    <x v="4"/>
    <x v="14"/>
    <x v="2119"/>
    <d v="2012-08-16T03:07:25"/>
    <x v="5"/>
  </r>
  <r>
    <n v="2120"/>
    <s v="Hearty Har Full Length Album"/>
    <s v="&lt;3_x000a_Coming in from outer space. Help Hearty Har record their 1st album!!"/>
    <x v="6"/>
    <n v="8070.43"/>
    <x v="0"/>
    <x v="0"/>
    <s v="USD"/>
    <n v="1388617736"/>
    <n v="1384384136"/>
    <b v="0"/>
    <n v="69"/>
    <b v="1"/>
    <s v="music/indie rock"/>
    <n v="101"/>
    <n v="116.96"/>
    <x v="4"/>
    <x v="14"/>
    <x v="2120"/>
    <d v="2014-01-01T23:08:56"/>
    <x v="4"/>
  </r>
  <r>
    <n v="2121"/>
    <s v="Legend of Decay"/>
    <s v="Join us on an epic journey to discover a millennia old secret which will change the world forever."/>
    <x v="63"/>
    <n v="284"/>
    <x v="2"/>
    <x v="16"/>
    <s v="CHF"/>
    <n v="1484156948"/>
    <n v="1481564948"/>
    <b v="0"/>
    <n v="10"/>
    <b v="0"/>
    <s v="games/video games"/>
    <n v="1"/>
    <n v="28.4"/>
    <x v="6"/>
    <x v="17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x v="58"/>
    <n v="310"/>
    <x v="2"/>
    <x v="14"/>
    <s v="MXN"/>
    <n v="1483773169"/>
    <n v="1481181169"/>
    <b v="0"/>
    <n v="3"/>
    <b v="0"/>
    <s v="games/video games"/>
    <n v="0"/>
    <n v="103.33"/>
    <x v="6"/>
    <x v="17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6:59:00"/>
    <x v="7"/>
  </r>
  <r>
    <n v="2124"/>
    <s v="AZAMAR"/>
    <s v="AZAMAR is a Role Playing Game world involving fantasy and high magic, based on the popular OpenD6 OGL using the Cinema6 RPG Framework."/>
    <x v="184"/>
    <n v="115"/>
    <x v="2"/>
    <x v="0"/>
    <s v="USD"/>
    <n v="1291093200"/>
    <n v="1286930435"/>
    <b v="0"/>
    <n v="5"/>
    <b v="0"/>
    <s v="games/video games"/>
    <n v="10"/>
    <n v="23"/>
    <x v="6"/>
    <x v="17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x v="127"/>
    <n v="852"/>
    <x v="2"/>
    <x v="0"/>
    <s v="USD"/>
    <n v="1438734833"/>
    <n v="1436142833"/>
    <b v="0"/>
    <n v="27"/>
    <b v="0"/>
    <s v="games/video games"/>
    <n v="1"/>
    <n v="31.56"/>
    <x v="6"/>
    <x v="17"/>
    <x v="2125"/>
    <d v="2015-08-05T00:33:53"/>
    <x v="0"/>
  </r>
  <r>
    <n v="2126"/>
    <s v="DodgeBall Blitz"/>
    <s v="Lead your team to victory in this fast-paced, action, sports game! Use Power-ups and avoid attacks as you fight for victory!"/>
    <x v="22"/>
    <n v="10"/>
    <x v="2"/>
    <x v="0"/>
    <s v="USD"/>
    <n v="1418080887"/>
    <n v="1415488887"/>
    <b v="0"/>
    <n v="2"/>
    <b v="0"/>
    <s v="games/video games"/>
    <n v="0"/>
    <n v="5"/>
    <x v="6"/>
    <x v="17"/>
    <x v="2126"/>
    <d v="2014-12-08T23:21:27"/>
    <x v="3"/>
  </r>
  <r>
    <n v="2127"/>
    <s v="Three Monkeys - Part 1: Into the Abyss"/>
    <s v="Three Monkeys is an audio adventure game for PC."/>
    <x v="89"/>
    <n v="8076"/>
    <x v="2"/>
    <x v="1"/>
    <s v="GBP"/>
    <n v="1426158463"/>
    <n v="1423570063"/>
    <b v="0"/>
    <n v="236"/>
    <b v="0"/>
    <s v="games/video games"/>
    <n v="29"/>
    <n v="34.22"/>
    <x v="6"/>
    <x v="17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x v="36"/>
    <n v="25"/>
    <x v="2"/>
    <x v="5"/>
    <s v="CAD"/>
    <n v="1411324369"/>
    <n v="1406140369"/>
    <b v="0"/>
    <n v="1"/>
    <b v="0"/>
    <s v="games/video games"/>
    <n v="0"/>
    <n v="25"/>
    <x v="6"/>
    <x v="17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x v="13"/>
    <n v="236"/>
    <x v="2"/>
    <x v="0"/>
    <s v="USD"/>
    <n v="1457570100"/>
    <n v="1454978100"/>
    <b v="0"/>
    <n v="12"/>
    <b v="0"/>
    <s v="games/video games"/>
    <n v="12"/>
    <n v="19.670000000000002"/>
    <x v="6"/>
    <x v="17"/>
    <x v="2129"/>
    <d v="2016-03-10T00:35:00"/>
    <x v="2"/>
  </r>
  <r>
    <n v="2130"/>
    <s v="Wondrous Adventures: A Kid's Game"/>
    <s v="You are the hero tasked to save your home from the villainous Sanword."/>
    <x v="247"/>
    <n v="85"/>
    <x v="2"/>
    <x v="0"/>
    <s v="USD"/>
    <n v="1408154663"/>
    <n v="1405130663"/>
    <b v="0"/>
    <n v="4"/>
    <b v="0"/>
    <s v="games/video games"/>
    <n v="0"/>
    <n v="21.25"/>
    <x v="6"/>
    <x v="17"/>
    <x v="2130"/>
    <d v="2014-08-16T02:04:23"/>
    <x v="3"/>
  </r>
  <r>
    <n v="2131"/>
    <s v="Scout's Honor"/>
    <s v="From frightened girl to empowered woman, Scout's Honor is a tale about facing your fears and overcoming odds."/>
    <x v="2"/>
    <n v="25"/>
    <x v="2"/>
    <x v="0"/>
    <s v="USD"/>
    <n v="1436677091"/>
    <n v="1434085091"/>
    <b v="0"/>
    <n v="3"/>
    <b v="0"/>
    <s v="games/video games"/>
    <n v="5"/>
    <n v="8.33"/>
    <x v="6"/>
    <x v="17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x v="57"/>
    <n v="2112.9899999999998"/>
    <x v="2"/>
    <x v="0"/>
    <s v="USD"/>
    <n v="1391427692"/>
    <n v="1388835692"/>
    <b v="0"/>
    <n v="99"/>
    <b v="0"/>
    <s v="games/video games"/>
    <n v="2"/>
    <n v="21.34"/>
    <x v="6"/>
    <x v="17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x v="0"/>
    <s v="USD"/>
    <n v="1303628340"/>
    <n v="1300328399"/>
    <b v="0"/>
    <n v="3"/>
    <b v="0"/>
    <s v="games/video games"/>
    <n v="2"/>
    <n v="5.33"/>
    <x v="6"/>
    <x v="17"/>
    <x v="2133"/>
    <d v="2011-04-24T06:59:00"/>
    <x v="6"/>
  </r>
  <r>
    <n v="2134"/>
    <s v="Prehistoric Landing"/>
    <s v="1st person Action Survivalist Rpg game. You get sent to a deadly Island to die not knowing that your not alone on the island."/>
    <x v="12"/>
    <n v="104"/>
    <x v="2"/>
    <x v="0"/>
    <s v="USD"/>
    <n v="1367097391"/>
    <n v="1364505391"/>
    <b v="0"/>
    <n v="3"/>
    <b v="0"/>
    <s v="games/video games"/>
    <n v="2"/>
    <n v="34.67"/>
    <x v="6"/>
    <x v="1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x v="10"/>
    <n v="478"/>
    <x v="2"/>
    <x v="0"/>
    <s v="USD"/>
    <n v="1349392033"/>
    <n v="1346800033"/>
    <b v="0"/>
    <n v="22"/>
    <b v="0"/>
    <s v="games/video games"/>
    <n v="10"/>
    <n v="21.73"/>
    <x v="6"/>
    <x v="17"/>
    <x v="2135"/>
    <d v="2012-10-04T23:07:13"/>
    <x v="5"/>
  </r>
  <r>
    <n v="2136"/>
    <s v="Dark Paradise"/>
    <s v="A dark and twisted game with physiological madness and corruption as a man becomes the ultimate bio weapon."/>
    <x v="58"/>
    <n v="47.69"/>
    <x v="2"/>
    <x v="0"/>
    <s v="USD"/>
    <n v="1382184786"/>
    <n v="1379592786"/>
    <b v="0"/>
    <n v="4"/>
    <b v="0"/>
    <s v="games/video games"/>
    <n v="0"/>
    <n v="11.92"/>
    <x v="6"/>
    <x v="17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x v="5"/>
    <s v="CAD"/>
    <n v="1417804229"/>
    <n v="1415212229"/>
    <b v="0"/>
    <n v="534"/>
    <b v="0"/>
    <s v="games/video games"/>
    <n v="28"/>
    <n v="26.6"/>
    <x v="6"/>
    <x v="17"/>
    <x v="2137"/>
    <d v="2014-12-05T18:30:29"/>
    <x v="3"/>
  </r>
  <r>
    <n v="2138"/>
    <s v="Tales Of Tameria - Dawning Light"/>
    <s v="A game with a mixture of a few genres from RPG, Simulation and to adventure elements."/>
    <x v="28"/>
    <n v="128"/>
    <x v="2"/>
    <x v="1"/>
    <s v="GBP"/>
    <n v="1383959939"/>
    <n v="1381364339"/>
    <b v="0"/>
    <n v="12"/>
    <b v="0"/>
    <s v="games/video games"/>
    <n v="13"/>
    <n v="10.67"/>
    <x v="6"/>
    <x v="17"/>
    <x v="2138"/>
    <d v="2013-11-09T01:18:59"/>
    <x v="4"/>
  </r>
  <r>
    <n v="2139"/>
    <s v="Manorkept"/>
    <s v="An adventuring RPG with ghosts, mysteries, and flexible gameplay paths, Manorkept is a game that promises an unforgettable experience."/>
    <x v="11"/>
    <n v="1626"/>
    <x v="2"/>
    <x v="0"/>
    <s v="USD"/>
    <n v="1478196008"/>
    <n v="1475604008"/>
    <b v="0"/>
    <n v="56"/>
    <b v="0"/>
    <s v="games/video games"/>
    <n v="5"/>
    <n v="29.04"/>
    <x v="6"/>
    <x v="17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x v="0"/>
    <s v="USD"/>
    <n v="1357934424"/>
    <n v="1355342424"/>
    <b v="0"/>
    <n v="11"/>
    <b v="0"/>
    <s v="games/video games"/>
    <n v="0"/>
    <n v="50.91"/>
    <x v="6"/>
    <x v="17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x v="36"/>
    <n v="0"/>
    <x v="2"/>
    <x v="0"/>
    <s v="USD"/>
    <n v="1415947159"/>
    <n v="1413351559"/>
    <b v="0"/>
    <n v="0"/>
    <b v="0"/>
    <s v="games/video games"/>
    <n v="0"/>
    <n v="0"/>
    <x v="6"/>
    <x v="17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x v="12"/>
    <s v="EUR"/>
    <n v="1451494210"/>
    <n v="1449075010"/>
    <b v="0"/>
    <n v="12"/>
    <b v="0"/>
    <s v="games/video games"/>
    <n v="6"/>
    <n v="50.08"/>
    <x v="6"/>
    <x v="17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x v="0"/>
    <s v="USD"/>
    <n v="1279738800"/>
    <n v="1275599812"/>
    <b v="0"/>
    <n v="5"/>
    <b v="0"/>
    <s v="games/video games"/>
    <n v="11"/>
    <n v="45"/>
    <x v="6"/>
    <x v="17"/>
    <x v="2143"/>
    <d v="2010-07-21T19:00:00"/>
    <x v="7"/>
  </r>
  <r>
    <n v="2144"/>
    <s v="Project Starborn"/>
    <s v="A thousand community-built sandbox games (and more!) with a fully-customizable game engine."/>
    <x v="322"/>
    <n v="607"/>
    <x v="2"/>
    <x v="0"/>
    <s v="USD"/>
    <n v="1379164040"/>
    <n v="1376399240"/>
    <b v="0"/>
    <n v="24"/>
    <b v="0"/>
    <s v="games/video games"/>
    <n v="2"/>
    <n v="25.29"/>
    <x v="6"/>
    <x v="17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x v="0"/>
    <s v="USD"/>
    <n v="1385534514"/>
    <n v="1382938914"/>
    <b v="0"/>
    <n v="89"/>
    <b v="0"/>
    <s v="games/video games"/>
    <n v="30"/>
    <n v="51.29"/>
    <x v="6"/>
    <x v="17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x v="10"/>
    <n v="1"/>
    <x v="2"/>
    <x v="0"/>
    <s v="USD"/>
    <n v="1455207510"/>
    <n v="1453997910"/>
    <b v="0"/>
    <n v="1"/>
    <b v="0"/>
    <s v="games/video games"/>
    <n v="0"/>
    <n v="1"/>
    <x v="6"/>
    <x v="17"/>
    <x v="2146"/>
    <d v="2016-02-11T16:18:30"/>
    <x v="2"/>
  </r>
  <r>
    <n v="2147"/>
    <s v="Johnny Rocketfingers 3"/>
    <s v="A Point and Click Adventure on Steroids."/>
    <x v="303"/>
    <n v="2716"/>
    <x v="2"/>
    <x v="0"/>
    <s v="USD"/>
    <n v="1416125148"/>
    <n v="1413356748"/>
    <b v="0"/>
    <n v="55"/>
    <b v="0"/>
    <s v="games/video games"/>
    <n v="1"/>
    <n v="49.38"/>
    <x v="6"/>
    <x v="17"/>
    <x v="2147"/>
    <d v="2014-11-16T08:05:48"/>
    <x v="3"/>
  </r>
  <r>
    <n v="2148"/>
    <s v="ZomBlock's"/>
    <s v="zomblock's is a online zombie survival game where you can craft new weapons,find food and water to keep yourself alive."/>
    <x v="213"/>
    <n v="2"/>
    <x v="2"/>
    <x v="1"/>
    <s v="GBP"/>
    <n v="1427992582"/>
    <n v="1425404182"/>
    <b v="0"/>
    <n v="2"/>
    <b v="0"/>
    <s v="games/video games"/>
    <n v="2"/>
    <n v="1"/>
    <x v="6"/>
    <x v="17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x v="0"/>
    <s v="USD"/>
    <n v="1280534400"/>
    <n v="1277512556"/>
    <b v="0"/>
    <n v="0"/>
    <b v="0"/>
    <s v="games/video games"/>
    <n v="0"/>
    <n v="0"/>
    <x v="6"/>
    <x v="17"/>
    <x v="2149"/>
    <d v="2010-07-31T00:00:00"/>
    <x v="7"/>
  </r>
  <r>
    <n v="2150"/>
    <s v="The Unknown Door"/>
    <s v="A pixel styled open world detective game."/>
    <x v="63"/>
    <n v="405"/>
    <x v="2"/>
    <x v="10"/>
    <s v="NOK"/>
    <n v="1468392599"/>
    <n v="1465800599"/>
    <b v="0"/>
    <n v="4"/>
    <b v="0"/>
    <s v="games/video games"/>
    <n v="1"/>
    <n v="101.25"/>
    <x v="6"/>
    <x v="17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x v="101"/>
    <n v="118"/>
    <x v="2"/>
    <x v="0"/>
    <s v="USD"/>
    <n v="1467231614"/>
    <n v="1464639614"/>
    <b v="0"/>
    <n v="6"/>
    <b v="0"/>
    <s v="games/video games"/>
    <n v="0"/>
    <n v="19.670000000000002"/>
    <x v="6"/>
    <x v="17"/>
    <x v="2151"/>
    <d v="2016-06-29T20:20:14"/>
    <x v="2"/>
  </r>
  <r>
    <n v="2152"/>
    <s v="Space Shooter RPG+"/>
    <s v="Our game is going to be a space shooter that has RPG elements with New Game+! It will be unlike any space shooter ever played."/>
    <x v="11"/>
    <n v="50"/>
    <x v="2"/>
    <x v="0"/>
    <s v="USD"/>
    <n v="1394909909"/>
    <n v="1392321509"/>
    <b v="0"/>
    <n v="4"/>
    <b v="0"/>
    <s v="games/video games"/>
    <n v="0"/>
    <n v="12.5"/>
    <x v="6"/>
    <x v="17"/>
    <x v="2152"/>
    <d v="2014-03-15T18:58:29"/>
    <x v="3"/>
  </r>
  <r>
    <n v="2153"/>
    <s v="It's The GOD Complex"/>
    <s v="Crowdfunding the Gamers Way. An online game with real world consequences.Do you dare to play? Can you turn the world around?"/>
    <x v="323"/>
    <n v="34"/>
    <x v="2"/>
    <x v="0"/>
    <s v="USD"/>
    <n v="1420876740"/>
    <n v="1417470718"/>
    <b v="0"/>
    <n v="4"/>
    <b v="0"/>
    <s v="games/video games"/>
    <n v="0"/>
    <n v="8.5"/>
    <x v="6"/>
    <x v="17"/>
    <x v="2153"/>
    <d v="2015-01-10T07:59:00"/>
    <x v="3"/>
  </r>
  <r>
    <n v="2154"/>
    <s v="Demigods - Rise of the Children - Part 1 (Design)"/>
    <s v="A Real Time Strategy game based on Greek mythology in a fictional world."/>
    <x v="49"/>
    <n v="2"/>
    <x v="2"/>
    <x v="0"/>
    <s v="USD"/>
    <n v="1390921827"/>
    <n v="1389193827"/>
    <b v="0"/>
    <n v="2"/>
    <b v="0"/>
    <s v="games/video games"/>
    <n v="1"/>
    <n v="1"/>
    <x v="6"/>
    <x v="17"/>
    <x v="2154"/>
    <d v="2014-01-28T15:10:27"/>
    <x v="3"/>
  </r>
  <r>
    <n v="2155"/>
    <s v="VoxelMaze"/>
    <s v="A Level Editor, Turned up to eleven. Infinite creativity in one package, solo or with up to 16 of your friends."/>
    <x v="10"/>
    <n v="115"/>
    <x v="2"/>
    <x v="1"/>
    <s v="GBP"/>
    <n v="1459443385"/>
    <n v="1456854985"/>
    <b v="0"/>
    <n v="5"/>
    <b v="0"/>
    <s v="games/video games"/>
    <n v="2"/>
    <n v="23"/>
    <x v="6"/>
    <x v="17"/>
    <x v="2155"/>
    <d v="2016-03-31T16:56:25"/>
    <x v="2"/>
  </r>
  <r>
    <n v="2156"/>
    <s v="Beyond Black Space"/>
    <s v="Captain and manage your ship along with your crew in this deep space adventure! (PC/Linux/Mac)"/>
    <x v="324"/>
    <n v="1493"/>
    <x v="2"/>
    <x v="0"/>
    <s v="USD"/>
    <n v="1379363406"/>
    <n v="1375475406"/>
    <b v="0"/>
    <n v="83"/>
    <b v="0"/>
    <s v="games/video games"/>
    <n v="3"/>
    <n v="17.989999999999998"/>
    <x v="6"/>
    <x v="17"/>
    <x v="2156"/>
    <d v="2013-09-16T20:30:06"/>
    <x v="4"/>
  </r>
  <r>
    <n v="2157"/>
    <s v="Nin"/>
    <s v="Gamers and 90's fans unite in this small tale of epic proportions!"/>
    <x v="96"/>
    <n v="21144"/>
    <x v="2"/>
    <x v="0"/>
    <s v="USD"/>
    <n v="1482479940"/>
    <n v="1479684783"/>
    <b v="0"/>
    <n v="57"/>
    <b v="0"/>
    <s v="games/video games"/>
    <n v="28"/>
    <n v="370.95"/>
    <x v="6"/>
    <x v="17"/>
    <x v="2157"/>
    <d v="2016-12-23T07:59:00"/>
    <x v="2"/>
  </r>
  <r>
    <n v="2158"/>
    <s v="PerfectGolf"/>
    <s v="A next generation golf game with a course designer and a massively multiplayer online tour. Join the fun and help us create it"/>
    <x v="82"/>
    <n v="19770.11"/>
    <x v="2"/>
    <x v="0"/>
    <s v="USD"/>
    <n v="1360009774"/>
    <n v="1356121774"/>
    <b v="0"/>
    <n v="311"/>
    <b v="0"/>
    <s v="games/video games"/>
    <n v="7"/>
    <n v="63.57"/>
    <x v="6"/>
    <x v="1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x v="0"/>
    <s v="USD"/>
    <n v="1310837574"/>
    <n v="1308245574"/>
    <b v="0"/>
    <n v="2"/>
    <b v="0"/>
    <s v="games/video games"/>
    <n v="1"/>
    <n v="13"/>
    <x v="6"/>
    <x v="17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x v="3"/>
    <n v="85"/>
    <x v="2"/>
    <x v="0"/>
    <s v="USD"/>
    <n v="1337447105"/>
    <n v="1334855105"/>
    <b v="0"/>
    <n v="16"/>
    <b v="0"/>
    <s v="games/video games"/>
    <n v="1"/>
    <n v="5.31"/>
    <x v="6"/>
    <x v="17"/>
    <x v="2160"/>
    <d v="2012-05-19T17:05:05"/>
    <x v="5"/>
  </r>
  <r>
    <n v="2161"/>
    <s v="CallMeGhost DEBUT ALBUM preorder!"/>
    <s v="We're trying to fund hard copies of our debut album!"/>
    <x v="44"/>
    <n v="463"/>
    <x v="0"/>
    <x v="0"/>
    <s v="USD"/>
    <n v="1443040059"/>
    <n v="1440448059"/>
    <b v="0"/>
    <n v="13"/>
    <b v="1"/>
    <s v="music/rock"/>
    <n v="116"/>
    <n v="35.619999999999997"/>
    <x v="4"/>
    <x v="11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x v="37"/>
    <n v="5052"/>
    <x v="0"/>
    <x v="0"/>
    <s v="USD"/>
    <n v="1406226191"/>
    <n v="1403547791"/>
    <b v="0"/>
    <n v="58"/>
    <b v="1"/>
    <s v="music/rock"/>
    <n v="112"/>
    <n v="87.1"/>
    <x v="4"/>
    <x v="1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x v="30"/>
    <n v="3305"/>
    <x v="0"/>
    <x v="0"/>
    <s v="USD"/>
    <n v="1433735400"/>
    <n v="1429306520"/>
    <b v="0"/>
    <n v="44"/>
    <b v="1"/>
    <s v="music/rock"/>
    <n v="132"/>
    <n v="75.11"/>
    <x v="4"/>
    <x v="11"/>
    <x v="2163"/>
    <d v="2015-06-08T03:50:00"/>
    <x v="0"/>
  </r>
  <r>
    <n v="2164"/>
    <s v="Rosaline debut record"/>
    <s v="South Florida roots country/rock outfit's long awaited debut record"/>
    <x v="62"/>
    <n v="5645"/>
    <x v="0"/>
    <x v="0"/>
    <s v="USD"/>
    <n v="1466827140"/>
    <n v="1464196414"/>
    <b v="0"/>
    <n v="83"/>
    <b v="1"/>
    <s v="music/rock"/>
    <n v="103"/>
    <n v="68.010000000000005"/>
    <x v="4"/>
    <x v="11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x v="30"/>
    <n v="3466"/>
    <x v="0"/>
    <x v="6"/>
    <s v="EUR"/>
    <n v="1460127635"/>
    <n v="1457539235"/>
    <b v="0"/>
    <n v="117"/>
    <b v="1"/>
    <s v="music/rock"/>
    <n v="139"/>
    <n v="29.62"/>
    <x v="4"/>
    <x v="11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x v="0"/>
    <s v="USD"/>
    <n v="1417813618"/>
    <n v="1413922018"/>
    <b v="0"/>
    <n v="32"/>
    <b v="1"/>
    <s v="music/rock"/>
    <n v="147"/>
    <n v="91.63"/>
    <x v="4"/>
    <x v="11"/>
    <x v="2166"/>
    <d v="2014-12-05T21:06:58"/>
    <x v="3"/>
  </r>
  <r>
    <n v="2167"/>
    <s v="Planes and Planets needs to get their EP finished!!"/>
    <s v="We need YOUR HELP to take one more step to this make release sound amazing!"/>
    <x v="325"/>
    <n v="180"/>
    <x v="0"/>
    <x v="0"/>
    <s v="USD"/>
    <n v="1347672937"/>
    <n v="1346463337"/>
    <b v="0"/>
    <n v="8"/>
    <b v="1"/>
    <s v="music/rock"/>
    <n v="120"/>
    <n v="22.5"/>
    <x v="4"/>
    <x v="11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x v="102"/>
    <n v="21884.69"/>
    <x v="0"/>
    <x v="0"/>
    <s v="USD"/>
    <n v="1486702800"/>
    <n v="1484058261"/>
    <b v="0"/>
    <n v="340"/>
    <b v="1"/>
    <s v="music/rock"/>
    <n v="122"/>
    <n v="64.37"/>
    <x v="4"/>
    <x v="11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x v="0"/>
    <s v="USD"/>
    <n v="1488473351"/>
    <n v="1488214151"/>
    <b v="0"/>
    <n v="7"/>
    <b v="1"/>
    <s v="music/rock"/>
    <n v="100"/>
    <n v="21.86"/>
    <x v="4"/>
    <x v="11"/>
    <x v="2169"/>
    <d v="2017-03-02T16:49:11"/>
    <x v="1"/>
  </r>
  <r>
    <n v="2170"/>
    <s v="STETSON'S NEW EP"/>
    <s v="We are a hard rock band from Northern California trying to raise $350 for our next EP. Be a part of our journey!"/>
    <x v="18"/>
    <n v="633"/>
    <x v="0"/>
    <x v="0"/>
    <s v="USD"/>
    <n v="1440266422"/>
    <n v="1436810422"/>
    <b v="0"/>
    <n v="19"/>
    <b v="1"/>
    <s v="music/rock"/>
    <n v="181"/>
    <n v="33.32"/>
    <x v="4"/>
    <x v="11"/>
    <x v="2170"/>
    <d v="2015-08-22T18:00:22"/>
    <x v="0"/>
  </r>
  <r>
    <n v="2171"/>
    <s v="Brainspoonâ€™s New Record"/>
    <s v="Like records? We do, too! Help this Los Angeles based rock 'n' roll band get their new album out on vinyl!"/>
    <x v="23"/>
    <n v="4243"/>
    <x v="0"/>
    <x v="0"/>
    <s v="USD"/>
    <n v="1434949200"/>
    <n v="1431903495"/>
    <b v="0"/>
    <n v="47"/>
    <b v="1"/>
    <s v="music/rock"/>
    <n v="106"/>
    <n v="90.28"/>
    <x v="4"/>
    <x v="11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x v="28"/>
    <n v="1000"/>
    <x v="0"/>
    <x v="0"/>
    <s v="USD"/>
    <n v="1429365320"/>
    <n v="1426773320"/>
    <b v="0"/>
    <n v="13"/>
    <b v="1"/>
    <s v="music/rock"/>
    <n v="100"/>
    <n v="76.92"/>
    <x v="4"/>
    <x v="11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x v="0"/>
    <s v="USD"/>
    <n v="1378785540"/>
    <n v="1376066243"/>
    <b v="0"/>
    <n v="90"/>
    <b v="1"/>
    <s v="music/rock"/>
    <n v="127"/>
    <n v="59.23"/>
    <x v="4"/>
    <x v="11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x v="23"/>
    <n v="4119"/>
    <x v="0"/>
    <x v="1"/>
    <s v="GBP"/>
    <n v="1462453307"/>
    <n v="1459861307"/>
    <b v="0"/>
    <n v="63"/>
    <b v="1"/>
    <s v="music/rock"/>
    <n v="103"/>
    <n v="65.38"/>
    <x v="4"/>
    <x v="11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x v="0"/>
    <s v="USD"/>
    <n v="1469059986"/>
    <n v="1468455186"/>
    <b v="0"/>
    <n v="26"/>
    <b v="1"/>
    <s v="music/rock"/>
    <n v="250"/>
    <n v="67.31"/>
    <x v="4"/>
    <x v="11"/>
    <x v="2175"/>
    <d v="2016-07-21T00:13:06"/>
    <x v="2"/>
  </r>
  <r>
    <n v="2176"/>
    <s v="Mike Farley Band - New Album!"/>
    <s v="The Mike Farley Band has re-assembled its original line up and needs your help to make a new full-length album!"/>
    <x v="10"/>
    <n v="6301"/>
    <x v="0"/>
    <x v="0"/>
    <s v="USD"/>
    <n v="1430579509"/>
    <n v="1427987509"/>
    <b v="0"/>
    <n v="71"/>
    <b v="1"/>
    <s v="music/rock"/>
    <n v="126"/>
    <n v="88.75"/>
    <x v="4"/>
    <x v="11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x v="30"/>
    <n v="2503"/>
    <x v="0"/>
    <x v="0"/>
    <s v="USD"/>
    <n v="1465192867"/>
    <n v="1463032867"/>
    <b v="0"/>
    <n v="38"/>
    <b v="1"/>
    <s v="music/rock"/>
    <n v="100"/>
    <n v="65.87"/>
    <x v="4"/>
    <x v="11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x v="31"/>
    <n v="34660"/>
    <x v="0"/>
    <x v="0"/>
    <s v="USD"/>
    <n v="1484752597"/>
    <n v="1482160597"/>
    <b v="0"/>
    <n v="859"/>
    <b v="1"/>
    <s v="music/rock"/>
    <n v="139"/>
    <n v="40.35"/>
    <x v="4"/>
    <x v="11"/>
    <x v="2178"/>
    <d v="2017-01-18T15:16:37"/>
    <x v="2"/>
  </r>
  <r>
    <n v="2179"/>
    <s v="Woodhouse EP"/>
    <s v="Woodhouse is making an EP!  If you are a fan of whiskey and loud guitars, contribute to the cause!"/>
    <x v="28"/>
    <n v="1614"/>
    <x v="0"/>
    <x v="0"/>
    <s v="USD"/>
    <n v="1428725192"/>
    <n v="1426133192"/>
    <b v="0"/>
    <n v="21"/>
    <b v="1"/>
    <s v="music/rock"/>
    <n v="161"/>
    <n v="76.86"/>
    <x v="4"/>
    <x v="11"/>
    <x v="2179"/>
    <d v="2015-04-11T04:06:32"/>
    <x v="0"/>
  </r>
  <r>
    <n v="2180"/>
    <s v="FOUR STAR MARY &quot;PIECES&quot;"/>
    <s v="Help fund the new record by independent alternative rockers FOUR STAR MARY &quot;PIECES&quot;"/>
    <x v="10"/>
    <n v="5359.21"/>
    <x v="0"/>
    <x v="0"/>
    <s v="USD"/>
    <n v="1447434268"/>
    <n v="1443801868"/>
    <b v="0"/>
    <n v="78"/>
    <b v="1"/>
    <s v="music/rock"/>
    <n v="107"/>
    <n v="68.709999999999994"/>
    <x v="4"/>
    <x v="11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x v="0"/>
    <s v="USD"/>
    <n v="1487635653"/>
    <n v="1486426053"/>
    <b v="0"/>
    <n v="53"/>
    <b v="1"/>
    <s v="games/tabletop games"/>
    <n v="153"/>
    <n v="57.77"/>
    <x v="6"/>
    <x v="32"/>
    <x v="2181"/>
    <d v="2017-02-21T00:07:33"/>
    <x v="1"/>
  </r>
  <r>
    <n v="2182"/>
    <s v="Broken World - A Post-Apocalypse Tabletop RPG"/>
    <s v="An incredibly comprehensive tabletop rpg book for the post apocalypse, inspired by Dungeon World."/>
    <x v="9"/>
    <n v="15725"/>
    <x v="0"/>
    <x v="5"/>
    <s v="CAD"/>
    <n v="1412285825"/>
    <n v="1409261825"/>
    <b v="0"/>
    <n v="356"/>
    <b v="1"/>
    <s v="games/tabletop games"/>
    <n v="524"/>
    <n v="44.17"/>
    <x v="6"/>
    <x v="32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x v="0"/>
    <s v="USD"/>
    <n v="1486616400"/>
    <n v="1484037977"/>
    <b v="0"/>
    <n v="279"/>
    <b v="1"/>
    <s v="games/tabletop games"/>
    <n v="489"/>
    <n v="31.57"/>
    <x v="6"/>
    <x v="32"/>
    <x v="2183"/>
    <d v="2017-02-09T05:00:00"/>
    <x v="1"/>
  </r>
  <r>
    <n v="2184"/>
    <s v="Liguria"/>
    <s v="Trading beautiful colors on behalf of the bishop! Become the best merchant of the Fresco World in this innovative game by Queen Games."/>
    <x v="3"/>
    <n v="28474"/>
    <x v="0"/>
    <x v="0"/>
    <s v="USD"/>
    <n v="1453737600"/>
    <n v="1452530041"/>
    <b v="1"/>
    <n v="266"/>
    <b v="1"/>
    <s v="games/tabletop games"/>
    <n v="285"/>
    <n v="107.05"/>
    <x v="6"/>
    <x v="32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x v="1"/>
    <s v="GBP"/>
    <n v="1364286239"/>
    <n v="1360830239"/>
    <b v="0"/>
    <n v="623"/>
    <b v="1"/>
    <s v="games/tabletop games"/>
    <n v="1857"/>
    <n v="149.03"/>
    <x v="6"/>
    <x v="32"/>
    <x v="2185"/>
    <d v="2013-03-26T08:23:59"/>
    <x v="4"/>
  </r>
  <r>
    <n v="2186"/>
    <s v="Latitude 90Â° : The Origin"/>
    <s v="The real-time digital social deduction game where there's no moderator, no sleeping, and no dying."/>
    <x v="22"/>
    <n v="21935"/>
    <x v="0"/>
    <x v="0"/>
    <s v="USD"/>
    <n v="1473213600"/>
    <n v="1470062743"/>
    <b v="0"/>
    <n v="392"/>
    <b v="1"/>
    <s v="games/tabletop games"/>
    <n v="110"/>
    <n v="55.96"/>
    <x v="6"/>
    <x v="32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x v="22"/>
    <n v="202928.5"/>
    <x v="0"/>
    <x v="0"/>
    <s v="USD"/>
    <n v="1428033540"/>
    <n v="1425531666"/>
    <b v="1"/>
    <n v="3562"/>
    <b v="1"/>
    <s v="games/tabletop games"/>
    <n v="1015"/>
    <n v="56.97"/>
    <x v="6"/>
    <x v="32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x v="2"/>
    <s v="AUD"/>
    <n v="1477414800"/>
    <n v="1474380241"/>
    <b v="0"/>
    <n v="514"/>
    <b v="1"/>
    <s v="games/tabletop games"/>
    <n v="412"/>
    <n v="44.06"/>
    <x v="6"/>
    <x v="32"/>
    <x v="2188"/>
    <d v="2016-10-25T17:00:00"/>
    <x v="2"/>
  </r>
  <r>
    <n v="2189"/>
    <s v="Odyssey: ARGONAUTS"/>
    <s v="Help me fund the Argonauts! Sculpted by Dave Kidd, based on concept art from Roberto Cirillo, created by Fet Milner and myself!"/>
    <x v="38"/>
    <n v="6039"/>
    <x v="0"/>
    <x v="1"/>
    <s v="GBP"/>
    <n v="1461276000"/>
    <n v="1460055300"/>
    <b v="0"/>
    <n v="88"/>
    <b v="1"/>
    <s v="games/tabletop games"/>
    <n v="503"/>
    <n v="68.63"/>
    <x v="6"/>
    <x v="32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x v="1"/>
    <s v="GBP"/>
    <n v="1487102427"/>
    <n v="1486065627"/>
    <b v="0"/>
    <n v="25"/>
    <b v="1"/>
    <s v="games/tabletop games"/>
    <n v="120"/>
    <n v="35.92"/>
    <x v="6"/>
    <x v="3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x v="1"/>
    <s v="GBP"/>
    <n v="1481842800"/>
    <n v="1479414344"/>
    <b v="0"/>
    <n v="3238"/>
    <b v="1"/>
    <s v="games/tabletop games"/>
    <n v="1081"/>
    <n v="40.07"/>
    <x v="6"/>
    <x v="32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  <x v="2193"/>
    <d v="2016-11-21T04:59:00"/>
    <x v="2"/>
  </r>
  <r>
    <n v="2194"/>
    <s v="Monster Lab"/>
    <s v="LAST CHANCE! A fast paced card game for people who like to play god, build hybrid cat monsters and add flamethrowers to space dragons."/>
    <x v="3"/>
    <n v="53737"/>
    <x v="0"/>
    <x v="0"/>
    <s v="USD"/>
    <n v="1459012290"/>
    <n v="1456423890"/>
    <b v="0"/>
    <n v="878"/>
    <b v="1"/>
    <s v="games/tabletop games"/>
    <n v="537"/>
    <n v="61.2"/>
    <x v="6"/>
    <x v="32"/>
    <x v="2194"/>
    <d v="2016-03-26T17:11:30"/>
    <x v="2"/>
  </r>
  <r>
    <n v="2195"/>
    <s v="Purgatoria: City of Angels"/>
    <s v="A gritty, noir tabletop RPG with a fast-paced combo-based battle system."/>
    <x v="210"/>
    <n v="5535"/>
    <x v="0"/>
    <x v="0"/>
    <s v="USD"/>
    <n v="1439317900"/>
    <n v="1436725900"/>
    <b v="0"/>
    <n v="115"/>
    <b v="1"/>
    <s v="games/tabletop games"/>
    <n v="120"/>
    <n v="48.13"/>
    <x v="6"/>
    <x v="32"/>
    <x v="2195"/>
    <d v="2015-08-11T18:31:40"/>
    <x v="0"/>
  </r>
  <r>
    <n v="2196"/>
    <s v="LACORSA Grand Prix Game (relaunch)"/>
    <s v="Race your friends in style with this classic Grand Prix game."/>
    <x v="32"/>
    <n v="15937"/>
    <x v="0"/>
    <x v="0"/>
    <s v="USD"/>
    <n v="1480662000"/>
    <n v="1478000502"/>
    <b v="0"/>
    <n v="234"/>
    <b v="1"/>
    <s v="games/tabletop games"/>
    <n v="114"/>
    <n v="68.11"/>
    <x v="6"/>
    <x v="32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x v="11"/>
    <n v="285309.33"/>
    <x v="0"/>
    <x v="0"/>
    <s v="USD"/>
    <n v="1425132059"/>
    <n v="1422540059"/>
    <b v="0"/>
    <n v="4330"/>
    <b v="1"/>
    <s v="games/tabletop games"/>
    <n v="951"/>
    <n v="65.89"/>
    <x v="6"/>
    <x v="32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x v="79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  <x v="2198"/>
    <d v="2015-11-14T13:20:00"/>
    <x v="0"/>
  </r>
  <r>
    <n v="2199"/>
    <s v="Decadolo. Flip it!"/>
    <s v="A new strategic board game designed to flip out your opponent."/>
    <x v="7"/>
    <n v="13228"/>
    <x v="0"/>
    <x v="17"/>
    <s v="EUR"/>
    <n v="1444903198"/>
    <n v="1442311198"/>
    <b v="1"/>
    <n v="251"/>
    <b v="1"/>
    <s v="games/tabletop games"/>
    <n v="147"/>
    <n v="52.7"/>
    <x v="6"/>
    <x v="32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x v="1"/>
    <s v="GBP"/>
    <n v="1436151600"/>
    <n v="1433775668"/>
    <b v="0"/>
    <n v="263"/>
    <b v="1"/>
    <s v="games/tabletop games"/>
    <n v="542"/>
    <n v="41.23"/>
    <x v="6"/>
    <x v="32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x v="1"/>
    <s v="GBP"/>
    <n v="1358367565"/>
    <n v="1357157965"/>
    <b v="0"/>
    <n v="28"/>
    <b v="1"/>
    <s v="music/electronic music"/>
    <n v="383"/>
    <n v="15.04"/>
    <x v="4"/>
    <x v="15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x v="23"/>
    <n v="28167.25"/>
    <x v="0"/>
    <x v="0"/>
    <s v="USD"/>
    <n v="1351801368"/>
    <n v="1349209368"/>
    <b v="0"/>
    <n v="721"/>
    <b v="1"/>
    <s v="music/electronic music"/>
    <n v="704"/>
    <n v="39.07"/>
    <x v="4"/>
    <x v="15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x v="5"/>
    <s v="CAD"/>
    <n v="1443127082"/>
    <n v="1440535082"/>
    <b v="0"/>
    <n v="50"/>
    <b v="1"/>
    <s v="music/electronic music"/>
    <n v="110"/>
    <n v="43.82"/>
    <x v="4"/>
    <x v="15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x v="0"/>
    <s v="USD"/>
    <n v="1362814119"/>
    <n v="1360222119"/>
    <b v="0"/>
    <n v="73"/>
    <b v="1"/>
    <s v="music/electronic music"/>
    <n v="133"/>
    <n v="27.3"/>
    <x v="4"/>
    <x v="15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x v="0"/>
    <s v="USD"/>
    <n v="1338579789"/>
    <n v="1335987789"/>
    <b v="0"/>
    <n v="27"/>
    <b v="1"/>
    <s v="music/electronic music"/>
    <n v="152"/>
    <n v="42.22"/>
    <x v="4"/>
    <x v="15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x v="184"/>
    <n v="1130"/>
    <x v="0"/>
    <x v="0"/>
    <s v="USD"/>
    <n v="1334556624"/>
    <n v="1333001424"/>
    <b v="0"/>
    <n v="34"/>
    <b v="1"/>
    <s v="music/electronic music"/>
    <n v="103"/>
    <n v="33.24"/>
    <x v="4"/>
    <x v="15"/>
    <x v="2206"/>
    <d v="2012-04-16T06:10:24"/>
    <x v="5"/>
  </r>
  <r>
    <n v="2207"/>
    <s v="Piece of Happy"/>
    <s v="Each piece has a story behind it. Not of some life drama but of an experience you live whilst listening; Happiness evoking"/>
    <x v="13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x v="0"/>
    <s v="USD"/>
    <n v="1333771200"/>
    <n v="1328649026"/>
    <b v="0"/>
    <n v="24"/>
    <b v="1"/>
    <s v="music/electronic music"/>
    <n v="102"/>
    <n v="42.33"/>
    <x v="4"/>
    <x v="15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x v="2"/>
    <n v="754"/>
    <x v="0"/>
    <x v="1"/>
    <s v="GBP"/>
    <n v="1397516400"/>
    <n v="1396524644"/>
    <b v="0"/>
    <n v="15"/>
    <b v="1"/>
    <s v="music/electronic music"/>
    <n v="151"/>
    <n v="50.27"/>
    <x v="4"/>
    <x v="15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x v="0"/>
    <s v="USD"/>
    <n v="1334424960"/>
    <n v="1329442510"/>
    <b v="0"/>
    <n v="72"/>
    <b v="1"/>
    <s v="music/electronic music"/>
    <n v="111"/>
    <n v="61.9"/>
    <x v="4"/>
    <x v="15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x v="0"/>
    <s v="USD"/>
    <n v="1397113140"/>
    <n v="1395168625"/>
    <b v="0"/>
    <n v="120"/>
    <b v="1"/>
    <s v="music/electronic music"/>
    <n v="196"/>
    <n v="40.75"/>
    <x v="4"/>
    <x v="1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x v="0"/>
    <s v="USD"/>
    <n v="1383526800"/>
    <n v="1380650177"/>
    <b v="0"/>
    <n v="123"/>
    <b v="1"/>
    <s v="music/electronic music"/>
    <n v="114"/>
    <n v="55.8"/>
    <x v="4"/>
    <x v="15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x v="20"/>
    <n v="1755.01"/>
    <x v="0"/>
    <x v="0"/>
    <s v="USD"/>
    <n v="1391713248"/>
    <n v="1389121248"/>
    <b v="0"/>
    <n v="24"/>
    <b v="1"/>
    <s v="music/electronic music"/>
    <n v="293"/>
    <n v="73.13"/>
    <x v="4"/>
    <x v="15"/>
    <x v="2214"/>
    <d v="2014-02-06T19:00:48"/>
    <x v="3"/>
  </r>
  <r>
    <n v="2215"/>
    <s v="&quot;Something to See, Not to Say&quot; - Anemometer's First EP Album"/>
    <s v="Ambient Electro Grind-fest!"/>
    <x v="131"/>
    <n v="860"/>
    <x v="0"/>
    <x v="0"/>
    <s v="USD"/>
    <n v="1331621940"/>
    <n v="1329671572"/>
    <b v="0"/>
    <n v="33"/>
    <b v="1"/>
    <s v="music/electronic music"/>
    <n v="156"/>
    <n v="26.06"/>
    <x v="4"/>
    <x v="15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x v="0"/>
    <s v="USD"/>
    <n v="1437674545"/>
    <n v="1436464945"/>
    <b v="0"/>
    <n v="14"/>
    <b v="1"/>
    <s v="music/electronic music"/>
    <n v="106"/>
    <n v="22.64"/>
    <x v="4"/>
    <x v="15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x v="0"/>
    <s v="USD"/>
    <n v="1446451200"/>
    <n v="1445539113"/>
    <b v="0"/>
    <n v="9"/>
    <b v="1"/>
    <s v="music/electronic music"/>
    <n v="101"/>
    <n v="47.22"/>
    <x v="4"/>
    <x v="15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x v="0"/>
    <s v="USD"/>
    <n v="1346198400"/>
    <n v="1344281383"/>
    <b v="0"/>
    <n v="76"/>
    <b v="1"/>
    <s v="music/electronic music"/>
    <n v="123"/>
    <n v="32.32"/>
    <x v="4"/>
    <x v="15"/>
    <x v="2218"/>
    <d v="2012-08-29T00:00:00"/>
    <x v="5"/>
  </r>
  <r>
    <n v="2219"/>
    <s v="Moments by eBurner"/>
    <s v="An album that illustrates events in our lives, whether trivial or significant, through the tones of electronic music."/>
    <x v="28"/>
    <n v="1015"/>
    <x v="0"/>
    <x v="0"/>
    <s v="USD"/>
    <n v="1440004512"/>
    <n v="1437412512"/>
    <b v="0"/>
    <n v="19"/>
    <b v="1"/>
    <s v="music/electronic music"/>
    <n v="102"/>
    <n v="53.42"/>
    <x v="4"/>
    <x v="15"/>
    <x v="2219"/>
    <d v="2015-08-19T17:15:12"/>
    <x v="0"/>
  </r>
  <r>
    <n v="2220"/>
    <s v="Be Part of Darkpine's Debut EP"/>
    <s v="Darkpine is recording and releasing a 5-track EP within the coming months this summer and hopes for your support."/>
    <x v="8"/>
    <n v="3540"/>
    <x v="0"/>
    <x v="0"/>
    <s v="USD"/>
    <n v="1374888436"/>
    <n v="1372296436"/>
    <b v="0"/>
    <n v="69"/>
    <b v="1"/>
    <s v="music/electronic music"/>
    <n v="101"/>
    <n v="51.3"/>
    <x v="4"/>
    <x v="15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x v="0"/>
    <s v="USD"/>
    <n v="1327776847"/>
    <n v="1325184847"/>
    <b v="0"/>
    <n v="30"/>
    <b v="1"/>
    <s v="games/tabletop games"/>
    <n v="163"/>
    <n v="27.1"/>
    <x v="6"/>
    <x v="32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x v="5"/>
    <s v="CAD"/>
    <n v="1435418568"/>
    <n v="1432826568"/>
    <b v="0"/>
    <n v="100"/>
    <b v="1"/>
    <s v="games/tabletop games"/>
    <n v="106"/>
    <n v="206.31"/>
    <x v="6"/>
    <x v="32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x v="0"/>
    <s v="USD"/>
    <n v="1477767600"/>
    <n v="1475337675"/>
    <b v="0"/>
    <n v="296"/>
    <b v="1"/>
    <s v="games/tabletop games"/>
    <n v="243"/>
    <n v="82.15"/>
    <x v="6"/>
    <x v="32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x v="1"/>
    <s v="GBP"/>
    <n v="1411326015"/>
    <n v="1408734015"/>
    <b v="0"/>
    <n v="1204"/>
    <b v="1"/>
    <s v="games/tabletop games"/>
    <n v="945"/>
    <n v="164.8"/>
    <x v="6"/>
    <x v="32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x v="1"/>
    <s v="GBP"/>
    <n v="1384374155"/>
    <n v="1381778555"/>
    <b v="0"/>
    <n v="301"/>
    <b v="1"/>
    <s v="games/tabletop games"/>
    <n v="157"/>
    <n v="67.97"/>
    <x v="6"/>
    <x v="32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x v="12"/>
    <s v="EUR"/>
    <n v="1439707236"/>
    <n v="1437115236"/>
    <b v="0"/>
    <n v="144"/>
    <b v="1"/>
    <s v="games/tabletop games"/>
    <n v="1174"/>
    <n v="81.56"/>
    <x v="6"/>
    <x v="32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x v="0"/>
    <s v="USD"/>
    <n v="1378180800"/>
    <n v="1375113391"/>
    <b v="0"/>
    <n v="539"/>
    <b v="1"/>
    <s v="games/tabletop games"/>
    <n v="171"/>
    <n v="25.43"/>
    <x v="6"/>
    <x v="32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x v="0"/>
    <s v="USD"/>
    <n v="1398460127"/>
    <n v="1395868127"/>
    <b v="0"/>
    <n v="498"/>
    <b v="1"/>
    <s v="games/tabletop games"/>
    <n v="126"/>
    <n v="21.5"/>
    <x v="6"/>
    <x v="32"/>
    <x v="2230"/>
    <d v="2014-04-25T21:08:47"/>
    <x v="3"/>
  </r>
  <r>
    <n v="2231"/>
    <s v="Kingdom"/>
    <s v="A game about communities by Ben Robbins, creator of Microscope. Do you change the Kingdom or does the Kingdom change you?"/>
    <x v="30"/>
    <n v="30303.24"/>
    <x v="0"/>
    <x v="0"/>
    <s v="USD"/>
    <n v="1372136400"/>
    <n v="1369864301"/>
    <b v="0"/>
    <n v="1113"/>
    <b v="1"/>
    <s v="games/tabletop games"/>
    <n v="1212"/>
    <n v="27.23"/>
    <x v="6"/>
    <x v="32"/>
    <x v="2231"/>
    <d v="2013-06-25T05:00:00"/>
    <x v="4"/>
  </r>
  <r>
    <n v="2232"/>
    <s v="Backstory Cards"/>
    <s v="Backstory Cards help you and your friends create vibrant backstories for roleplaying games, no matter the system or genre."/>
    <x v="10"/>
    <n v="24790"/>
    <x v="0"/>
    <x v="0"/>
    <s v="USD"/>
    <n v="1405738800"/>
    <n v="1402945408"/>
    <b v="0"/>
    <n v="988"/>
    <b v="1"/>
    <s v="games/tabletop games"/>
    <n v="496"/>
    <n v="25.09"/>
    <x v="6"/>
    <x v="32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x v="30"/>
    <n v="8301"/>
    <x v="0"/>
    <x v="1"/>
    <s v="GBP"/>
    <n v="1450051200"/>
    <n v="1448269539"/>
    <b v="0"/>
    <n v="391"/>
    <b v="1"/>
    <s v="games/tabletop games"/>
    <n v="332"/>
    <n v="21.23"/>
    <x v="6"/>
    <x v="32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x v="0"/>
    <s v="USD"/>
    <n v="1483645647"/>
    <n v="1481053647"/>
    <b v="0"/>
    <n v="28"/>
    <b v="1"/>
    <s v="games/tabletop games"/>
    <n v="1165"/>
    <n v="41.61"/>
    <x v="6"/>
    <x v="32"/>
    <x v="2234"/>
    <d v="2017-01-05T19:47:27"/>
    <x v="2"/>
  </r>
  <r>
    <n v="2235"/>
    <s v="Miniature Scenery Terrain for Tabletop gaming and Wargames"/>
    <s v="An amazing set of sceneries to create unique atmospheres for your tabletop gaming."/>
    <x v="93"/>
    <n v="19931"/>
    <x v="0"/>
    <x v="5"/>
    <s v="CAD"/>
    <n v="1427585511"/>
    <n v="1424997111"/>
    <b v="0"/>
    <n v="147"/>
    <b v="1"/>
    <s v="games/tabletop games"/>
    <n v="153"/>
    <n v="135.59"/>
    <x v="6"/>
    <x v="32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x v="70"/>
    <n v="15039"/>
    <x v="0"/>
    <x v="0"/>
    <s v="USD"/>
    <n v="1454338123"/>
    <n v="1451746123"/>
    <b v="0"/>
    <n v="680"/>
    <b v="1"/>
    <s v="games/tabletop games"/>
    <n v="537"/>
    <n v="22.12"/>
    <x v="6"/>
    <x v="32"/>
    <x v="2236"/>
    <d v="2016-02-01T14:48:43"/>
    <x v="2"/>
  </r>
  <r>
    <n v="2237"/>
    <s v="Monster Mansion"/>
    <s v="A real-time cooperative adventure for 2-8 players. Defeat legendary monsters to earn gold and escape before the time RUNS OUT!"/>
    <x v="102"/>
    <n v="63527"/>
    <x v="0"/>
    <x v="0"/>
    <s v="USD"/>
    <n v="1415779140"/>
    <n v="1412294683"/>
    <b v="0"/>
    <n v="983"/>
    <b v="1"/>
    <s v="games/tabletop games"/>
    <n v="353"/>
    <n v="64.63"/>
    <x v="6"/>
    <x v="32"/>
    <x v="2237"/>
    <d v="2014-11-12T07:59:00"/>
    <x v="3"/>
  </r>
  <r>
    <n v="2238"/>
    <s v="28mm Fantasy Miniature range Feral Orcs!"/>
    <s v="28mm Fantasy Miniature Range in leadfree white metal: Orcs, wolves and more."/>
    <x v="23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  <x v="2238"/>
    <d v="2017-03-10T14:55:16"/>
    <x v="1"/>
  </r>
  <r>
    <n v="2239"/>
    <s v="Pro Tabletop Gaming Audio Collection"/>
    <s v="Next stretch goal unlocks at $33,000 and/or 500 backers unlocks 2 bonus stretch goals."/>
    <x v="31"/>
    <n v="32006.67"/>
    <x v="0"/>
    <x v="0"/>
    <s v="USD"/>
    <n v="1385870520"/>
    <n v="1382742014"/>
    <b v="0"/>
    <n v="426"/>
    <b v="1"/>
    <s v="games/tabletop games"/>
    <n v="128"/>
    <n v="75.13"/>
    <x v="6"/>
    <x v="32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x v="28"/>
    <n v="8064"/>
    <x v="0"/>
    <x v="1"/>
    <s v="GBP"/>
    <n v="1488484300"/>
    <n v="1485892300"/>
    <b v="0"/>
    <n v="163"/>
    <b v="1"/>
    <s v="games/tabletop games"/>
    <n v="806"/>
    <n v="49.47"/>
    <x v="6"/>
    <x v="32"/>
    <x v="2241"/>
    <d v="2017-03-02T19:51:40"/>
    <x v="1"/>
  </r>
  <r>
    <n v="2242"/>
    <s v="The Princess Bride Playing Cards from USPCC"/>
    <s v="Inconceivable! An amazing new illustrative deck based on The Princess Bride movie."/>
    <x v="3"/>
    <n v="136009.76"/>
    <x v="0"/>
    <x v="0"/>
    <s v="USD"/>
    <n v="1385521320"/>
    <n v="1382449733"/>
    <b v="0"/>
    <n v="2525"/>
    <b v="1"/>
    <s v="games/tabletop games"/>
    <n v="1360"/>
    <n v="53.87"/>
    <x v="6"/>
    <x v="32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x v="0"/>
    <s v="USD"/>
    <n v="1489374000"/>
    <n v="1488823290"/>
    <b v="0"/>
    <n v="2035"/>
    <b v="1"/>
    <s v="games/tabletop games"/>
    <n v="930250"/>
    <n v="4.57"/>
    <x v="6"/>
    <x v="32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x v="10"/>
    <n v="18851"/>
    <x v="0"/>
    <x v="0"/>
    <s v="USD"/>
    <n v="1476649800"/>
    <n v="1475609946"/>
    <b v="0"/>
    <n v="290"/>
    <b v="1"/>
    <s v="games/tabletop games"/>
    <n v="377"/>
    <n v="65"/>
    <x v="6"/>
    <x v="32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x v="23"/>
    <n v="105881"/>
    <x v="0"/>
    <x v="0"/>
    <s v="USD"/>
    <n v="1393005600"/>
    <n v="1390323617"/>
    <b v="0"/>
    <n v="1980"/>
    <b v="1"/>
    <s v="games/tabletop games"/>
    <n v="2647"/>
    <n v="53.48"/>
    <x v="6"/>
    <x v="32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x v="1"/>
    <s v="GBP"/>
    <n v="1441393210"/>
    <n v="1438801210"/>
    <b v="0"/>
    <n v="57"/>
    <b v="1"/>
    <s v="games/tabletop games"/>
    <n v="100"/>
    <n v="43.91"/>
    <x v="6"/>
    <x v="32"/>
    <x v="2246"/>
    <d v="2015-09-04T19:00:10"/>
    <x v="0"/>
  </r>
  <r>
    <n v="2247"/>
    <s v="Foragers"/>
    <s v="Take on the role of an ancient forager in this fun strategy game from the designer of Biblios."/>
    <x v="17"/>
    <n v="19324"/>
    <x v="0"/>
    <x v="0"/>
    <s v="USD"/>
    <n v="1438185565"/>
    <n v="1436975965"/>
    <b v="0"/>
    <n v="380"/>
    <b v="1"/>
    <s v="games/tabletop games"/>
    <n v="104"/>
    <n v="50.85"/>
    <x v="6"/>
    <x v="32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x v="1"/>
    <s v="GBP"/>
    <n v="1481749278"/>
    <n v="1479157278"/>
    <b v="0"/>
    <n v="128"/>
    <b v="1"/>
    <s v="games/tabletop games"/>
    <n v="107"/>
    <n v="58.63"/>
    <x v="6"/>
    <x v="32"/>
    <x v="2248"/>
    <d v="2016-12-14T21:01:18"/>
    <x v="2"/>
  </r>
  <r>
    <n v="2249"/>
    <s v="Centurion: Legionaries of Rome"/>
    <s v="March with the legions against the enemies of Rome in this role-playing game of military adventures."/>
    <x v="8"/>
    <n v="5907"/>
    <x v="0"/>
    <x v="0"/>
    <s v="USD"/>
    <n v="1364917965"/>
    <n v="1362329565"/>
    <b v="0"/>
    <n v="180"/>
    <b v="1"/>
    <s v="games/tabletop games"/>
    <n v="169"/>
    <n v="32.82"/>
    <x v="6"/>
    <x v="3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x v="31"/>
    <n v="243778"/>
    <x v="0"/>
    <x v="0"/>
    <s v="USD"/>
    <n v="1480727273"/>
    <n v="1478131673"/>
    <b v="0"/>
    <n v="571"/>
    <b v="1"/>
    <s v="games/tabletop games"/>
    <n v="975"/>
    <n v="426.93"/>
    <x v="6"/>
    <x v="32"/>
    <x v="2250"/>
    <d v="2016-12-03T01:07:53"/>
    <x v="2"/>
  </r>
  <r>
    <n v="2251"/>
    <s v="Werewolf: Full Moon Expansion"/>
    <s v="A great game full of lying, scheming, and werewolves.  Now with additional characters to add even more mayhem!"/>
    <x v="0"/>
    <n v="11428.19"/>
    <x v="0"/>
    <x v="0"/>
    <s v="USD"/>
    <n v="1408177077"/>
    <n v="1406362677"/>
    <b v="0"/>
    <n v="480"/>
    <b v="1"/>
    <s v="games/tabletop games"/>
    <n v="134"/>
    <n v="23.81"/>
    <x v="6"/>
    <x v="32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x v="3"/>
    <s v="EUR"/>
    <n v="1470469938"/>
    <n v="1469173938"/>
    <b v="0"/>
    <n v="249"/>
    <b v="1"/>
    <s v="games/tabletop games"/>
    <n v="272"/>
    <n v="98.41"/>
    <x v="6"/>
    <x v="32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x v="0"/>
    <s v="USD"/>
    <n v="1447862947"/>
    <n v="1445267347"/>
    <b v="0"/>
    <n v="84"/>
    <b v="1"/>
    <s v="games/tabletop games"/>
    <n v="113"/>
    <n v="107.32"/>
    <x v="6"/>
    <x v="32"/>
    <x v="2253"/>
    <d v="2015-11-18T16:09:07"/>
    <x v="0"/>
  </r>
  <r>
    <n v="2254"/>
    <s v="Green Couch Games Limited: FrogFlip!"/>
    <s v="A dexterity microgame by father/daughter team, Jason and Claire Kotarski. Make 100 project."/>
    <x v="2"/>
    <n v="2299"/>
    <x v="0"/>
    <x v="0"/>
    <s v="USD"/>
    <n v="1485271968"/>
    <n v="1484667168"/>
    <b v="0"/>
    <n v="197"/>
    <b v="1"/>
    <s v="games/tabletop games"/>
    <n v="460"/>
    <n v="11.67"/>
    <x v="6"/>
    <x v="32"/>
    <x v="2254"/>
    <d v="2017-01-24T15:32:48"/>
    <x v="1"/>
  </r>
  <r>
    <n v="2255"/>
    <s v="Jumbo Jets - Jet Set Expansion Set #2"/>
    <s v="This is the second set of 5 expansions for our route-building game, Jet Set!"/>
    <x v="333"/>
    <n v="11323"/>
    <x v="0"/>
    <x v="0"/>
    <s v="USD"/>
    <n v="1462661451"/>
    <n v="1460069451"/>
    <b v="0"/>
    <n v="271"/>
    <b v="1"/>
    <s v="games/tabletop games"/>
    <n v="287"/>
    <n v="41.78"/>
    <x v="6"/>
    <x v="32"/>
    <x v="2255"/>
    <d v="2016-05-07T22:50:51"/>
    <x v="2"/>
  </r>
  <r>
    <n v="2256"/>
    <s v="Bitcoin Empire"/>
    <s v="Build your crypto-currency empire and sabotage your opponents. A deck building, card game. 2-4 players. 15 minutes."/>
    <x v="334"/>
    <n v="1069"/>
    <x v="0"/>
    <x v="1"/>
    <s v="GBP"/>
    <n v="1479811846"/>
    <n v="1478602246"/>
    <b v="0"/>
    <n v="50"/>
    <b v="1"/>
    <s v="games/tabletop games"/>
    <n v="223"/>
    <n v="21.38"/>
    <x v="6"/>
    <x v="32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x v="1"/>
    <s v="GBP"/>
    <n v="1466377200"/>
    <n v="1463351329"/>
    <b v="0"/>
    <n v="169"/>
    <b v="1"/>
    <s v="games/tabletop games"/>
    <n v="636"/>
    <n v="94.1"/>
    <x v="6"/>
    <x v="32"/>
    <x v="2257"/>
    <d v="2016-06-19T23:00:00"/>
    <x v="2"/>
  </r>
  <r>
    <n v="2258"/>
    <s v="A Sundered World"/>
    <s v="A Dungeon World campaign setting that takes place after the end of the worlds."/>
    <x v="41"/>
    <n v="3223"/>
    <x v="0"/>
    <x v="0"/>
    <s v="USD"/>
    <n v="1434045687"/>
    <n v="1431453687"/>
    <b v="0"/>
    <n v="205"/>
    <b v="1"/>
    <s v="games/tabletop games"/>
    <n v="147"/>
    <n v="15.72"/>
    <x v="6"/>
    <x v="3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x v="28"/>
    <n v="18671"/>
    <x v="0"/>
    <x v="1"/>
    <s v="GBP"/>
    <n v="1481224736"/>
    <n v="1480360736"/>
    <b v="0"/>
    <n v="206"/>
    <b v="1"/>
    <s v="games/tabletop games"/>
    <n v="1867"/>
    <n v="90.64"/>
    <x v="6"/>
    <x v="32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x v="30"/>
    <n v="8173"/>
    <x v="0"/>
    <x v="0"/>
    <s v="USD"/>
    <n v="1395876250"/>
    <n v="1393287850"/>
    <b v="0"/>
    <n v="84"/>
    <b v="1"/>
    <s v="games/tabletop games"/>
    <n v="327"/>
    <n v="97.3"/>
    <x v="6"/>
    <x v="32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  <x v="2261"/>
    <d v="2017-02-14T17:23:40"/>
    <x v="1"/>
  </r>
  <r>
    <n v="2262"/>
    <s v="Riders: A Game About Cheating Doomsday"/>
    <s v="An RPG about mortal servants of the Horsemen of the Apocalypse deciding to not end the world."/>
    <x v="126"/>
    <n v="5087"/>
    <x v="0"/>
    <x v="0"/>
    <s v="USD"/>
    <n v="1416268800"/>
    <n v="1413295358"/>
    <b v="0"/>
    <n v="181"/>
    <b v="1"/>
    <s v="games/tabletop games"/>
    <n v="154"/>
    <n v="28.1"/>
    <x v="6"/>
    <x v="32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x v="51"/>
    <n v="8666"/>
    <x v="0"/>
    <x v="11"/>
    <s v="SEK"/>
    <n v="1422734313"/>
    <n v="1420919913"/>
    <b v="0"/>
    <n v="60"/>
    <b v="1"/>
    <s v="games/tabletop games"/>
    <n v="116"/>
    <n v="144.43"/>
    <x v="6"/>
    <x v="32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x v="0"/>
    <s v="USD"/>
    <n v="1463972400"/>
    <n v="1462543114"/>
    <b v="0"/>
    <n v="445"/>
    <b v="1"/>
    <s v="games/tabletop games"/>
    <n v="180"/>
    <n v="24.27"/>
    <x v="6"/>
    <x v="32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x v="1"/>
    <s v="GBP"/>
    <n v="1479846507"/>
    <n v="1479241707"/>
    <b v="0"/>
    <n v="17"/>
    <b v="1"/>
    <s v="games/tabletop games"/>
    <n v="299"/>
    <n v="35.119999999999997"/>
    <x v="6"/>
    <x v="32"/>
    <x v="2265"/>
    <d v="2016-11-22T20:28:27"/>
    <x v="2"/>
  </r>
  <r>
    <n v="2266"/>
    <s v="GOAT LORDS."/>
    <s v="Want to be LORD OF THE GOATS? Start building your herd using thievery, magic, bombs and mostly goats."/>
    <x v="15"/>
    <n v="4804"/>
    <x v="0"/>
    <x v="0"/>
    <s v="USD"/>
    <n v="1461722400"/>
    <n v="1460235592"/>
    <b v="0"/>
    <n v="194"/>
    <b v="1"/>
    <s v="games/tabletop games"/>
    <n v="320"/>
    <n v="24.76"/>
    <x v="6"/>
    <x v="32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x v="0"/>
    <s v="USD"/>
    <n v="1419123600"/>
    <n v="1416945297"/>
    <b v="0"/>
    <n v="404"/>
    <b v="1"/>
    <s v="games/tabletop games"/>
    <n v="381"/>
    <n v="188.38"/>
    <x v="6"/>
    <x v="32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x v="89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x v="0"/>
    <s v="USD"/>
    <n v="1488862800"/>
    <n v="1486745663"/>
    <b v="0"/>
    <n v="902"/>
    <b v="1"/>
    <s v="games/tabletop games"/>
    <n v="1802"/>
    <n v="49.93"/>
    <x v="6"/>
    <x v="32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x v="31"/>
    <n v="180062"/>
    <x v="0"/>
    <x v="0"/>
    <s v="USD"/>
    <n v="1484085540"/>
    <n v="1482353513"/>
    <b v="0"/>
    <n v="1670"/>
    <b v="1"/>
    <s v="games/tabletop games"/>
    <n v="720"/>
    <n v="107.82"/>
    <x v="6"/>
    <x v="3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x v="0"/>
    <s v="USD"/>
    <n v="1481328004"/>
    <n v="1478736004"/>
    <b v="0"/>
    <n v="1328"/>
    <b v="1"/>
    <s v="games/tabletop games"/>
    <n v="283"/>
    <n v="42.63"/>
    <x v="6"/>
    <x v="32"/>
    <x v="2271"/>
    <d v="2016-12-10T00:00:04"/>
    <x v="2"/>
  </r>
  <r>
    <n v="2272"/>
    <s v="Pick the Lock"/>
    <s v="Pick the Lock is a game of chance and strategy. Attempt to obtain priceless treasures and outwit the other players."/>
    <x v="28"/>
    <n v="13566"/>
    <x v="0"/>
    <x v="0"/>
    <s v="USD"/>
    <n v="1449506836"/>
    <n v="1446914836"/>
    <b v="0"/>
    <n v="944"/>
    <b v="1"/>
    <s v="games/tabletop games"/>
    <n v="1357"/>
    <n v="14.37"/>
    <x v="6"/>
    <x v="32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x v="0"/>
    <s v="USD"/>
    <n v="1393156857"/>
    <n v="1390564857"/>
    <b v="0"/>
    <n v="99"/>
    <b v="1"/>
    <s v="games/tabletop games"/>
    <n v="120"/>
    <n v="30.2"/>
    <x v="6"/>
    <x v="3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x v="81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x v="0"/>
    <s v="USD"/>
    <n v="1388936289"/>
    <n v="1386344289"/>
    <b v="0"/>
    <n v="75"/>
    <b v="1"/>
    <s v="games/tabletop games"/>
    <n v="106"/>
    <n v="64.75"/>
    <x v="6"/>
    <x v="32"/>
    <x v="2276"/>
    <d v="2014-01-05T15:38:09"/>
    <x v="4"/>
  </r>
  <r>
    <n v="2277"/>
    <s v="Police Precinct"/>
    <s v="Police Precinct is a cooperative game where the players take on the roles as police officers, with different areas of expertise."/>
    <x v="0"/>
    <n v="11992"/>
    <x v="0"/>
    <x v="0"/>
    <s v="USD"/>
    <n v="1330359423"/>
    <n v="1327767423"/>
    <b v="0"/>
    <n v="207"/>
    <b v="1"/>
    <s v="games/tabletop games"/>
    <n v="141"/>
    <n v="57.93"/>
    <x v="6"/>
    <x v="32"/>
    <x v="2277"/>
    <d v="2012-02-27T16:17:03"/>
    <x v="5"/>
  </r>
  <r>
    <n v="2278"/>
    <s v="Eternity Dice - Regular and D6 Charms Edition"/>
    <s v="Dice forged from stone one by one entirely by hand for demanding Gamers and Collectors."/>
    <x v="13"/>
    <n v="5414"/>
    <x v="0"/>
    <x v="13"/>
    <s v="EUR"/>
    <n v="1451861940"/>
    <n v="1448902867"/>
    <b v="0"/>
    <n v="102"/>
    <b v="1"/>
    <s v="games/tabletop games"/>
    <n v="271"/>
    <n v="53.08"/>
    <x v="6"/>
    <x v="32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x v="28"/>
    <n v="1538"/>
    <x v="0"/>
    <x v="0"/>
    <s v="USD"/>
    <n v="1423022400"/>
    <n v="1421436099"/>
    <b v="0"/>
    <n v="32"/>
    <b v="1"/>
    <s v="games/tabletop games"/>
    <n v="154"/>
    <n v="48.06"/>
    <x v="6"/>
    <x v="32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x v="0"/>
    <s v="USD"/>
    <n v="1442501991"/>
    <n v="1439909991"/>
    <b v="0"/>
    <n v="480"/>
    <b v="1"/>
    <s v="games/tabletop games"/>
    <n v="404"/>
    <n v="82.4"/>
    <x v="6"/>
    <x v="32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x v="43"/>
    <n v="555"/>
    <x v="0"/>
    <x v="0"/>
    <s v="USD"/>
    <n v="1311576600"/>
    <n v="1306219897"/>
    <b v="0"/>
    <n v="11"/>
    <b v="1"/>
    <s v="music/rock"/>
    <n v="185"/>
    <n v="50.45"/>
    <x v="4"/>
    <x v="11"/>
    <x v="2281"/>
    <d v="2011-07-25T06:50:00"/>
    <x v="6"/>
  </r>
  <r>
    <n v="2282"/>
    <s v="Sage King's Debut Album"/>
    <s v="Sage King is recording his debut album and wants YOU to be a part of the creation process"/>
    <x v="47"/>
    <n v="1390"/>
    <x v="0"/>
    <x v="0"/>
    <s v="USD"/>
    <n v="1452744686"/>
    <n v="1447560686"/>
    <b v="0"/>
    <n v="12"/>
    <b v="1"/>
    <s v="music/rock"/>
    <n v="185"/>
    <n v="115.83"/>
    <x v="4"/>
    <x v="11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x v="0"/>
    <s v="USD"/>
    <n v="1336528804"/>
    <n v="1331348404"/>
    <b v="0"/>
    <n v="48"/>
    <b v="1"/>
    <s v="music/rock"/>
    <n v="101"/>
    <n v="63.03"/>
    <x v="4"/>
    <x v="11"/>
    <x v="2283"/>
    <d v="2012-05-09T02:00:04"/>
    <x v="5"/>
  </r>
  <r>
    <n v="2284"/>
    <s v="Make a record, write a song, take the Vinyl Skyway. "/>
    <s v="The Vinyl Skyway reunite to make a third album. "/>
    <x v="12"/>
    <n v="6373.27"/>
    <x v="0"/>
    <x v="0"/>
    <s v="USD"/>
    <n v="1299902400"/>
    <n v="1297451245"/>
    <b v="0"/>
    <n v="59"/>
    <b v="1"/>
    <s v="music/rock"/>
    <n v="106"/>
    <n v="108.02"/>
    <x v="4"/>
    <x v="11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x v="0"/>
    <s v="USD"/>
    <n v="1340944043"/>
    <n v="1338352043"/>
    <b v="0"/>
    <n v="79"/>
    <b v="1"/>
    <s v="music/rock"/>
    <n v="121"/>
    <n v="46.09"/>
    <x v="4"/>
    <x v="11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x v="15"/>
    <n v="1501"/>
    <x v="0"/>
    <x v="0"/>
    <s v="USD"/>
    <n v="1378439940"/>
    <n v="1376003254"/>
    <b v="0"/>
    <n v="14"/>
    <b v="1"/>
    <s v="music/rock"/>
    <n v="100"/>
    <n v="107.21"/>
    <x v="4"/>
    <x v="1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x v="0"/>
    <s v="USD"/>
    <n v="1403539260"/>
    <n v="1401724860"/>
    <b v="0"/>
    <n v="106"/>
    <b v="1"/>
    <s v="music/rock"/>
    <n v="120"/>
    <n v="50.93"/>
    <x v="4"/>
    <x v="11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x v="0"/>
    <s v="USD"/>
    <n v="1340733600"/>
    <n v="1339098689"/>
    <b v="0"/>
    <n v="25"/>
    <b v="1"/>
    <s v="music/rock"/>
    <n v="100"/>
    <n v="40.04"/>
    <x v="4"/>
    <x v="11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x v="15"/>
    <n v="1611"/>
    <x v="0"/>
    <x v="0"/>
    <s v="USD"/>
    <n v="1386372120"/>
    <n v="1382659060"/>
    <b v="0"/>
    <n v="25"/>
    <b v="1"/>
    <s v="music/rock"/>
    <n v="107"/>
    <n v="64.44"/>
    <x v="4"/>
    <x v="11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x v="0"/>
    <s v="USD"/>
    <n v="1259686800"/>
    <n v="1252908330"/>
    <b v="0"/>
    <n v="29"/>
    <b v="1"/>
    <s v="music/rock"/>
    <n v="104"/>
    <n v="53.83"/>
    <x v="4"/>
    <x v="11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x v="0"/>
    <s v="USD"/>
    <n v="1335153600"/>
    <n v="1332199618"/>
    <b v="0"/>
    <n v="43"/>
    <b v="1"/>
    <s v="music/rock"/>
    <n v="173"/>
    <n v="100.47"/>
    <x v="4"/>
    <x v="11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x v="0"/>
    <s v="USD"/>
    <n v="1334767476"/>
    <n v="1332175476"/>
    <b v="0"/>
    <n v="46"/>
    <b v="1"/>
    <s v="music/rock"/>
    <n v="107"/>
    <n v="46.63"/>
    <x v="4"/>
    <x v="11"/>
    <x v="2292"/>
    <d v="2012-04-18T16:44:36"/>
    <x v="5"/>
  </r>
  <r>
    <n v="2293"/>
    <s v="&quot;Hurt N' Wrong&quot; New Album Fundraiser!"/>
    <s v="Donate here to be a part of the upcoming album. Every little bit helps!"/>
    <x v="16"/>
    <n v="920"/>
    <x v="0"/>
    <x v="0"/>
    <s v="USD"/>
    <n v="1348545540"/>
    <n v="1346345999"/>
    <b v="0"/>
    <n v="27"/>
    <b v="1"/>
    <s v="music/rock"/>
    <n v="108"/>
    <n v="34.07"/>
    <x v="4"/>
    <x v="11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x v="0"/>
    <s v="USD"/>
    <n v="1358702480"/>
    <n v="1356110480"/>
    <b v="0"/>
    <n v="112"/>
    <b v="1"/>
    <s v="music/rock"/>
    <n v="146"/>
    <n v="65.209999999999994"/>
    <x v="4"/>
    <x v="11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x v="0"/>
    <s v="USD"/>
    <n v="1359240856"/>
    <n v="1356648856"/>
    <b v="0"/>
    <n v="34"/>
    <b v="1"/>
    <s v="music/rock"/>
    <n v="125"/>
    <n v="44.21"/>
    <x v="4"/>
    <x v="1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x v="39"/>
    <n v="10435"/>
    <x v="0"/>
    <x v="0"/>
    <s v="USD"/>
    <n v="1330018426"/>
    <n v="1326994426"/>
    <b v="0"/>
    <n v="145"/>
    <b v="1"/>
    <s v="music/rock"/>
    <n v="149"/>
    <n v="71.97"/>
    <x v="4"/>
    <x v="11"/>
    <x v="2296"/>
    <d v="2012-02-23T17:33:46"/>
    <x v="5"/>
  </r>
  <r>
    <n v="2297"/>
    <s v="Company Company: Debut EP"/>
    <s v="New Jersey Alternative Rock band COCO needs YOUR help self-releasing debut EP!"/>
    <x v="28"/>
    <n v="1006"/>
    <x v="0"/>
    <x v="0"/>
    <s v="USD"/>
    <n v="1331697540"/>
    <n v="1328749249"/>
    <b v="0"/>
    <n v="19"/>
    <b v="1"/>
    <s v="music/rock"/>
    <n v="101"/>
    <n v="52.95"/>
    <x v="4"/>
    <x v="11"/>
    <x v="2297"/>
    <d v="2012-03-14T03:59:00"/>
    <x v="5"/>
  </r>
  <r>
    <n v="2298"/>
    <s v="Jonny Gray: First Full Length Album"/>
    <s v="My name is Jonny Gray, and my friends and I are working together to raise funds for my debut album"/>
    <x v="11"/>
    <n v="31522"/>
    <x v="0"/>
    <x v="0"/>
    <s v="USD"/>
    <n v="1395861033"/>
    <n v="1393272633"/>
    <b v="0"/>
    <n v="288"/>
    <b v="1"/>
    <s v="music/rock"/>
    <n v="105"/>
    <n v="109.45"/>
    <x v="4"/>
    <x v="11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x v="43"/>
    <n v="1050.5"/>
    <x v="0"/>
    <x v="0"/>
    <s v="USD"/>
    <n v="1296953209"/>
    <n v="1295657209"/>
    <b v="0"/>
    <n v="14"/>
    <b v="1"/>
    <s v="music/rock"/>
    <n v="350"/>
    <n v="75.040000000000006"/>
    <x v="4"/>
    <x v="11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x v="134"/>
    <n v="810"/>
    <x v="0"/>
    <x v="0"/>
    <s v="USD"/>
    <n v="1340904416"/>
    <n v="1339694816"/>
    <b v="0"/>
    <n v="7"/>
    <b v="1"/>
    <s v="music/rock"/>
    <n v="101"/>
    <n v="115.71"/>
    <x v="4"/>
    <x v="11"/>
    <x v="2300"/>
    <d v="2012-06-28T17:26:56"/>
    <x v="5"/>
  </r>
  <r>
    <n v="2301"/>
    <s v="Time Crash"/>
    <s v="We are America's first trock band, and we're ready to bring you our first album!"/>
    <x v="10"/>
    <n v="6680.22"/>
    <x v="0"/>
    <x v="0"/>
    <s v="USD"/>
    <n v="1371785496"/>
    <n v="1369193496"/>
    <b v="1"/>
    <n v="211"/>
    <b v="1"/>
    <s v="music/indie rock"/>
    <n v="134"/>
    <n v="31.66"/>
    <x v="4"/>
    <x v="14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x v="0"/>
    <s v="USD"/>
    <n v="1388473200"/>
    <n v="1385585434"/>
    <b v="1"/>
    <n v="85"/>
    <b v="1"/>
    <s v="music/indie rock"/>
    <n v="171"/>
    <n v="46.18"/>
    <x v="4"/>
    <x v="14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x v="0"/>
    <s v="USD"/>
    <n v="1323747596"/>
    <n v="1320287996"/>
    <b v="1"/>
    <n v="103"/>
    <b v="1"/>
    <s v="music/indie rock"/>
    <n v="109"/>
    <n v="68.48"/>
    <x v="4"/>
    <x v="14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x v="0"/>
    <s v="USD"/>
    <n v="1293857940"/>
    <n v="1290281691"/>
    <b v="1"/>
    <n v="113"/>
    <b v="1"/>
    <s v="music/indie rock"/>
    <n v="101"/>
    <n v="53.47"/>
    <x v="4"/>
    <x v="14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x v="0"/>
    <s v="USD"/>
    <n v="1407520800"/>
    <n v="1405356072"/>
    <b v="1"/>
    <n v="167"/>
    <b v="1"/>
    <s v="music/indie rock"/>
    <n v="101"/>
    <n v="109.11"/>
    <x v="4"/>
    <x v="14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x v="8"/>
    <n v="3736.55"/>
    <x v="0"/>
    <x v="0"/>
    <s v="USD"/>
    <n v="1331352129"/>
    <n v="1328760129"/>
    <b v="1"/>
    <n v="73"/>
    <b v="1"/>
    <s v="music/indie rock"/>
    <n v="107"/>
    <n v="51.19"/>
    <x v="4"/>
    <x v="14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x v="0"/>
    <s v="USD"/>
    <n v="1336245328"/>
    <n v="1333653333"/>
    <b v="1"/>
    <n v="75"/>
    <b v="1"/>
    <s v="music/indie rock"/>
    <n v="107"/>
    <n v="27.94"/>
    <x v="4"/>
    <x v="1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x v="0"/>
    <s v="USD"/>
    <n v="1409274000"/>
    <n v="1406847996"/>
    <b v="1"/>
    <n v="614"/>
    <b v="1"/>
    <s v="music/indie rock"/>
    <n v="101"/>
    <n v="82.5"/>
    <x v="4"/>
    <x v="14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x v="12"/>
    <n v="6400.47"/>
    <x v="0"/>
    <x v="0"/>
    <s v="USD"/>
    <n v="1362872537"/>
    <n v="1359848537"/>
    <b v="1"/>
    <n v="107"/>
    <b v="1"/>
    <s v="music/indie rock"/>
    <n v="107"/>
    <n v="59.82"/>
    <x v="4"/>
    <x v="14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  <x v="2310"/>
    <d v="2013-03-21T18:03:35"/>
    <x v="4"/>
  </r>
  <r>
    <n v="2311"/>
    <s v="Mary Fagan's CD Project!"/>
    <s v="I'm heading back into the studio!  I'm planning to record a CD of original songs and one with some jazz standards."/>
    <x v="7"/>
    <n v="9370"/>
    <x v="0"/>
    <x v="0"/>
    <s v="USD"/>
    <n v="1399421189"/>
    <n v="1396829189"/>
    <b v="1"/>
    <n v="104"/>
    <b v="1"/>
    <s v="music/indie rock"/>
    <n v="104"/>
    <n v="90.1"/>
    <x v="4"/>
    <x v="14"/>
    <x v="2311"/>
    <d v="2014-05-07T00:06:29"/>
    <x v="3"/>
  </r>
  <r>
    <n v="2312"/>
    <s v="DINOWALRUS: 3RD RECORD ON VINYL"/>
    <s v="Help Brooklyn psychedelic synth rockers DINOWALRUS release their 3rd Record, COMPLEXION, on vinyl!"/>
    <x v="9"/>
    <n v="3236"/>
    <x v="0"/>
    <x v="0"/>
    <s v="USD"/>
    <n v="1397862000"/>
    <n v="1395155478"/>
    <b v="1"/>
    <n v="79"/>
    <b v="1"/>
    <s v="music/indie rock"/>
    <n v="108"/>
    <n v="40.96"/>
    <x v="4"/>
    <x v="14"/>
    <x v="2312"/>
    <d v="2014-04-18T23:00:00"/>
    <x v="3"/>
  </r>
  <r>
    <n v="2313"/>
    <s v="A SUNNY DAY IN GLASGOW"/>
    <s v="A Sunny Day in Glasgow are recording a new album and we need your help!"/>
    <x v="10"/>
    <n v="8792.02"/>
    <x v="0"/>
    <x v="0"/>
    <s v="USD"/>
    <n v="1336086026"/>
    <n v="1333494026"/>
    <b v="1"/>
    <n v="157"/>
    <b v="1"/>
    <s v="music/indie rock"/>
    <n v="176"/>
    <n v="56"/>
    <x v="4"/>
    <x v="14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x v="0"/>
    <s v="USD"/>
    <n v="1339074857"/>
    <n v="1336482857"/>
    <b v="1"/>
    <n v="50"/>
    <b v="1"/>
    <s v="music/indie rock"/>
    <n v="157"/>
    <n v="37.67"/>
    <x v="4"/>
    <x v="14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x v="30"/>
    <n v="2565"/>
    <x v="0"/>
    <x v="0"/>
    <s v="USD"/>
    <n v="1336238743"/>
    <n v="1333646743"/>
    <b v="1"/>
    <n v="64"/>
    <b v="1"/>
    <s v="music/indie rock"/>
    <n v="103"/>
    <n v="40.08"/>
    <x v="4"/>
    <x v="14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x v="0"/>
    <s v="USD"/>
    <n v="1260383040"/>
    <n v="1253726650"/>
    <b v="1"/>
    <n v="200"/>
    <b v="1"/>
    <s v="music/indie rock"/>
    <n v="104"/>
    <n v="78.03"/>
    <x v="4"/>
    <x v="14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x v="44"/>
    <n v="416"/>
    <x v="0"/>
    <x v="0"/>
    <s v="USD"/>
    <n v="1266210000"/>
    <n v="1263474049"/>
    <b v="1"/>
    <n v="22"/>
    <b v="1"/>
    <s v="music/indie rock"/>
    <n v="104"/>
    <n v="18.91"/>
    <x v="4"/>
    <x v="14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x v="0"/>
    <s v="USD"/>
    <n v="1253937540"/>
    <n v="1251214014"/>
    <b v="1"/>
    <n v="163"/>
    <b v="1"/>
    <s v="music/indie rock"/>
    <n v="121"/>
    <n v="37.130000000000003"/>
    <x v="4"/>
    <x v="14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x v="0"/>
    <s v="USD"/>
    <n v="1387072685"/>
    <n v="1384480685"/>
    <b v="1"/>
    <n v="77"/>
    <b v="1"/>
    <s v="music/indie rock"/>
    <n v="108"/>
    <n v="41.96"/>
    <x v="4"/>
    <x v="14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x v="0"/>
    <s v="USD"/>
    <n v="1396463800"/>
    <n v="1393443400"/>
    <b v="1"/>
    <n v="89"/>
    <b v="1"/>
    <s v="music/indie rock"/>
    <n v="109"/>
    <n v="61.04"/>
    <x v="4"/>
    <x v="14"/>
    <x v="2320"/>
    <d v="2014-04-02T18:36:40"/>
    <x v="3"/>
  </r>
  <r>
    <n v="2321"/>
    <s v="WienerWÃ¼rze"/>
    <s v="Universal organic liquid seasoning brewed all natural from lupine, oat, salt and water for soups, salads, stews and more"/>
    <x v="339"/>
    <n v="4130"/>
    <x v="3"/>
    <x v="15"/>
    <s v="EUR"/>
    <n v="1491282901"/>
    <n v="1488694501"/>
    <b v="0"/>
    <n v="64"/>
    <b v="0"/>
    <s v="food/small batch"/>
    <n v="39"/>
    <n v="64.53"/>
    <x v="7"/>
    <x v="3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x v="200"/>
    <n v="85"/>
    <x v="3"/>
    <x v="0"/>
    <s v="USD"/>
    <n v="1491769769"/>
    <n v="1489181369"/>
    <b v="0"/>
    <n v="4"/>
    <b v="0"/>
    <s v="food/small batch"/>
    <n v="3"/>
    <n v="21.25"/>
    <x v="7"/>
    <x v="33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x v="49"/>
    <n v="120"/>
    <x v="3"/>
    <x v="0"/>
    <s v="USD"/>
    <n v="1490033247"/>
    <n v="1489428447"/>
    <b v="0"/>
    <n v="4"/>
    <b v="0"/>
    <s v="food/small batch"/>
    <n v="48"/>
    <n v="30"/>
    <x v="7"/>
    <x v="33"/>
    <x v="2323"/>
    <d v="2017-03-20T18:07:27"/>
    <x v="1"/>
  </r>
  <r>
    <n v="2324"/>
    <s v="Pies not Lies"/>
    <s v="A city centre shop selling great locally made food with room to chat and learn about eachother."/>
    <x v="51"/>
    <n v="1555"/>
    <x v="3"/>
    <x v="1"/>
    <s v="GBP"/>
    <n v="1490559285"/>
    <n v="1487970885"/>
    <b v="0"/>
    <n v="61"/>
    <b v="0"/>
    <s v="food/small batch"/>
    <n v="21"/>
    <n v="25.49"/>
    <x v="7"/>
    <x v="33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x v="28"/>
    <n v="80"/>
    <x v="3"/>
    <x v="0"/>
    <s v="USD"/>
    <n v="1490830331"/>
    <n v="1488241931"/>
    <b v="0"/>
    <n v="7"/>
    <b v="0"/>
    <s v="food/small batch"/>
    <n v="8"/>
    <n v="11.43"/>
    <x v="7"/>
    <x v="3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x v="0"/>
    <s v="USD"/>
    <n v="1493571600"/>
    <n v="1489106948"/>
    <b v="0"/>
    <n v="1"/>
    <b v="0"/>
    <s v="food/small batch"/>
    <n v="1"/>
    <n v="108"/>
    <x v="7"/>
    <x v="33"/>
    <x v="2326"/>
    <d v="2017-04-30T17:00:00"/>
    <x v="1"/>
  </r>
  <r>
    <n v="2327"/>
    <s v="Kraut Source - Fermentation Made Simple"/>
    <s v="Gourmet Fermentation in a Mason Jar. Create delicious, nutritious fermented foods at home."/>
    <x v="19"/>
    <n v="184133.01"/>
    <x v="0"/>
    <x v="0"/>
    <s v="USD"/>
    <n v="1409090440"/>
    <n v="1406066440"/>
    <b v="1"/>
    <n v="3355"/>
    <b v="1"/>
    <s v="food/small batch"/>
    <n v="526"/>
    <n v="54.88"/>
    <x v="7"/>
    <x v="33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x v="0"/>
    <s v="USD"/>
    <n v="1434307537"/>
    <n v="1431715537"/>
    <b v="1"/>
    <n v="537"/>
    <b v="1"/>
    <s v="food/small batch"/>
    <n v="254"/>
    <n v="47.38"/>
    <x v="7"/>
    <x v="33"/>
    <x v="2328"/>
    <d v="2015-06-14T18:45:37"/>
    <x v="0"/>
  </r>
  <r>
    <n v="2329"/>
    <s v="Half Moon Bay Distillery"/>
    <s v="Vodka, whiskey and fruit brandy - coming soon! We are a coastal distillery located in historic Half Moon Bay, California."/>
    <x v="31"/>
    <n v="26480"/>
    <x v="0"/>
    <x v="0"/>
    <s v="USD"/>
    <n v="1405609146"/>
    <n v="1403017146"/>
    <b v="1"/>
    <n v="125"/>
    <b v="1"/>
    <s v="food/small batch"/>
    <n v="106"/>
    <n v="211.84"/>
    <x v="7"/>
    <x v="33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x v="0"/>
    <s v="USD"/>
    <n v="1451001600"/>
    <n v="1448400943"/>
    <b v="1"/>
    <n v="163"/>
    <b v="1"/>
    <s v="food/small batch"/>
    <n v="102"/>
    <n v="219.93"/>
    <x v="7"/>
    <x v="33"/>
    <x v="2330"/>
    <d v="2015-12-25T00:00:00"/>
    <x v="0"/>
  </r>
  <r>
    <n v="2331"/>
    <s v="Meadowlands Chocolate"/>
    <s v="Handcrafted, organic, single-origin, bean-to-bar, dark chocolate. Like fine wine, the secret is in the terroir."/>
    <x v="6"/>
    <n v="11545.1"/>
    <x v="0"/>
    <x v="0"/>
    <s v="USD"/>
    <n v="1408320490"/>
    <n v="1405728490"/>
    <b v="1"/>
    <n v="283"/>
    <b v="1"/>
    <s v="food/small batch"/>
    <n v="144"/>
    <n v="40.799999999999997"/>
    <x v="7"/>
    <x v="33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x v="0"/>
    <s v="USD"/>
    <n v="1423235071"/>
    <n v="1420643071"/>
    <b v="1"/>
    <n v="352"/>
    <b v="1"/>
    <s v="food/small batch"/>
    <n v="106"/>
    <n v="75.5"/>
    <x v="7"/>
    <x v="33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x v="20"/>
    <n v="1273"/>
    <x v="0"/>
    <x v="0"/>
    <s v="USD"/>
    <n v="1401385800"/>
    <n v="1399563390"/>
    <b v="1"/>
    <n v="94"/>
    <b v="1"/>
    <s v="food/small batch"/>
    <n v="212"/>
    <n v="13.54"/>
    <x v="7"/>
    <x v="33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x v="23"/>
    <n v="4078"/>
    <x v="0"/>
    <x v="0"/>
    <s v="USD"/>
    <n v="1415208840"/>
    <n v="1412611498"/>
    <b v="1"/>
    <n v="67"/>
    <b v="1"/>
    <s v="food/small batch"/>
    <n v="102"/>
    <n v="60.87"/>
    <x v="7"/>
    <x v="33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x v="0"/>
    <s v="USD"/>
    <n v="1402494243"/>
    <n v="1399902243"/>
    <b v="1"/>
    <n v="221"/>
    <b v="1"/>
    <s v="food/small batch"/>
    <n v="102"/>
    <n v="115.69"/>
    <x v="7"/>
    <x v="33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x v="22"/>
    <n v="104146.51"/>
    <x v="0"/>
    <x v="0"/>
    <s v="USD"/>
    <n v="1394316695"/>
    <n v="1390860695"/>
    <b v="1"/>
    <n v="2165"/>
    <b v="1"/>
    <s v="food/small batch"/>
    <n v="521"/>
    <n v="48.1"/>
    <x v="7"/>
    <x v="33"/>
    <x v="2336"/>
    <d v="2014-03-08T22:11:35"/>
    <x v="3"/>
  </r>
  <r>
    <n v="2337"/>
    <s v="The Hudson Standard Bitters and Shrubs"/>
    <s v="We make small batch, locally sourced bitters and shrubs for cocktails and cooking."/>
    <x v="14"/>
    <n v="13279"/>
    <x v="0"/>
    <x v="0"/>
    <s v="USD"/>
    <n v="1403796143"/>
    <n v="1401204143"/>
    <b v="1"/>
    <n v="179"/>
    <b v="1"/>
    <s v="food/small batch"/>
    <n v="111"/>
    <n v="74.180000000000007"/>
    <x v="7"/>
    <x v="33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x v="0"/>
    <s v="USD"/>
    <n v="1404077484"/>
    <n v="1401485484"/>
    <b v="1"/>
    <n v="123"/>
    <b v="1"/>
    <s v="food/small batch"/>
    <n v="101"/>
    <n v="123.35"/>
    <x v="7"/>
    <x v="33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x v="0"/>
    <s v="USD"/>
    <n v="1482134340"/>
    <n v="1479496309"/>
    <b v="1"/>
    <n v="1104"/>
    <b v="1"/>
    <s v="food/small batch"/>
    <n v="294"/>
    <n v="66.62"/>
    <x v="7"/>
    <x v="33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x v="79"/>
    <n v="42311"/>
    <x v="0"/>
    <x v="0"/>
    <s v="USD"/>
    <n v="1477841138"/>
    <n v="1475249138"/>
    <b v="1"/>
    <n v="403"/>
    <b v="1"/>
    <s v="food/small batch"/>
    <n v="106"/>
    <n v="104.99"/>
    <x v="7"/>
    <x v="33"/>
    <x v="2340"/>
    <d v="2016-10-30T15:25:38"/>
    <x v="2"/>
  </r>
  <r>
    <n v="2341"/>
    <s v="Cutting Edge Fitness Website (Canceled)"/>
    <s v="This website will serve as an interface to change lives and have a community routing for your success!"/>
    <x v="10"/>
    <n v="0"/>
    <x v="1"/>
    <x v="0"/>
    <s v="USD"/>
    <n v="1436729504"/>
    <n v="1434137504"/>
    <b v="0"/>
    <n v="0"/>
    <b v="0"/>
    <s v="technology/web"/>
    <n v="0"/>
    <n v="0"/>
    <x v="2"/>
    <x v="7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x v="0"/>
    <s v="USD"/>
    <n v="1412571600"/>
    <n v="1410799870"/>
    <b v="0"/>
    <n v="0"/>
    <b v="0"/>
    <s v="technology/web"/>
    <n v="0"/>
    <n v="0"/>
    <x v="2"/>
    <x v="7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x v="3"/>
    <n v="300"/>
    <x v="1"/>
    <x v="0"/>
    <s v="USD"/>
    <n v="1452282420"/>
    <n v="1447962505"/>
    <b v="0"/>
    <n v="1"/>
    <b v="0"/>
    <s v="technology/web"/>
    <n v="3"/>
    <n v="300"/>
    <x v="2"/>
    <x v="7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x v="5"/>
    <s v="CAD"/>
    <n v="1466789269"/>
    <n v="1464197269"/>
    <b v="0"/>
    <n v="1"/>
    <b v="0"/>
    <s v="technology/web"/>
    <n v="0"/>
    <n v="1"/>
    <x v="2"/>
    <x v="7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x v="9"/>
    <n v="0"/>
    <x v="1"/>
    <x v="0"/>
    <s v="USD"/>
    <n v="1427845140"/>
    <n v="1424822556"/>
    <b v="0"/>
    <n v="0"/>
    <b v="0"/>
    <s v="technology/web"/>
    <n v="0"/>
    <n v="0"/>
    <x v="2"/>
    <x v="7"/>
    <x v="2345"/>
    <d v="2015-03-31T23:39:00"/>
    <x v="0"/>
  </r>
  <r>
    <n v="2346"/>
    <s v="Ez 2c 3D Viewers (Canceled)"/>
    <s v="Watch and Make FREE 3D Videos &amp; Pics - No Viewer needed. To Help Learn we have Training and Instant 3D viewers."/>
    <x v="127"/>
    <n v="39"/>
    <x v="1"/>
    <x v="0"/>
    <s v="USD"/>
    <n v="1476731431"/>
    <n v="1472843431"/>
    <b v="0"/>
    <n v="3"/>
    <b v="0"/>
    <s v="technology/web"/>
    <n v="0"/>
    <n v="13"/>
    <x v="2"/>
    <x v="7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x v="28"/>
    <n v="15"/>
    <x v="1"/>
    <x v="0"/>
    <s v="USD"/>
    <n v="1472135676"/>
    <n v="1469543676"/>
    <b v="0"/>
    <n v="1"/>
    <b v="0"/>
    <s v="technology/web"/>
    <n v="2"/>
    <n v="15"/>
    <x v="2"/>
    <x v="7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x v="0"/>
    <s v="USD"/>
    <n v="1456006938"/>
    <n v="1450822938"/>
    <b v="0"/>
    <n v="5"/>
    <b v="0"/>
    <s v="technology/web"/>
    <n v="0"/>
    <n v="54"/>
    <x v="2"/>
    <x v="7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x v="11"/>
    <s v="SEK"/>
    <n v="1439318228"/>
    <n v="1436812628"/>
    <b v="0"/>
    <n v="0"/>
    <b v="0"/>
    <s v="technology/web"/>
    <n v="0"/>
    <n v="0"/>
    <x v="2"/>
    <x v="7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x v="63"/>
    <n v="0"/>
    <x v="1"/>
    <x v="17"/>
    <s v="EUR"/>
    <n v="1483474370"/>
    <n v="1480882370"/>
    <b v="0"/>
    <n v="0"/>
    <b v="0"/>
    <s v="technology/web"/>
    <n v="0"/>
    <n v="0"/>
    <x v="2"/>
    <x v="7"/>
    <x v="2350"/>
    <d v="2017-01-03T20:12:50"/>
    <x v="2"/>
  </r>
  <r>
    <n v="2351"/>
    <s v="NZ Auction site.  No listing or success fees. Only $2 p/m"/>
    <s v="Donate $30 or more and receive a free selfie stick."/>
    <x v="341"/>
    <n v="108"/>
    <x v="1"/>
    <x v="4"/>
    <s v="NZD"/>
    <n v="1430360739"/>
    <n v="1427768739"/>
    <b v="0"/>
    <n v="7"/>
    <b v="0"/>
    <s v="technology/web"/>
    <n v="1"/>
    <n v="15.43"/>
    <x v="2"/>
    <x v="7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x v="0"/>
    <s v="USD"/>
    <n v="1433603552"/>
    <n v="1428419552"/>
    <b v="0"/>
    <n v="0"/>
    <b v="0"/>
    <s v="technology/web"/>
    <n v="0"/>
    <n v="0"/>
    <x v="2"/>
    <x v="7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x v="0"/>
    <s v="USD"/>
    <n v="1429632822"/>
    <n v="1428596022"/>
    <b v="0"/>
    <n v="0"/>
    <b v="0"/>
    <s v="technology/web"/>
    <n v="0"/>
    <n v="0"/>
    <x v="2"/>
    <x v="7"/>
    <x v="2353"/>
    <d v="2015-04-21T16:13:42"/>
    <x v="0"/>
  </r>
  <r>
    <n v="2354"/>
    <s v="Dissertation (Canceled)"/>
    <s v="Almost done with doctorate degree but need funding of $35,000 to complete research of project."/>
    <x v="19"/>
    <n v="25"/>
    <x v="1"/>
    <x v="0"/>
    <s v="USD"/>
    <n v="1420910460"/>
    <n v="1415726460"/>
    <b v="0"/>
    <n v="1"/>
    <b v="0"/>
    <s v="technology/web"/>
    <n v="0"/>
    <n v="25"/>
    <x v="2"/>
    <x v="7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x v="6"/>
    <n v="55"/>
    <x v="1"/>
    <x v="2"/>
    <s v="AUD"/>
    <n v="1430604136"/>
    <n v="1428012136"/>
    <b v="0"/>
    <n v="2"/>
    <b v="0"/>
    <s v="technology/web"/>
    <n v="1"/>
    <n v="27.5"/>
    <x v="2"/>
    <x v="7"/>
    <x v="2355"/>
    <d v="2015-05-02T22:02:16"/>
    <x v="0"/>
  </r>
  <r>
    <n v="2356"/>
    <s v="HardstyleUnited.com (Canceled)"/>
    <s v="HardstyleUnited.com The Global Hardstyle community. Your Hardstyle community."/>
    <x v="3"/>
    <n v="0"/>
    <x v="1"/>
    <x v="9"/>
    <s v="EUR"/>
    <n v="1433530104"/>
    <n v="1430938104"/>
    <b v="0"/>
    <n v="0"/>
    <b v="0"/>
    <s v="technology/web"/>
    <n v="0"/>
    <n v="0"/>
    <x v="2"/>
    <x v="7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x v="100"/>
    <n v="0"/>
    <x v="1"/>
    <x v="1"/>
    <s v="GBP"/>
    <n v="1445093578"/>
    <n v="1442501578"/>
    <b v="0"/>
    <n v="0"/>
    <b v="0"/>
    <s v="technology/web"/>
    <n v="0"/>
    <n v="0"/>
    <x v="2"/>
    <x v="7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x v="15"/>
    <n v="0"/>
    <x v="1"/>
    <x v="1"/>
    <s v="GBP"/>
    <n v="1422664740"/>
    <n v="1417818036"/>
    <b v="0"/>
    <n v="0"/>
    <b v="0"/>
    <s v="technology/web"/>
    <n v="0"/>
    <n v="0"/>
    <x v="2"/>
    <x v="7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x v="0"/>
    <s v="USD"/>
    <n v="1438616124"/>
    <n v="1433432124"/>
    <b v="0"/>
    <n v="3"/>
    <b v="0"/>
    <s v="technology/web"/>
    <n v="15"/>
    <n v="367"/>
    <x v="2"/>
    <x v="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x v="10"/>
    <n v="2"/>
    <x v="1"/>
    <x v="5"/>
    <s v="CAD"/>
    <n v="1454864280"/>
    <n v="1452272280"/>
    <b v="0"/>
    <n v="1"/>
    <b v="0"/>
    <s v="technology/web"/>
    <n v="0"/>
    <n v="2"/>
    <x v="2"/>
    <x v="7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x v="48"/>
    <n v="0"/>
    <x v="1"/>
    <x v="5"/>
    <s v="CAD"/>
    <n v="1462053600"/>
    <n v="1459975008"/>
    <b v="0"/>
    <n v="0"/>
    <b v="0"/>
    <s v="technology/web"/>
    <n v="0"/>
    <n v="0"/>
    <x v="2"/>
    <x v="7"/>
    <x v="2361"/>
    <d v="2016-04-30T22:00:00"/>
    <x v="2"/>
  </r>
  <r>
    <n v="2362"/>
    <s v="Help CRB obtain 501(c)(3) status! (Canceled)"/>
    <s v="The Columbus Ruby Brigade has brought monthly ruby goodness and camaraderie to all participants."/>
    <x v="329"/>
    <n v="120"/>
    <x v="1"/>
    <x v="0"/>
    <s v="USD"/>
    <n v="1418315470"/>
    <n v="1415723470"/>
    <b v="0"/>
    <n v="2"/>
    <b v="0"/>
    <s v="technology/web"/>
    <n v="29"/>
    <n v="60"/>
    <x v="2"/>
    <x v="7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x v="0"/>
    <s v="USD"/>
    <n v="1451348200"/>
    <n v="1447460200"/>
    <b v="0"/>
    <n v="0"/>
    <b v="0"/>
    <s v="technology/web"/>
    <n v="0"/>
    <n v="0"/>
    <x v="2"/>
    <x v="7"/>
    <x v="2363"/>
    <d v="2015-12-29T00:16:40"/>
    <x v="0"/>
  </r>
  <r>
    <n v="2364"/>
    <s v="Minecraft Server and Website Help (Name: Forge Realms)"/>
    <s v="Making a Minecraft server and Website and I need your help to fund it. Thanks in Advance!"/>
    <x v="342"/>
    <n v="0"/>
    <x v="1"/>
    <x v="0"/>
    <s v="USD"/>
    <n v="1445898356"/>
    <n v="1441146356"/>
    <b v="0"/>
    <n v="0"/>
    <b v="0"/>
    <s v="technology/web"/>
    <n v="0"/>
    <n v="0"/>
    <x v="2"/>
    <x v="7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x v="28"/>
    <n v="0"/>
    <x v="1"/>
    <x v="13"/>
    <s v="EUR"/>
    <n v="1453071600"/>
    <n v="1449596425"/>
    <b v="0"/>
    <n v="0"/>
    <b v="0"/>
    <s v="technology/web"/>
    <n v="0"/>
    <n v="0"/>
    <x v="2"/>
    <x v="7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x v="1"/>
    <s v="GBP"/>
    <n v="1445431533"/>
    <n v="1442839533"/>
    <b v="0"/>
    <n v="27"/>
    <b v="0"/>
    <s v="technology/web"/>
    <n v="11"/>
    <n v="97.41"/>
    <x v="2"/>
    <x v="7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x v="0"/>
    <s v="USD"/>
    <n v="1461622616"/>
    <n v="1456442216"/>
    <b v="0"/>
    <n v="14"/>
    <b v="0"/>
    <s v="technology/web"/>
    <n v="1"/>
    <n v="47.86"/>
    <x v="2"/>
    <x v="7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x v="0"/>
    <s v="USD"/>
    <n v="1429028365"/>
    <n v="1425143965"/>
    <b v="0"/>
    <n v="2"/>
    <b v="0"/>
    <s v="technology/web"/>
    <n v="0"/>
    <n v="50"/>
    <x v="2"/>
    <x v="7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x v="0"/>
    <s v="USD"/>
    <n v="1455132611"/>
    <n v="1452540611"/>
    <b v="0"/>
    <n v="0"/>
    <b v="0"/>
    <s v="technology/web"/>
    <n v="0"/>
    <n v="0"/>
    <x v="2"/>
    <x v="7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x v="0"/>
    <s v="USD"/>
    <n v="1418877141"/>
    <n v="1416285141"/>
    <b v="0"/>
    <n v="4"/>
    <b v="0"/>
    <s v="technology/web"/>
    <n v="0"/>
    <n v="20.5"/>
    <x v="2"/>
    <x v="7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x v="13"/>
    <n v="0"/>
    <x v="1"/>
    <x v="0"/>
    <s v="USD"/>
    <n v="1435257596"/>
    <n v="1432665596"/>
    <b v="0"/>
    <n v="0"/>
    <b v="0"/>
    <s v="technology/web"/>
    <n v="0"/>
    <n v="0"/>
    <x v="2"/>
    <x v="7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x v="2"/>
    <s v="AUD"/>
    <n v="1429839571"/>
    <n v="1427247571"/>
    <b v="0"/>
    <n v="6"/>
    <b v="0"/>
    <s v="technology/web"/>
    <n v="3"/>
    <n v="30"/>
    <x v="2"/>
    <x v="7"/>
    <x v="2372"/>
    <d v="2015-04-24T01:39:31"/>
    <x v="0"/>
  </r>
  <r>
    <n v="2373"/>
    <s v="Cykelauktion.com (Canceled)"/>
    <s v="We want to create a safe marketplace for buying and selling bicycles."/>
    <x v="343"/>
    <n v="50"/>
    <x v="1"/>
    <x v="11"/>
    <s v="SEK"/>
    <n v="1440863624"/>
    <n v="1438271624"/>
    <b v="0"/>
    <n v="1"/>
    <b v="0"/>
    <s v="technology/web"/>
    <n v="0"/>
    <n v="50"/>
    <x v="2"/>
    <x v="7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x v="29"/>
    <n v="10"/>
    <x v="1"/>
    <x v="0"/>
    <s v="USD"/>
    <n v="1423772060"/>
    <n v="1421180060"/>
    <b v="0"/>
    <n v="1"/>
    <b v="0"/>
    <s v="technology/web"/>
    <n v="0"/>
    <n v="10"/>
    <x v="2"/>
    <x v="7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x v="0"/>
    <s v="USD"/>
    <n v="1473451437"/>
    <n v="1470859437"/>
    <b v="0"/>
    <n v="0"/>
    <b v="0"/>
    <s v="technology/web"/>
    <n v="0"/>
    <n v="0"/>
    <x v="2"/>
    <x v="7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x v="9"/>
    <n v="326.33"/>
    <x v="1"/>
    <x v="0"/>
    <s v="USD"/>
    <n v="1449785566"/>
    <n v="1447193566"/>
    <b v="0"/>
    <n v="4"/>
    <b v="0"/>
    <s v="technology/web"/>
    <n v="11"/>
    <n v="81.58"/>
    <x v="2"/>
    <x v="7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x v="5"/>
    <s v="CAD"/>
    <n v="1480110783"/>
    <n v="1477515183"/>
    <b v="0"/>
    <n v="0"/>
    <b v="0"/>
    <s v="technology/web"/>
    <n v="0"/>
    <n v="0"/>
    <x v="2"/>
    <x v="7"/>
    <x v="2377"/>
    <d v="2016-11-25T21:53:03"/>
    <x v="2"/>
  </r>
  <r>
    <n v="2378"/>
    <s v="KEEPUP INC (Canceled)"/>
    <s v="KEEPUP allows you to extend your social circle by introducing you to new people via your friends."/>
    <x v="74"/>
    <n v="0"/>
    <x v="1"/>
    <x v="0"/>
    <s v="USD"/>
    <n v="1440548330"/>
    <n v="1438042730"/>
    <b v="0"/>
    <n v="0"/>
    <b v="0"/>
    <s v="technology/web"/>
    <n v="0"/>
    <n v="0"/>
    <x v="2"/>
    <x v="7"/>
    <x v="2378"/>
    <d v="2015-08-26T00:18:50"/>
    <x v="0"/>
  </r>
  <r>
    <n v="2379"/>
    <s v="SelectCooks.com (Canceled)"/>
    <s v="Selectcooks.com is a community marketplace for people to list, find and hire chefs."/>
    <x v="11"/>
    <n v="0"/>
    <x v="1"/>
    <x v="0"/>
    <s v="USD"/>
    <n v="1444004616"/>
    <n v="1440116616"/>
    <b v="0"/>
    <n v="0"/>
    <b v="0"/>
    <s v="technology/web"/>
    <n v="0"/>
    <n v="0"/>
    <x v="2"/>
    <x v="7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x v="36"/>
    <n v="55"/>
    <x v="1"/>
    <x v="0"/>
    <s v="USD"/>
    <n v="1443726142"/>
    <n v="1441134142"/>
    <b v="0"/>
    <n v="3"/>
    <b v="0"/>
    <s v="technology/web"/>
    <n v="0"/>
    <n v="18.329999999999998"/>
    <x v="2"/>
    <x v="7"/>
    <x v="2380"/>
    <d v="2015-10-01T19:02:22"/>
    <x v="0"/>
  </r>
  <r>
    <n v="2381"/>
    <s v="Cannabis Connection (Canceled)"/>
    <s v="Social Media Platform for the Marijuana Industry to create professionalism and a stable lasting market."/>
    <x v="344"/>
    <n v="1571"/>
    <x v="1"/>
    <x v="0"/>
    <s v="USD"/>
    <n v="1428704848"/>
    <n v="1426112848"/>
    <b v="0"/>
    <n v="7"/>
    <b v="0"/>
    <s v="technology/web"/>
    <n v="2"/>
    <n v="224.43"/>
    <x v="2"/>
    <x v="7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x v="9"/>
    <n v="75"/>
    <x v="1"/>
    <x v="0"/>
    <s v="USD"/>
    <n v="1438662603"/>
    <n v="1436502603"/>
    <b v="0"/>
    <n v="2"/>
    <b v="0"/>
    <s v="technology/web"/>
    <n v="3"/>
    <n v="37.5"/>
    <x v="2"/>
    <x v="7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x v="4"/>
    <s v="NZD"/>
    <n v="1424568107"/>
    <n v="1421976107"/>
    <b v="0"/>
    <n v="3"/>
    <b v="0"/>
    <s v="technology/web"/>
    <n v="4"/>
    <n v="145"/>
    <x v="2"/>
    <x v="7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x v="0"/>
    <s v="USD"/>
    <n v="1415932643"/>
    <n v="1413337043"/>
    <b v="0"/>
    <n v="8"/>
    <b v="0"/>
    <s v="technology/web"/>
    <n v="1"/>
    <n v="1"/>
    <x v="2"/>
    <x v="7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x v="0"/>
    <s v="USD"/>
    <n v="1438793432"/>
    <n v="1436201432"/>
    <b v="0"/>
    <n v="7"/>
    <b v="0"/>
    <s v="technology/web"/>
    <n v="1"/>
    <n v="112.57"/>
    <x v="2"/>
    <x v="7"/>
    <x v="2385"/>
    <d v="2015-08-05T16:50:32"/>
    <x v="0"/>
  </r>
  <r>
    <n v="2386"/>
    <s v="Realjobmatch.com (Canceled)"/>
    <s v="Realjobmatch is not just a job search site but a matching site , matching the right jobseekers with the best jobs."/>
    <x v="11"/>
    <n v="0"/>
    <x v="1"/>
    <x v="5"/>
    <s v="CAD"/>
    <n v="1420920424"/>
    <n v="1415736424"/>
    <b v="0"/>
    <n v="0"/>
    <b v="0"/>
    <s v="technology/web"/>
    <n v="0"/>
    <n v="0"/>
    <x v="2"/>
    <x v="7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x v="0"/>
    <s v="USD"/>
    <n v="1469199740"/>
    <n v="1465311740"/>
    <b v="0"/>
    <n v="3"/>
    <b v="0"/>
    <s v="technology/web"/>
    <n v="1"/>
    <n v="342"/>
    <x v="2"/>
    <x v="7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x v="0"/>
    <s v="USD"/>
    <n v="1421350140"/>
    <n v="1418761759"/>
    <b v="0"/>
    <n v="8"/>
    <b v="0"/>
    <s v="technology/web"/>
    <n v="1"/>
    <n v="57.88"/>
    <x v="2"/>
    <x v="7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x v="6"/>
    <s v="EUR"/>
    <n v="1437861540"/>
    <n v="1435160452"/>
    <b v="0"/>
    <n v="1"/>
    <b v="0"/>
    <s v="technology/web"/>
    <n v="0"/>
    <n v="30"/>
    <x v="2"/>
    <x v="7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x v="2"/>
    <s v="AUD"/>
    <n v="1420352264"/>
    <n v="1416896264"/>
    <b v="0"/>
    <n v="0"/>
    <b v="0"/>
    <s v="technology/web"/>
    <n v="0"/>
    <n v="0"/>
    <x v="2"/>
    <x v="7"/>
    <x v="2390"/>
    <d v="2015-01-04T06:17:44"/>
    <x v="3"/>
  </r>
  <r>
    <n v="2391"/>
    <s v="oToBOTS.com - Freedom from high cost auto repairs (Canceled)"/>
    <s v="Using the power of internet to help people save hundreds in car repair."/>
    <x v="22"/>
    <n v="25"/>
    <x v="1"/>
    <x v="0"/>
    <s v="USD"/>
    <n v="1427825044"/>
    <n v="1425236644"/>
    <b v="0"/>
    <n v="1"/>
    <b v="0"/>
    <s v="technology/web"/>
    <n v="0"/>
    <n v="25"/>
    <x v="2"/>
    <x v="7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x v="0"/>
    <s v="USD"/>
    <n v="1446087223"/>
    <n v="1443495223"/>
    <b v="0"/>
    <n v="0"/>
    <b v="0"/>
    <s v="technology/web"/>
    <n v="0"/>
    <n v="0"/>
    <x v="2"/>
    <x v="7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x v="57"/>
    <n v="50"/>
    <x v="1"/>
    <x v="0"/>
    <s v="USD"/>
    <n v="1439048017"/>
    <n v="1436456017"/>
    <b v="0"/>
    <n v="1"/>
    <b v="0"/>
    <s v="technology/web"/>
    <n v="0"/>
    <n v="50"/>
    <x v="2"/>
    <x v="7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x v="17"/>
    <s v="EUR"/>
    <n v="1424940093"/>
    <n v="1422348093"/>
    <b v="0"/>
    <n v="2"/>
    <b v="0"/>
    <s v="technology/web"/>
    <n v="0"/>
    <n v="1.5"/>
    <x v="2"/>
    <x v="7"/>
    <x v="2394"/>
    <d v="2015-02-26T08:41:33"/>
    <x v="0"/>
  </r>
  <r>
    <n v="2395"/>
    <s v="VENT it out (Canceled)"/>
    <s v="I am making a social website where people can anonymously or openly vent, All walks of life all over the world"/>
    <x v="287"/>
    <n v="0"/>
    <x v="1"/>
    <x v="0"/>
    <s v="USD"/>
    <n v="1484038620"/>
    <n v="1481597687"/>
    <b v="0"/>
    <n v="0"/>
    <b v="0"/>
    <s v="technology/web"/>
    <n v="0"/>
    <n v="0"/>
    <x v="2"/>
    <x v="7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x v="10"/>
    <n v="10"/>
    <x v="1"/>
    <x v="16"/>
    <s v="CHF"/>
    <n v="1444940558"/>
    <n v="1442348558"/>
    <b v="0"/>
    <n v="1"/>
    <b v="0"/>
    <s v="technology/web"/>
    <n v="0"/>
    <n v="10"/>
    <x v="2"/>
    <x v="7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x v="0"/>
    <s v="USD"/>
    <n v="1420233256"/>
    <n v="1417641256"/>
    <b v="0"/>
    <n v="0"/>
    <b v="0"/>
    <s v="technology/web"/>
    <n v="0"/>
    <n v="0"/>
    <x v="2"/>
    <x v="7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x v="23"/>
    <n v="0"/>
    <x v="1"/>
    <x v="0"/>
    <s v="USD"/>
    <n v="1435874384"/>
    <n v="1433282384"/>
    <b v="0"/>
    <n v="0"/>
    <b v="0"/>
    <s v="technology/web"/>
    <n v="0"/>
    <n v="0"/>
    <x v="2"/>
    <x v="7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x v="11"/>
    <s v="SEK"/>
    <n v="1418934506"/>
    <n v="1415910506"/>
    <b v="0"/>
    <n v="0"/>
    <b v="0"/>
    <s v="technology/web"/>
    <n v="0"/>
    <n v="0"/>
    <x v="2"/>
    <x v="7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x v="2"/>
    <s v="AUD"/>
    <n v="1460615164"/>
    <n v="1458023164"/>
    <b v="0"/>
    <n v="0"/>
    <b v="0"/>
    <s v="technology/web"/>
    <n v="0"/>
    <n v="0"/>
    <x v="2"/>
    <x v="7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x v="0"/>
    <s v="USD"/>
    <n v="1457207096"/>
    <n v="1452023096"/>
    <b v="0"/>
    <n v="9"/>
    <b v="0"/>
    <s v="food/food trucks"/>
    <n v="1"/>
    <n v="22.33"/>
    <x v="7"/>
    <x v="19"/>
    <x v="2401"/>
    <d v="2016-03-05T19:44:56"/>
    <x v="2"/>
  </r>
  <r>
    <n v="2402"/>
    <s v="Cupcake Truck Unite"/>
    <s v="Small town, delicious treats, and a mobile truck"/>
    <x v="14"/>
    <n v="52"/>
    <x v="2"/>
    <x v="0"/>
    <s v="USD"/>
    <n v="1431533931"/>
    <n v="1428941931"/>
    <b v="0"/>
    <n v="1"/>
    <b v="0"/>
    <s v="food/food trucks"/>
    <n v="0"/>
    <n v="52"/>
    <x v="7"/>
    <x v="19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x v="1"/>
    <s v="GBP"/>
    <n v="1459368658"/>
    <n v="1454188258"/>
    <b v="0"/>
    <n v="12"/>
    <b v="0"/>
    <s v="food/food trucks"/>
    <n v="17"/>
    <n v="16.829999999999998"/>
    <x v="7"/>
    <x v="19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x v="36"/>
    <n v="0"/>
    <x v="2"/>
    <x v="0"/>
    <s v="USD"/>
    <n v="1451782607"/>
    <n v="1449190607"/>
    <b v="0"/>
    <n v="0"/>
    <b v="0"/>
    <s v="food/food trucks"/>
    <n v="0"/>
    <n v="0"/>
    <x v="7"/>
    <x v="19"/>
    <x v="2404"/>
    <d v="2016-01-03T00:56:47"/>
    <x v="0"/>
  </r>
  <r>
    <n v="2405"/>
    <s v="JoyShtick Food Truck"/>
    <s v="We are the first gaming-themed food truck, bringing gourmet pub fare to the Jacksonville area."/>
    <x v="10"/>
    <n v="1126"/>
    <x v="2"/>
    <x v="0"/>
    <s v="USD"/>
    <n v="1472911375"/>
    <n v="1471096975"/>
    <b v="0"/>
    <n v="20"/>
    <b v="0"/>
    <s v="food/food trucks"/>
    <n v="23"/>
    <n v="56.3"/>
    <x v="7"/>
    <x v="19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x v="0"/>
    <s v="USD"/>
    <n v="1421635190"/>
    <n v="1418179190"/>
    <b v="0"/>
    <n v="16"/>
    <b v="0"/>
    <s v="food/food trucks"/>
    <n v="41"/>
    <n v="84.06"/>
    <x v="7"/>
    <x v="19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x v="0"/>
    <s v="USD"/>
    <n v="1428732000"/>
    <n v="1426772928"/>
    <b v="0"/>
    <n v="33"/>
    <b v="0"/>
    <s v="food/food trucks"/>
    <n v="25"/>
    <n v="168.39"/>
    <x v="7"/>
    <x v="19"/>
    <x v="2407"/>
    <d v="2015-04-11T06:00:00"/>
    <x v="0"/>
  </r>
  <r>
    <n v="2408"/>
    <s v="Sabroso On Wheels"/>
    <s v="A US Army Vet trying to get a Peruvian food truck going! Really good Peruvian food now mobile!"/>
    <x v="36"/>
    <n v="30"/>
    <x v="2"/>
    <x v="0"/>
    <s v="USD"/>
    <n v="1415247757"/>
    <n v="1412652157"/>
    <b v="0"/>
    <n v="2"/>
    <b v="0"/>
    <s v="food/food trucks"/>
    <n v="0"/>
    <n v="15"/>
    <x v="7"/>
    <x v="19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x v="31"/>
    <n v="460"/>
    <x v="2"/>
    <x v="0"/>
    <s v="USD"/>
    <n v="1439931675"/>
    <n v="1437339675"/>
    <b v="0"/>
    <n v="6"/>
    <b v="0"/>
    <s v="food/food trucks"/>
    <n v="2"/>
    <n v="76.67"/>
    <x v="7"/>
    <x v="19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x v="2"/>
    <s v="AUD"/>
    <n v="1441619275"/>
    <n v="1439027275"/>
    <b v="0"/>
    <n v="0"/>
    <b v="0"/>
    <s v="food/food trucks"/>
    <n v="0"/>
    <n v="0"/>
    <x v="7"/>
    <x v="19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x v="31"/>
    <n v="151"/>
    <x v="2"/>
    <x v="0"/>
    <s v="USD"/>
    <n v="1440524082"/>
    <n v="1437932082"/>
    <b v="0"/>
    <n v="3"/>
    <b v="0"/>
    <s v="food/food trucks"/>
    <n v="1"/>
    <n v="50.33"/>
    <x v="7"/>
    <x v="19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x v="6"/>
    <s v="EUR"/>
    <n v="1480185673"/>
    <n v="1476294073"/>
    <b v="0"/>
    <n v="0"/>
    <b v="0"/>
    <s v="food/food trucks"/>
    <n v="0"/>
    <n v="0"/>
    <x v="7"/>
    <x v="19"/>
    <x v="2412"/>
    <d v="2016-11-26T18:41:13"/>
    <x v="2"/>
  </r>
  <r>
    <n v="2413"/>
    <s v="Lone Pine Coffee Brewery"/>
    <s v="Lone Pine Coffee Brewery will be a portable third-wave coffee shop available for wedding receptions and other events!"/>
    <x v="9"/>
    <n v="25"/>
    <x v="2"/>
    <x v="0"/>
    <s v="USD"/>
    <n v="1401579000"/>
    <n v="1398911882"/>
    <b v="0"/>
    <n v="3"/>
    <b v="0"/>
    <s v="food/food trucks"/>
    <n v="1"/>
    <n v="8.33"/>
    <x v="7"/>
    <x v="19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x v="0"/>
    <s v="USD"/>
    <n v="1440215940"/>
    <n v="1436805660"/>
    <b v="0"/>
    <n v="13"/>
    <b v="0"/>
    <s v="food/food trucks"/>
    <n v="3"/>
    <n v="35.380000000000003"/>
    <x v="7"/>
    <x v="19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x v="127"/>
    <n v="335"/>
    <x v="2"/>
    <x v="0"/>
    <s v="USD"/>
    <n v="1468615346"/>
    <n v="1466023346"/>
    <b v="0"/>
    <n v="6"/>
    <b v="0"/>
    <s v="food/food trucks"/>
    <n v="1"/>
    <n v="55.83"/>
    <x v="7"/>
    <x v="19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x v="0"/>
    <s v="USD"/>
    <n v="1426345200"/>
    <n v="1421343743"/>
    <b v="0"/>
    <n v="1"/>
    <b v="0"/>
    <s v="food/food trucks"/>
    <n v="0"/>
    <n v="5"/>
    <x v="7"/>
    <x v="19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x v="0"/>
    <s v="USD"/>
    <n v="1407705187"/>
    <n v="1405113187"/>
    <b v="0"/>
    <n v="0"/>
    <b v="0"/>
    <s v="food/food trucks"/>
    <n v="0"/>
    <n v="0"/>
    <x v="7"/>
    <x v="19"/>
    <x v="2417"/>
    <d v="2014-08-10T21:13:07"/>
    <x v="3"/>
  </r>
  <r>
    <n v="2418"/>
    <s v="Mexican food truck"/>
    <s v="I want to start my food truck business."/>
    <x v="31"/>
    <n v="5"/>
    <x v="2"/>
    <x v="0"/>
    <s v="USD"/>
    <n v="1427225644"/>
    <n v="1422045244"/>
    <b v="0"/>
    <n v="5"/>
    <b v="0"/>
    <s v="food/food trucks"/>
    <n v="0"/>
    <n v="1"/>
    <x v="7"/>
    <x v="19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x v="0"/>
    <s v="USD"/>
    <n v="1424281389"/>
    <n v="1419097389"/>
    <b v="0"/>
    <n v="0"/>
    <b v="0"/>
    <s v="food/food trucks"/>
    <n v="0"/>
    <n v="0"/>
    <x v="7"/>
    <x v="19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x v="0"/>
    <s v="USD"/>
    <n v="1415583695"/>
    <n v="1410396095"/>
    <b v="0"/>
    <n v="36"/>
    <b v="0"/>
    <s v="food/food trucks"/>
    <n v="15"/>
    <n v="69.47"/>
    <x v="7"/>
    <x v="19"/>
    <x v="2420"/>
    <d v="2014-11-10T01:41:35"/>
    <x v="3"/>
  </r>
  <r>
    <n v="2421"/>
    <s v="hot dog cart"/>
    <s v="help me start Merrill's first hot dog cart in this empty lot"/>
    <x v="12"/>
    <n v="1"/>
    <x v="2"/>
    <x v="0"/>
    <s v="USD"/>
    <n v="1424536196"/>
    <n v="1421944196"/>
    <b v="0"/>
    <n v="1"/>
    <b v="0"/>
    <s v="food/food trucks"/>
    <n v="0"/>
    <n v="1"/>
    <x v="7"/>
    <x v="19"/>
    <x v="2421"/>
    <d v="2015-02-21T16:29:56"/>
    <x v="0"/>
  </r>
  <r>
    <n v="2422"/>
    <s v="Help starting a family owned food truck"/>
    <s v="Family owned business serving BBQ and seafood to the public"/>
    <x v="2"/>
    <n v="1"/>
    <x v="2"/>
    <x v="0"/>
    <s v="USD"/>
    <n v="1426091036"/>
    <n v="1423502636"/>
    <b v="0"/>
    <n v="1"/>
    <b v="0"/>
    <s v="food/food trucks"/>
    <n v="0"/>
    <n v="1"/>
    <x v="7"/>
    <x v="19"/>
    <x v="2422"/>
    <d v="2015-03-11T16:23:56"/>
    <x v="0"/>
  </r>
  <r>
    <n v="2423"/>
    <s v="FBTR BBQ"/>
    <s v="FBTR is a Texas-style, North Carolina based, homemade BBQ company looking to bring good meat to the masses."/>
    <x v="127"/>
    <n v="8"/>
    <x v="2"/>
    <x v="0"/>
    <s v="USD"/>
    <n v="1420044890"/>
    <n v="1417452890"/>
    <b v="0"/>
    <n v="1"/>
    <b v="0"/>
    <s v="food/food trucks"/>
    <n v="0"/>
    <n v="8"/>
    <x v="7"/>
    <x v="19"/>
    <x v="2423"/>
    <d v="2014-12-31T16:54:50"/>
    <x v="3"/>
  </r>
  <r>
    <n v="2424"/>
    <s v="Lily and Memphs"/>
    <s v="Great and creative food from the heart in the form of a sweet food truck!"/>
    <x v="31"/>
    <n v="310"/>
    <x v="2"/>
    <x v="0"/>
    <s v="USD"/>
    <n v="1414445108"/>
    <n v="1411853108"/>
    <b v="0"/>
    <n v="9"/>
    <b v="0"/>
    <s v="food/food trucks"/>
    <n v="1"/>
    <n v="34.44"/>
    <x v="7"/>
    <x v="19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x v="0"/>
    <s v="USD"/>
    <n v="1464386640"/>
    <n v="1463090149"/>
    <b v="0"/>
    <n v="1"/>
    <b v="0"/>
    <s v="food/food trucks"/>
    <n v="0"/>
    <n v="1"/>
    <x v="7"/>
    <x v="19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x v="22"/>
    <n v="0"/>
    <x v="2"/>
    <x v="0"/>
    <s v="USD"/>
    <n v="1439006692"/>
    <n v="1433822692"/>
    <b v="0"/>
    <n v="0"/>
    <b v="0"/>
    <s v="food/food trucks"/>
    <n v="0"/>
    <n v="0"/>
    <x v="7"/>
    <x v="19"/>
    <x v="2426"/>
    <d v="2015-08-08T04:04:52"/>
    <x v="0"/>
  </r>
  <r>
    <n v="2427"/>
    <s v="Wraps in a snap. Fast lunch with a gourmet punch!"/>
    <s v="Fast and simple lunches for those on the go.  All (lunch) deals $10 or less."/>
    <x v="63"/>
    <n v="1"/>
    <x v="2"/>
    <x v="0"/>
    <s v="USD"/>
    <n v="1458715133"/>
    <n v="1455262733"/>
    <b v="0"/>
    <n v="1"/>
    <b v="0"/>
    <s v="food/food trucks"/>
    <n v="0"/>
    <n v="1"/>
    <x v="7"/>
    <x v="19"/>
    <x v="2427"/>
    <d v="2016-03-23T06:38:53"/>
    <x v="2"/>
  </r>
  <r>
    <n v="2428"/>
    <s v="Premium Burgers"/>
    <s v="From Moo 2 You! We want to offer premium burgers to a taco flooded environment."/>
    <x v="19"/>
    <n v="1"/>
    <x v="2"/>
    <x v="0"/>
    <s v="USD"/>
    <n v="1426182551"/>
    <n v="1423594151"/>
    <b v="0"/>
    <n v="1"/>
    <b v="0"/>
    <s v="food/food trucks"/>
    <n v="0"/>
    <n v="1"/>
    <x v="7"/>
    <x v="19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x v="10"/>
    <s v="NOK"/>
    <n v="1486313040"/>
    <n v="1483131966"/>
    <b v="0"/>
    <n v="4"/>
    <b v="0"/>
    <s v="food/food trucks"/>
    <n v="1"/>
    <n v="501.25"/>
    <x v="7"/>
    <x v="19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x v="9"/>
    <n v="21"/>
    <x v="2"/>
    <x v="0"/>
    <s v="USD"/>
    <n v="1455246504"/>
    <n v="1452654504"/>
    <b v="0"/>
    <n v="2"/>
    <b v="0"/>
    <s v="food/food trucks"/>
    <n v="1"/>
    <n v="10.5"/>
    <x v="7"/>
    <x v="19"/>
    <x v="2430"/>
    <d v="2016-02-12T03:08:24"/>
    <x v="2"/>
  </r>
  <r>
    <n v="2431"/>
    <s v="Murphy's good eatin'"/>
    <s v="Go to Colorado and run a food truck with homemade food of all kinds."/>
    <x v="57"/>
    <n v="2"/>
    <x v="2"/>
    <x v="0"/>
    <s v="USD"/>
    <n v="1467080613"/>
    <n v="1461896613"/>
    <b v="0"/>
    <n v="2"/>
    <b v="0"/>
    <s v="food/food trucks"/>
    <n v="0"/>
    <n v="1"/>
    <x v="7"/>
    <x v="19"/>
    <x v="2431"/>
    <d v="2016-06-28T02:23:33"/>
    <x v="2"/>
  </r>
  <r>
    <n v="2432"/>
    <s v="funding for bbq trailer"/>
    <s v="Looking to start competition cooking and need start-up help.  Offering brisket tasting to all contributors."/>
    <x v="32"/>
    <n v="2"/>
    <x v="2"/>
    <x v="0"/>
    <s v="USD"/>
    <n v="1425791697"/>
    <n v="1423199697"/>
    <b v="0"/>
    <n v="2"/>
    <b v="0"/>
    <s v="food/food trucks"/>
    <n v="0"/>
    <n v="1"/>
    <x v="7"/>
    <x v="19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x v="3"/>
    <n v="0"/>
    <x v="2"/>
    <x v="0"/>
    <s v="USD"/>
    <n v="1456608943"/>
    <n v="1454016943"/>
    <b v="0"/>
    <n v="0"/>
    <b v="0"/>
    <s v="food/food trucks"/>
    <n v="0"/>
    <n v="0"/>
    <x v="7"/>
    <x v="19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x v="0"/>
    <s v="USD"/>
    <n v="1438662474"/>
    <n v="1435206474"/>
    <b v="0"/>
    <n v="2"/>
    <b v="0"/>
    <s v="food/food trucks"/>
    <n v="0"/>
    <n v="13"/>
    <x v="7"/>
    <x v="19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x v="11"/>
    <s v="SEK"/>
    <n v="1444027186"/>
    <n v="1441435186"/>
    <b v="0"/>
    <n v="4"/>
    <b v="0"/>
    <s v="food/food trucks"/>
    <n v="0"/>
    <n v="306"/>
    <x v="7"/>
    <x v="19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x v="5"/>
    <s v="CAD"/>
    <n v="1454078770"/>
    <n v="1448894770"/>
    <b v="0"/>
    <n v="2"/>
    <b v="0"/>
    <s v="food/food trucks"/>
    <n v="0"/>
    <n v="22.5"/>
    <x v="7"/>
    <x v="19"/>
    <x v="2436"/>
    <d v="2016-01-29T14:46:10"/>
    <x v="0"/>
  </r>
  <r>
    <n v="2437"/>
    <s v="Cuppa Gumbos"/>
    <s v="Homemade Gumbo, Stews and Curry to be served hot and fresh everyday at any festival or concert we can attend."/>
    <x v="6"/>
    <n v="0"/>
    <x v="2"/>
    <x v="0"/>
    <s v="USD"/>
    <n v="1426615200"/>
    <n v="1422400188"/>
    <b v="0"/>
    <n v="0"/>
    <b v="0"/>
    <s v="food/food trucks"/>
    <n v="0"/>
    <n v="0"/>
    <x v="7"/>
    <x v="19"/>
    <x v="2437"/>
    <d v="2015-03-17T18:00:00"/>
    <x v="0"/>
  </r>
  <r>
    <n v="2438"/>
    <s v="FOOD|Art"/>
    <s v="I'm starting a catering and food truck business of southern comfort food. My FOOD is my Art!  _x000a_Thanks for you help!"/>
    <x v="36"/>
    <n v="50"/>
    <x v="2"/>
    <x v="0"/>
    <s v="USD"/>
    <n v="1449529062"/>
    <n v="1444341462"/>
    <b v="0"/>
    <n v="1"/>
    <b v="0"/>
    <s v="food/food trucks"/>
    <n v="0"/>
    <n v="50"/>
    <x v="7"/>
    <x v="19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x v="3"/>
    <n v="0"/>
    <x v="2"/>
    <x v="0"/>
    <s v="USD"/>
    <n v="1445197129"/>
    <n v="1442605129"/>
    <b v="0"/>
    <n v="0"/>
    <b v="0"/>
    <s v="food/food trucks"/>
    <n v="0"/>
    <n v="0"/>
    <x v="7"/>
    <x v="19"/>
    <x v="2439"/>
    <d v="2015-10-18T19:38:49"/>
    <x v="0"/>
  </r>
  <r>
    <n v="2440"/>
    <s v="The first green Food Truck in Phnom Penh"/>
    <s v="Starting a entire clean energy food truck and set a new standard for Cambodia"/>
    <x v="10"/>
    <n v="10"/>
    <x v="2"/>
    <x v="18"/>
    <s v="EUR"/>
    <n v="1455399313"/>
    <n v="1452807313"/>
    <b v="0"/>
    <n v="2"/>
    <b v="0"/>
    <s v="food/food trucks"/>
    <n v="0"/>
    <n v="5"/>
    <x v="7"/>
    <x v="19"/>
    <x v="2440"/>
    <d v="2016-02-13T21:35:13"/>
    <x v="2"/>
  </r>
  <r>
    <n v="2441"/>
    <s v="Bring Alchemy Pops to the People!"/>
    <s v="YOU can help Alchemy Pops POP up on a street near you!"/>
    <x v="51"/>
    <n v="8091"/>
    <x v="0"/>
    <x v="0"/>
    <s v="USD"/>
    <n v="1437627540"/>
    <n v="1435806054"/>
    <b v="0"/>
    <n v="109"/>
    <b v="1"/>
    <s v="food/small batch"/>
    <n v="108"/>
    <n v="74.23"/>
    <x v="7"/>
    <x v="33"/>
    <x v="2441"/>
    <d v="2015-07-23T04:59:00"/>
    <x v="0"/>
  </r>
  <r>
    <n v="2442"/>
    <s v="Young Mountain Tea: A New White Tea from India's Himalayas"/>
    <s v="The first tea from a new sustainable tea region in India's young, rising Himalayas."/>
    <x v="95"/>
    <n v="30226"/>
    <x v="0"/>
    <x v="0"/>
    <s v="USD"/>
    <n v="1426777228"/>
    <n v="1424188828"/>
    <b v="0"/>
    <n v="372"/>
    <b v="1"/>
    <s v="food/small batch"/>
    <n v="126"/>
    <n v="81.25"/>
    <x v="7"/>
    <x v="33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x v="0"/>
    <s v="USD"/>
    <n v="1464199591"/>
    <n v="1461607591"/>
    <b v="0"/>
    <n v="61"/>
    <b v="1"/>
    <s v="food/small batch"/>
    <n v="109"/>
    <n v="53.41"/>
    <x v="7"/>
    <x v="33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x v="0"/>
    <s v="USD"/>
    <n v="1443242021"/>
    <n v="1440650021"/>
    <b v="0"/>
    <n v="115"/>
    <b v="1"/>
    <s v="food/small batch"/>
    <n v="173"/>
    <n v="75.13"/>
    <x v="7"/>
    <x v="3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x v="0"/>
    <s v="USD"/>
    <n v="1480174071"/>
    <n v="1477578471"/>
    <b v="0"/>
    <n v="111"/>
    <b v="1"/>
    <s v="food/small batch"/>
    <n v="168"/>
    <n v="75.67"/>
    <x v="7"/>
    <x v="33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x v="0"/>
    <s v="USD"/>
    <n v="1478923200"/>
    <n v="1476184593"/>
    <b v="0"/>
    <n v="337"/>
    <b v="1"/>
    <s v="food/small batch"/>
    <n v="427"/>
    <n v="31.69"/>
    <x v="7"/>
    <x v="33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x v="0"/>
    <s v="USD"/>
    <n v="1472621760"/>
    <n v="1472110513"/>
    <b v="0"/>
    <n v="9"/>
    <b v="1"/>
    <s v="food/small batch"/>
    <n v="108"/>
    <n v="47.78"/>
    <x v="7"/>
    <x v="33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x v="0"/>
    <s v="USD"/>
    <n v="1414465860"/>
    <n v="1411177456"/>
    <b v="0"/>
    <n v="102"/>
    <b v="1"/>
    <s v="food/small batch"/>
    <n v="102"/>
    <n v="149.31"/>
    <x v="7"/>
    <x v="33"/>
    <x v="2450"/>
    <d v="2014-10-28T03:11:00"/>
    <x v="3"/>
  </r>
  <r>
    <n v="2451"/>
    <s v="Boss Balls Protein Balls"/>
    <s v="Meet the best tasting high protein, low sugar protein snack on the planet. Guaranteed to turn you into a stone cold fox."/>
    <x v="3"/>
    <n v="11545"/>
    <x v="0"/>
    <x v="0"/>
    <s v="USD"/>
    <n v="1488750490"/>
    <n v="1487022490"/>
    <b v="0"/>
    <n v="186"/>
    <b v="1"/>
    <s v="food/small batch"/>
    <n v="115"/>
    <n v="62.07"/>
    <x v="7"/>
    <x v="33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x v="0"/>
    <s v="USD"/>
    <n v="1451430000"/>
    <n v="1448914500"/>
    <b v="0"/>
    <n v="15"/>
    <b v="1"/>
    <s v="food/small batch"/>
    <n v="134"/>
    <n v="53.4"/>
    <x v="7"/>
    <x v="33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x v="0"/>
    <s v="USD"/>
    <n v="1486053409"/>
    <n v="1483461409"/>
    <b v="0"/>
    <n v="67"/>
    <b v="1"/>
    <s v="food/small batch"/>
    <n v="155"/>
    <n v="69.27"/>
    <x v="7"/>
    <x v="33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x v="0"/>
    <s v="USD"/>
    <n v="1489207808"/>
    <n v="1486183808"/>
    <b v="0"/>
    <n v="130"/>
    <b v="1"/>
    <s v="food/small batch"/>
    <n v="101"/>
    <n v="271.51"/>
    <x v="7"/>
    <x v="33"/>
    <x v="2454"/>
    <d v="2017-03-11T04:50:08"/>
    <x v="1"/>
  </r>
  <r>
    <n v="2455"/>
    <s v="Yo Mama's Sauces &amp; Rubs"/>
    <s v="Mama wants everyone to try her secret recipes for sauces and rubs. She uses only the freshest ingredients for them."/>
    <x v="43"/>
    <n v="546"/>
    <x v="0"/>
    <x v="0"/>
    <s v="USD"/>
    <n v="1461177950"/>
    <n v="1458758750"/>
    <b v="0"/>
    <n v="16"/>
    <b v="1"/>
    <s v="food/small batch"/>
    <n v="182"/>
    <n v="34.130000000000003"/>
    <x v="7"/>
    <x v="33"/>
    <x v="2455"/>
    <d v="2016-04-20T18:45:50"/>
    <x v="2"/>
  </r>
  <r>
    <n v="2456"/>
    <s v="Beef Sticks to Chomp On!!"/>
    <s v="These beef sticks will make your taste buds dance with happiness. Plus they are healthier than most available today!"/>
    <x v="15"/>
    <n v="2713"/>
    <x v="0"/>
    <x v="0"/>
    <s v="USD"/>
    <n v="1488063839"/>
    <n v="1485471839"/>
    <b v="0"/>
    <n v="67"/>
    <b v="1"/>
    <s v="food/small batch"/>
    <n v="181"/>
    <n v="40.49"/>
    <x v="7"/>
    <x v="33"/>
    <x v="2456"/>
    <d v="2017-02-25T23:03:59"/>
    <x v="1"/>
  </r>
  <r>
    <n v="2457"/>
    <s v="NDWK The North Dakota Wine Kitchen"/>
    <s v="If you love wine, and have ever dreamed of crafting your own. You can in 3 easy steps.  Sample~Sprinkle~Savor."/>
    <x v="165"/>
    <n v="23530"/>
    <x v="0"/>
    <x v="0"/>
    <s v="USD"/>
    <n v="1458826056"/>
    <n v="1456237656"/>
    <b v="0"/>
    <n v="124"/>
    <b v="1"/>
    <s v="food/small batch"/>
    <n v="102"/>
    <n v="189.76"/>
    <x v="7"/>
    <x v="33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x v="10"/>
    <n v="5509"/>
    <x v="0"/>
    <x v="0"/>
    <s v="USD"/>
    <n v="1465498800"/>
    <n v="1462481718"/>
    <b v="0"/>
    <n v="80"/>
    <b v="1"/>
    <s v="food/small batch"/>
    <n v="110"/>
    <n v="68.86"/>
    <x v="7"/>
    <x v="33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x v="0"/>
    <s v="USD"/>
    <n v="1458742685"/>
    <n v="1454858285"/>
    <b v="0"/>
    <n v="282"/>
    <b v="1"/>
    <s v="food/small batch"/>
    <n v="102"/>
    <n v="108.78"/>
    <x v="7"/>
    <x v="33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x v="0"/>
    <s v="USD"/>
    <n v="1483417020"/>
    <n v="1480480167"/>
    <b v="0"/>
    <n v="68"/>
    <b v="1"/>
    <s v="food/small batch"/>
    <n v="101"/>
    <n v="125.99"/>
    <x v="7"/>
    <x v="33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x v="51"/>
    <n v="7785"/>
    <x v="0"/>
    <x v="0"/>
    <s v="USD"/>
    <n v="1317438000"/>
    <n v="1314577097"/>
    <b v="0"/>
    <n v="86"/>
    <b v="1"/>
    <s v="music/indie rock"/>
    <n v="104"/>
    <n v="90.52"/>
    <x v="4"/>
    <x v="14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x v="0"/>
    <s v="USD"/>
    <n v="1342672096"/>
    <n v="1340944096"/>
    <b v="0"/>
    <n v="115"/>
    <b v="1"/>
    <s v="music/indie rock"/>
    <n v="111"/>
    <n v="28.88"/>
    <x v="4"/>
    <x v="14"/>
    <x v="2462"/>
    <d v="2012-07-19T04:28:16"/>
    <x v="5"/>
  </r>
  <r>
    <n v="2463"/>
    <s v="Emma Ate the Lion &quot;Songs Two Count Too&quot;"/>
    <s v="Emma Ate The Lion's debut full length album"/>
    <x v="13"/>
    <n v="2325"/>
    <x v="0"/>
    <x v="0"/>
    <s v="USD"/>
    <n v="1366138800"/>
    <n v="1362710425"/>
    <b v="0"/>
    <n v="75"/>
    <b v="1"/>
    <s v="music/indie rock"/>
    <n v="116"/>
    <n v="31"/>
    <x v="4"/>
    <x v="14"/>
    <x v="2463"/>
    <d v="2013-04-16T19:00:00"/>
    <x v="4"/>
  </r>
  <r>
    <n v="2464"/>
    <s v="The Enemy Feathers NEW EP"/>
    <s v="The Enemy Feathers are passing the proverbial hat to see if we can raise enough money to complete Our NEW EP"/>
    <x v="13"/>
    <n v="2222"/>
    <x v="0"/>
    <x v="5"/>
    <s v="CAD"/>
    <n v="1443641340"/>
    <n v="1441143397"/>
    <b v="0"/>
    <n v="43"/>
    <b v="1"/>
    <s v="music/indie rock"/>
    <n v="111"/>
    <n v="51.67"/>
    <x v="4"/>
    <x v="14"/>
    <x v="2464"/>
    <d v="2015-09-30T19:29:00"/>
    <x v="0"/>
  </r>
  <r>
    <n v="2465"/>
    <s v="The Lion Oh My - Our first full length release"/>
    <s v="An indie band from Spokane, WA looking to master and package their first full length album."/>
    <x v="176"/>
    <n v="1261"/>
    <x v="0"/>
    <x v="0"/>
    <s v="USD"/>
    <n v="1348420548"/>
    <n v="1345828548"/>
    <b v="0"/>
    <n v="48"/>
    <b v="1"/>
    <s v="music/indie rock"/>
    <n v="180"/>
    <n v="26.27"/>
    <x v="4"/>
    <x v="14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x v="0"/>
    <s v="USD"/>
    <n v="1368066453"/>
    <n v="1365474453"/>
    <b v="0"/>
    <n v="52"/>
    <b v="1"/>
    <s v="music/indie rock"/>
    <n v="100"/>
    <n v="48.08"/>
    <x v="4"/>
    <x v="14"/>
    <x v="2466"/>
    <d v="2013-05-09T02:27:33"/>
    <x v="4"/>
  </r>
  <r>
    <n v="2467"/>
    <s v="Nature Boy Explorer EP"/>
    <s v="We've finished our first EP and we're taking it on the road in three weeks! Help us fund manufacturing?"/>
    <x v="28"/>
    <n v="1185"/>
    <x v="0"/>
    <x v="0"/>
    <s v="USD"/>
    <n v="1336669200"/>
    <n v="1335473931"/>
    <b v="0"/>
    <n v="43"/>
    <b v="1"/>
    <s v="music/indie rock"/>
    <n v="119"/>
    <n v="27.56"/>
    <x v="4"/>
    <x v="14"/>
    <x v="2467"/>
    <d v="2012-05-10T17:00:00"/>
    <x v="5"/>
  </r>
  <r>
    <n v="2468"/>
    <s v="New &quot;Jesse Denaro&quot; Album!"/>
    <s v="Please donate, support &amp; share this project so that I may be able to record my new EP this fall!"/>
    <x v="13"/>
    <n v="2144.34"/>
    <x v="0"/>
    <x v="0"/>
    <s v="USD"/>
    <n v="1351400400"/>
    <n v="1348285321"/>
    <b v="0"/>
    <n v="58"/>
    <b v="1"/>
    <s v="music/indie rock"/>
    <n v="107"/>
    <n v="36.97"/>
    <x v="4"/>
    <x v="14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x v="0"/>
    <s v="USD"/>
    <n v="1297160329"/>
    <n v="1295000329"/>
    <b v="0"/>
    <n v="47"/>
    <b v="1"/>
    <s v="music/indie rock"/>
    <n v="114"/>
    <n v="29.02"/>
    <x v="4"/>
    <x v="14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x v="0"/>
    <s v="USD"/>
    <n v="1337824055"/>
    <n v="1335232055"/>
    <b v="0"/>
    <n v="36"/>
    <b v="1"/>
    <s v="music/indie rock"/>
    <n v="103"/>
    <n v="28.66"/>
    <x v="4"/>
    <x v="14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x v="0"/>
    <s v="USD"/>
    <n v="1327535392"/>
    <n v="1324079392"/>
    <b v="0"/>
    <n v="17"/>
    <b v="1"/>
    <s v="music/indie rock"/>
    <n v="128"/>
    <n v="37.65"/>
    <x v="4"/>
    <x v="14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x v="0"/>
    <s v="USD"/>
    <n v="1283562180"/>
    <n v="1277433980"/>
    <b v="0"/>
    <n v="104"/>
    <b v="1"/>
    <s v="music/indie rock"/>
    <n v="136"/>
    <n v="97.9"/>
    <x v="4"/>
    <x v="14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x v="0"/>
    <s v="USD"/>
    <n v="1352573869"/>
    <n v="1349978269"/>
    <b v="0"/>
    <n v="47"/>
    <b v="1"/>
    <s v="music/indie rock"/>
    <n v="100"/>
    <n v="42.55"/>
    <x v="4"/>
    <x v="14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x v="0"/>
    <s v="USD"/>
    <n v="1286756176"/>
    <n v="1282868176"/>
    <b v="0"/>
    <n v="38"/>
    <b v="1"/>
    <s v="music/indie rock"/>
    <n v="100"/>
    <n v="131.58000000000001"/>
    <x v="4"/>
    <x v="14"/>
    <x v="2474"/>
    <d v="2010-10-11T00:16:16"/>
    <x v="7"/>
  </r>
  <r>
    <n v="2475"/>
    <s v="BRANDTSON - &quot;Send Us A Signal&quot; Vinyl LP"/>
    <s v="Help BRANDTSON and DREAMOVERrecords press their 2004 record, &quot;Send Us A Signal&quot;."/>
    <x v="30"/>
    <n v="2618"/>
    <x v="0"/>
    <x v="0"/>
    <s v="USD"/>
    <n v="1278799200"/>
    <n v="1273647255"/>
    <b v="0"/>
    <n v="81"/>
    <b v="1"/>
    <s v="music/indie rock"/>
    <n v="105"/>
    <n v="32.32"/>
    <x v="4"/>
    <x v="14"/>
    <x v="2475"/>
    <d v="2010-07-10T22:00:00"/>
    <x v="7"/>
  </r>
  <r>
    <n v="2476"/>
    <s v="Arts &amp; Crafts"/>
    <s v="Eleven songs, the accumulation of several memorable occurrences in a sleepy town; stories of fiction &amp; fact."/>
    <x v="50"/>
    <n v="3360.72"/>
    <x v="0"/>
    <x v="0"/>
    <s v="USD"/>
    <n v="1415004770"/>
    <n v="1412149970"/>
    <b v="0"/>
    <n v="55"/>
    <b v="1"/>
    <s v="music/indie rock"/>
    <n v="105"/>
    <n v="61.1"/>
    <x v="4"/>
    <x v="14"/>
    <x v="2476"/>
    <d v="2014-11-03T08:52:50"/>
    <x v="3"/>
  </r>
  <r>
    <n v="2477"/>
    <s v="Debut Album"/>
    <s v="Releasing my first album in August, and I need your help in order to get it done!"/>
    <x v="47"/>
    <n v="1285"/>
    <x v="0"/>
    <x v="0"/>
    <s v="USD"/>
    <n v="1344789345"/>
    <n v="1340901345"/>
    <b v="0"/>
    <n v="41"/>
    <b v="1"/>
    <s v="music/indie rock"/>
    <n v="171"/>
    <n v="31.34"/>
    <x v="4"/>
    <x v="1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x v="0"/>
    <s v="USD"/>
    <n v="1358117313"/>
    <n v="1355525313"/>
    <b v="0"/>
    <n v="79"/>
    <b v="1"/>
    <s v="music/indie rock"/>
    <n v="128"/>
    <n v="129.11000000000001"/>
    <x v="4"/>
    <x v="14"/>
    <x v="2478"/>
    <d v="2013-01-13T22:48:33"/>
    <x v="5"/>
  </r>
  <r>
    <n v="2479"/>
    <s v="FUEL FAKE NATIVES"/>
    <s v="Fake Natives is headed on tour this summer. Help them fill their tank with fossil fuels."/>
    <x v="43"/>
    <n v="400.33"/>
    <x v="0"/>
    <x v="0"/>
    <s v="USD"/>
    <n v="1343440800"/>
    <n v="1342545994"/>
    <b v="0"/>
    <n v="16"/>
    <b v="1"/>
    <s v="music/indie rock"/>
    <n v="133"/>
    <n v="25.02"/>
    <x v="4"/>
    <x v="14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x v="13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x v="0"/>
    <s v="USD"/>
    <n v="1335799808"/>
    <n v="1333207808"/>
    <b v="0"/>
    <n v="95"/>
    <b v="1"/>
    <s v="music/indie rock"/>
    <n v="113"/>
    <n v="47.54"/>
    <x v="4"/>
    <x v="1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x v="28"/>
    <n v="1001"/>
    <x v="0"/>
    <x v="0"/>
    <s v="USD"/>
    <n v="1312224383"/>
    <n v="1308336383"/>
    <b v="0"/>
    <n v="25"/>
    <b v="1"/>
    <s v="music/indie rock"/>
    <n v="100"/>
    <n v="40.04"/>
    <x v="4"/>
    <x v="1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x v="184"/>
    <n v="1251"/>
    <x v="0"/>
    <x v="0"/>
    <s v="USD"/>
    <n v="1335891603"/>
    <n v="1330711203"/>
    <b v="0"/>
    <n v="19"/>
    <b v="1"/>
    <s v="music/indie rock"/>
    <n v="114"/>
    <n v="65.84"/>
    <x v="4"/>
    <x v="1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x v="0"/>
    <s v="USD"/>
    <n v="1316124003"/>
    <n v="1313532003"/>
    <b v="0"/>
    <n v="90"/>
    <b v="1"/>
    <s v="music/indie rock"/>
    <n v="119"/>
    <n v="46.4"/>
    <x v="4"/>
    <x v="1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x v="0"/>
    <s v="USD"/>
    <n v="1318463879"/>
    <n v="1315439879"/>
    <b v="0"/>
    <n v="41"/>
    <b v="1"/>
    <s v="music/indie rock"/>
    <n v="103"/>
    <n v="50.37"/>
    <x v="4"/>
    <x v="14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x v="0"/>
    <s v="USD"/>
    <n v="1335113976"/>
    <n v="1332521976"/>
    <b v="0"/>
    <n v="30"/>
    <b v="1"/>
    <s v="music/indie rock"/>
    <n v="266"/>
    <n v="26.57"/>
    <x v="4"/>
    <x v="14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x v="15"/>
    <n v="1500.76"/>
    <x v="0"/>
    <x v="0"/>
    <s v="USD"/>
    <n v="1338083997"/>
    <n v="1335491997"/>
    <b v="0"/>
    <n v="38"/>
    <b v="1"/>
    <s v="music/indie rock"/>
    <n v="100"/>
    <n v="39.49"/>
    <x v="4"/>
    <x v="14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x v="0"/>
    <s v="USD"/>
    <n v="1321459908"/>
    <n v="1318864308"/>
    <b v="0"/>
    <n v="65"/>
    <b v="1"/>
    <s v="music/indie rock"/>
    <n v="107"/>
    <n v="49.25"/>
    <x v="4"/>
    <x v="14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x v="0"/>
    <s v="USD"/>
    <n v="1368117239"/>
    <n v="1365525239"/>
    <b v="0"/>
    <n v="75"/>
    <b v="1"/>
    <s v="music/indie rock"/>
    <n v="134"/>
    <n v="62.38"/>
    <x v="4"/>
    <x v="14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x v="2"/>
    <n v="607"/>
    <x v="0"/>
    <x v="0"/>
    <s v="USD"/>
    <n v="1340429276"/>
    <n v="1335245276"/>
    <b v="0"/>
    <n v="16"/>
    <b v="1"/>
    <s v="music/indie rock"/>
    <n v="121"/>
    <n v="37.94"/>
    <x v="4"/>
    <x v="1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x v="0"/>
    <s v="USD"/>
    <n v="1295142660"/>
    <n v="1293739714"/>
    <b v="0"/>
    <n v="10"/>
    <b v="1"/>
    <s v="music/indie rock"/>
    <n v="103"/>
    <n v="51.6"/>
    <x v="4"/>
    <x v="14"/>
    <x v="2491"/>
    <d v="2011-01-16T01:51:00"/>
    <x v="7"/>
  </r>
  <r>
    <n v="2492"/>
    <s v="SUPER NICE EP 2012"/>
    <s v="We're a band from Hawaii trying to produce our first EP and we need help!"/>
    <x v="20"/>
    <n v="750"/>
    <x v="0"/>
    <x v="0"/>
    <s v="USD"/>
    <n v="1339840740"/>
    <n v="1335397188"/>
    <b v="0"/>
    <n v="27"/>
    <b v="1"/>
    <s v="music/indie rock"/>
    <n v="125"/>
    <n v="27.78"/>
    <x v="4"/>
    <x v="14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x v="22"/>
    <n v="25740"/>
    <x v="0"/>
    <x v="0"/>
    <s v="USD"/>
    <n v="1367208140"/>
    <n v="1363320140"/>
    <b v="0"/>
    <n v="259"/>
    <b v="1"/>
    <s v="music/indie rock"/>
    <n v="129"/>
    <n v="99.38"/>
    <x v="4"/>
    <x v="14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x v="0"/>
    <s v="USD"/>
    <n v="1337786944"/>
    <n v="1335194944"/>
    <b v="0"/>
    <n v="39"/>
    <b v="1"/>
    <s v="music/indie rock"/>
    <n v="101"/>
    <n v="38.85"/>
    <x v="4"/>
    <x v="14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x v="0"/>
    <s v="USD"/>
    <n v="1339022575"/>
    <n v="1336430575"/>
    <b v="0"/>
    <n v="42"/>
    <b v="1"/>
    <s v="music/indie rock"/>
    <n v="128"/>
    <n v="45.55"/>
    <x v="4"/>
    <x v="14"/>
    <x v="2495"/>
    <d v="2012-06-06T22:42:55"/>
    <x v="5"/>
  </r>
  <r>
    <n v="2496"/>
    <s v="Lynn Haven - The First Album, &quot;Fair Weather Friends&quot;"/>
    <s v="Be a part of making the first Lynn Haven album, &quot;Fair Weather Friends.&quot;"/>
    <x v="12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x v="0"/>
    <s v="USD"/>
    <n v="1312578338"/>
    <n v="1309986338"/>
    <b v="0"/>
    <n v="56"/>
    <b v="1"/>
    <s v="music/indie rock"/>
    <n v="113"/>
    <n v="80.55"/>
    <x v="4"/>
    <x v="14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x v="28"/>
    <n v="1056"/>
    <x v="0"/>
    <x v="0"/>
    <s v="USD"/>
    <n v="1422400387"/>
    <n v="1421190787"/>
    <b v="0"/>
    <n v="20"/>
    <b v="1"/>
    <s v="music/indie rock"/>
    <n v="106"/>
    <n v="52.8"/>
    <x v="4"/>
    <x v="14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x v="0"/>
    <s v="USD"/>
    <n v="1356976800"/>
    <n v="1352820837"/>
    <b v="0"/>
    <n v="170"/>
    <b v="1"/>
    <s v="music/indie rock"/>
    <n v="203"/>
    <n v="47.68"/>
    <x v="4"/>
    <x v="14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x v="20"/>
    <n v="680"/>
    <x v="0"/>
    <x v="0"/>
    <s v="USD"/>
    <n v="1340476375"/>
    <n v="1337884375"/>
    <b v="0"/>
    <n v="29"/>
    <b v="1"/>
    <s v="music/indie rock"/>
    <n v="113"/>
    <n v="23.45"/>
    <x v="4"/>
    <x v="14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x v="5"/>
    <s v="CAD"/>
    <n v="1443379104"/>
    <n v="1440787104"/>
    <b v="0"/>
    <n v="7"/>
    <b v="0"/>
    <s v="food/restaurants"/>
    <n v="3"/>
    <n v="40.14"/>
    <x v="7"/>
    <x v="3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x v="74"/>
    <n v="86"/>
    <x v="2"/>
    <x v="0"/>
    <s v="USD"/>
    <n v="1411328918"/>
    <n v="1407440918"/>
    <b v="0"/>
    <n v="5"/>
    <b v="0"/>
    <s v="food/restaurants"/>
    <n v="0"/>
    <n v="17.2"/>
    <x v="7"/>
    <x v="34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x v="3"/>
    <n v="0"/>
    <x v="2"/>
    <x v="0"/>
    <s v="USD"/>
    <n v="1465333560"/>
    <n v="1462743308"/>
    <b v="0"/>
    <n v="0"/>
    <b v="0"/>
    <s v="food/restaurants"/>
    <n v="0"/>
    <n v="0"/>
    <x v="7"/>
    <x v="34"/>
    <x v="2503"/>
    <d v="2016-06-07T21:06:00"/>
    <x v="2"/>
  </r>
  <r>
    <n v="2504"/>
    <s v="Halal Restaurant and Internet Cafe"/>
    <s v="Halal Restaurant and Internet Cafe 20 percent of profits will go to building masjids."/>
    <x v="19"/>
    <n v="0"/>
    <x v="2"/>
    <x v="0"/>
    <s v="USD"/>
    <n v="1416014534"/>
    <n v="1413418934"/>
    <b v="0"/>
    <n v="0"/>
    <b v="0"/>
    <s v="food/restaurants"/>
    <n v="0"/>
    <n v="0"/>
    <x v="7"/>
    <x v="34"/>
    <x v="2504"/>
    <d v="2014-11-15T01:22:14"/>
    <x v="3"/>
  </r>
  <r>
    <n v="2505"/>
    <s v="PASTATUTION"/>
    <s v="PASTATUTION- The act or practice of engaging in Pasta Making for money.  _x000a__x000a_Help us get the Arcobaleno Pasta Extruder!"/>
    <x v="39"/>
    <n v="0"/>
    <x v="2"/>
    <x v="0"/>
    <s v="USD"/>
    <n v="1426292416"/>
    <n v="1423704016"/>
    <b v="0"/>
    <n v="0"/>
    <b v="0"/>
    <s v="food/restaurants"/>
    <n v="0"/>
    <n v="0"/>
    <x v="7"/>
    <x v="34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x v="10"/>
    <n v="30"/>
    <x v="2"/>
    <x v="1"/>
    <s v="GBP"/>
    <n v="1443906000"/>
    <n v="1441955269"/>
    <b v="0"/>
    <n v="2"/>
    <b v="0"/>
    <s v="food/restaurants"/>
    <n v="1"/>
    <n v="15"/>
    <x v="7"/>
    <x v="34"/>
    <x v="2506"/>
    <d v="2015-10-03T21:00:00"/>
    <x v="0"/>
  </r>
  <r>
    <n v="2507"/>
    <s v="Help Cafe Talavera get a New Kitchen!"/>
    <s v="Unique dishes for a unique city!."/>
    <x v="350"/>
    <n v="0"/>
    <x v="2"/>
    <x v="0"/>
    <s v="USD"/>
    <n v="1431308704"/>
    <n v="1428716704"/>
    <b v="0"/>
    <n v="0"/>
    <b v="0"/>
    <s v="food/restaurants"/>
    <n v="0"/>
    <n v="0"/>
    <x v="7"/>
    <x v="34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x v="22"/>
    <n v="0"/>
    <x v="2"/>
    <x v="0"/>
    <s v="USD"/>
    <n v="1408056634"/>
    <n v="1405464634"/>
    <b v="0"/>
    <n v="0"/>
    <b v="0"/>
    <s v="food/restaurants"/>
    <n v="0"/>
    <n v="0"/>
    <x v="7"/>
    <x v="34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x v="1"/>
    <s v="GBP"/>
    <n v="1429554349"/>
    <n v="1424719549"/>
    <b v="0"/>
    <n v="28"/>
    <b v="0"/>
    <s v="food/restaurants"/>
    <n v="1"/>
    <n v="35.71"/>
    <x v="7"/>
    <x v="34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x v="0"/>
    <s v="USD"/>
    <n v="1431647772"/>
    <n v="1426463772"/>
    <b v="0"/>
    <n v="2"/>
    <b v="0"/>
    <s v="food/restaurants"/>
    <n v="0"/>
    <n v="37.5"/>
    <x v="7"/>
    <x v="34"/>
    <x v="2510"/>
    <d v="2015-05-14T23:56:12"/>
    <x v="0"/>
  </r>
  <r>
    <n v="2511"/>
    <s v="loluli's"/>
    <s v="Fresh Fast Food. A bbq ramen bar thats healthy, tasty and made to order right in front of your eyes....... From flame to bowl"/>
    <x v="57"/>
    <n v="0"/>
    <x v="2"/>
    <x v="1"/>
    <s v="GBP"/>
    <n v="1454323413"/>
    <n v="1451731413"/>
    <b v="0"/>
    <n v="0"/>
    <b v="0"/>
    <s v="food/restaurants"/>
    <n v="0"/>
    <n v="0"/>
    <x v="7"/>
    <x v="34"/>
    <x v="2511"/>
    <d v="2016-02-01T10:43:33"/>
    <x v="2"/>
  </r>
  <r>
    <n v="2512"/>
    <s v="Somethin' Tasty"/>
    <s v="Somethin' Tasty is a unique coffee, pastry &amp; retail store. We consign from all local sources: pottery, glass &amp; art."/>
    <x v="146"/>
    <n v="0"/>
    <x v="2"/>
    <x v="0"/>
    <s v="USD"/>
    <n v="1418504561"/>
    <n v="1417208561"/>
    <b v="0"/>
    <n v="0"/>
    <b v="0"/>
    <s v="food/restaurants"/>
    <n v="0"/>
    <n v="0"/>
    <x v="7"/>
    <x v="34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x v="237"/>
    <n v="0"/>
    <x v="2"/>
    <x v="12"/>
    <s v="EUR"/>
    <n v="1488067789"/>
    <n v="1482883789"/>
    <b v="0"/>
    <n v="0"/>
    <b v="0"/>
    <s v="food/restaurants"/>
    <n v="0"/>
    <n v="0"/>
    <x v="7"/>
    <x v="34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x v="14"/>
    <n v="210"/>
    <x v="2"/>
    <x v="0"/>
    <s v="USD"/>
    <n v="1408526477"/>
    <n v="1407057677"/>
    <b v="0"/>
    <n v="4"/>
    <b v="0"/>
    <s v="food/restaurants"/>
    <n v="2"/>
    <n v="52.5"/>
    <x v="7"/>
    <x v="34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x v="0"/>
    <s v="USD"/>
    <n v="1424635753"/>
    <n v="1422043753"/>
    <b v="0"/>
    <n v="12"/>
    <b v="0"/>
    <s v="food/restaurants"/>
    <n v="19"/>
    <n v="77.5"/>
    <x v="7"/>
    <x v="34"/>
    <x v="2515"/>
    <d v="2015-02-22T20:09:13"/>
    <x v="0"/>
  </r>
  <r>
    <n v="2516"/>
    <s v="Morning Glory"/>
    <s v="Hi, everyone my name is Alex, and i want to create not just a cafe spot, but a place that gives everyone a nice warm homey feeling."/>
    <x v="29"/>
    <n v="0"/>
    <x v="2"/>
    <x v="0"/>
    <s v="USD"/>
    <n v="1417279252"/>
    <n v="1414683652"/>
    <b v="0"/>
    <n v="0"/>
    <b v="0"/>
    <s v="food/restaurants"/>
    <n v="0"/>
    <n v="0"/>
    <x v="7"/>
    <x v="34"/>
    <x v="2516"/>
    <d v="2014-11-29T16:40:52"/>
    <x v="3"/>
  </r>
  <r>
    <n v="2517"/>
    <s v="The Canteen"/>
    <s v="KICK START US! Chef-driven dining experience offering a multi-course tasteful and playful menu that hems in familiar seasonal comfort."/>
    <x v="102"/>
    <n v="1767"/>
    <x v="2"/>
    <x v="5"/>
    <s v="CAD"/>
    <n v="1426788930"/>
    <n v="1424200530"/>
    <b v="0"/>
    <n v="33"/>
    <b v="0"/>
    <s v="food/restaurants"/>
    <n v="10"/>
    <n v="53.55"/>
    <x v="7"/>
    <x v="34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x v="10"/>
    <n v="0"/>
    <x v="2"/>
    <x v="0"/>
    <s v="USD"/>
    <n v="1415899228"/>
    <n v="1413303628"/>
    <b v="0"/>
    <n v="0"/>
    <b v="0"/>
    <s v="food/restaurants"/>
    <n v="0"/>
    <n v="0"/>
    <x v="7"/>
    <x v="34"/>
    <x v="2518"/>
    <d v="2014-11-13T17:20:28"/>
    <x v="3"/>
  </r>
  <r>
    <n v="2519"/>
    <s v="Kelli's Kitchen"/>
    <s v="Better than your mom's, better than Cracker Barrel, only at Kelli's Kitchen (all from scratch)."/>
    <x v="60"/>
    <n v="65"/>
    <x v="2"/>
    <x v="0"/>
    <s v="USD"/>
    <n v="1405741404"/>
    <n v="1403149404"/>
    <b v="0"/>
    <n v="4"/>
    <b v="0"/>
    <s v="food/restaurants"/>
    <n v="0"/>
    <n v="16.25"/>
    <x v="7"/>
    <x v="34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x v="0"/>
    <s v="USD"/>
    <n v="1476559260"/>
    <n v="1472567085"/>
    <b v="0"/>
    <n v="0"/>
    <b v="0"/>
    <s v="food/restaurants"/>
    <n v="0"/>
    <n v="0"/>
    <x v="7"/>
    <x v="34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x v="0"/>
    <s v="USD"/>
    <n v="1444778021"/>
    <n v="1442963621"/>
    <b v="0"/>
    <n v="132"/>
    <b v="1"/>
    <s v="music/classical music"/>
    <n v="109"/>
    <n v="103.68"/>
    <x v="4"/>
    <x v="35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x v="0"/>
    <s v="USD"/>
    <n v="1461336720"/>
    <n v="1459431960"/>
    <b v="0"/>
    <n v="27"/>
    <b v="1"/>
    <s v="music/classical music"/>
    <n v="100"/>
    <n v="185.19"/>
    <x v="4"/>
    <x v="35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x v="42"/>
    <n v="1408"/>
    <x v="0"/>
    <x v="0"/>
    <s v="USD"/>
    <n v="1416270292"/>
    <n v="1413674692"/>
    <b v="0"/>
    <n v="26"/>
    <b v="1"/>
    <s v="music/classical music"/>
    <n v="156"/>
    <n v="54.15"/>
    <x v="4"/>
    <x v="35"/>
    <x v="2523"/>
    <d v="2014-11-18T00:24:52"/>
    <x v="3"/>
  </r>
  <r>
    <n v="2524"/>
    <s v="Les Bostonades' First CD"/>
    <s v="We're bringing some of our favorite music from the past 10 years to disc for the first time ever."/>
    <x v="51"/>
    <n v="7620"/>
    <x v="0"/>
    <x v="0"/>
    <s v="USD"/>
    <n v="1419136200"/>
    <n v="1416338557"/>
    <b v="0"/>
    <n v="43"/>
    <b v="1"/>
    <s v="music/classical music"/>
    <n v="102"/>
    <n v="177.21"/>
    <x v="4"/>
    <x v="35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x v="6"/>
    <n v="8026"/>
    <x v="0"/>
    <x v="0"/>
    <s v="USD"/>
    <n v="1340914571"/>
    <n v="1338322571"/>
    <b v="0"/>
    <n v="80"/>
    <b v="1"/>
    <s v="music/classical music"/>
    <n v="100"/>
    <n v="100.33"/>
    <x v="4"/>
    <x v="35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x v="0"/>
    <s v="USD"/>
    <n v="1418014740"/>
    <n v="1415585474"/>
    <b v="0"/>
    <n v="33"/>
    <b v="1"/>
    <s v="music/classical music"/>
    <n v="113"/>
    <n v="136.91"/>
    <x v="4"/>
    <x v="35"/>
    <x v="2526"/>
    <d v="2014-12-08T04:59:00"/>
    <x v="3"/>
  </r>
  <r>
    <n v="2527"/>
    <s v="Britten in Song: A Centennial Celebration"/>
    <s v="Five Programs of Benjamin Britten's vocal works featuring over 20 extraordinary vocalists and pianists."/>
    <x v="23"/>
    <n v="4085"/>
    <x v="0"/>
    <x v="0"/>
    <s v="USD"/>
    <n v="1382068740"/>
    <n v="1380477691"/>
    <b v="0"/>
    <n v="71"/>
    <b v="1"/>
    <s v="music/classical music"/>
    <n v="102"/>
    <n v="57.54"/>
    <x v="4"/>
    <x v="35"/>
    <x v="2527"/>
    <d v="2013-10-18T03:59:00"/>
    <x v="4"/>
  </r>
  <r>
    <n v="2528"/>
    <s v="Three Voices"/>
    <s v="I've been offered a contract with HatHut to record Feldman's 'Three Voices', which would be my first solo disc. I need your help!"/>
    <x v="23"/>
    <n v="4289.99"/>
    <x v="0"/>
    <x v="1"/>
    <s v="GBP"/>
    <n v="1440068400"/>
    <n v="1438459303"/>
    <b v="0"/>
    <n v="81"/>
    <b v="1"/>
    <s v="music/classical music"/>
    <n v="107"/>
    <n v="52.96"/>
    <x v="4"/>
    <x v="35"/>
    <x v="2528"/>
    <d v="2015-08-20T11:00:00"/>
    <x v="0"/>
  </r>
  <r>
    <n v="2529"/>
    <s v="UrbanArias is DC's Contemporary Opera Company"/>
    <s v="Opera. Short. New."/>
    <x v="12"/>
    <n v="6257"/>
    <x v="0"/>
    <x v="0"/>
    <s v="USD"/>
    <n v="1332636975"/>
    <n v="1328752575"/>
    <b v="0"/>
    <n v="76"/>
    <b v="1"/>
    <s v="music/classical music"/>
    <n v="104"/>
    <n v="82.33"/>
    <x v="4"/>
    <x v="35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x v="37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x v="0"/>
    <s v="USD"/>
    <n v="1345148566"/>
    <n v="1342556566"/>
    <b v="0"/>
    <n v="60"/>
    <b v="1"/>
    <s v="music/classical music"/>
    <n v="126"/>
    <n v="84.08"/>
    <x v="4"/>
    <x v="35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x v="0"/>
    <s v="USD"/>
    <n v="1362160868"/>
    <n v="1359568911"/>
    <b v="0"/>
    <n v="136"/>
    <b v="1"/>
    <s v="music/classical music"/>
    <n v="111"/>
    <n v="61.03"/>
    <x v="4"/>
    <x v="35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d v="2010-01-01T06:00:00"/>
    <x v="8"/>
  </r>
  <r>
    <n v="2535"/>
    <s v="Mark Hayes Requiem Recording"/>
    <s v="Mark Hayes: Requiem Recording"/>
    <x v="22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x v="0"/>
    <s v="USD"/>
    <n v="1375151566"/>
    <n v="1373337166"/>
    <b v="0"/>
    <n v="4"/>
    <b v="1"/>
    <s v="music/classical music"/>
    <n v="116"/>
    <n v="7.25"/>
    <x v="4"/>
    <x v="3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x v="0"/>
    <s v="USD"/>
    <n v="1312212855"/>
    <n v="1307028855"/>
    <b v="0"/>
    <n v="11"/>
    <b v="1"/>
    <s v="music/classical music"/>
    <n v="110"/>
    <n v="100"/>
    <x v="4"/>
    <x v="35"/>
    <x v="2537"/>
    <d v="2011-08-01T15:34:15"/>
    <x v="6"/>
  </r>
  <r>
    <n v="2538"/>
    <s v="Me, Myself and Albinoni"/>
    <s v="I will record 2 of Tomaso Albinoni's concertos for 2 oboes playing both parts myself."/>
    <x v="102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x v="3"/>
    <n v="10025"/>
    <x v="0"/>
    <x v="0"/>
    <s v="USD"/>
    <n v="1422913152"/>
    <n v="1417729152"/>
    <b v="0"/>
    <n v="59"/>
    <b v="1"/>
    <s v="music/classical music"/>
    <n v="100"/>
    <n v="169.92"/>
    <x v="4"/>
    <x v="35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x v="0"/>
    <s v="USD"/>
    <n v="1319904721"/>
    <n v="1314720721"/>
    <b v="0"/>
    <n v="27"/>
    <b v="1"/>
    <s v="music/classical music"/>
    <n v="103"/>
    <n v="95.74"/>
    <x v="4"/>
    <x v="35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x v="1"/>
    <s v="GBP"/>
    <n v="1380192418"/>
    <n v="1375008418"/>
    <b v="0"/>
    <n v="63"/>
    <b v="1"/>
    <s v="music/classical music"/>
    <n v="107"/>
    <n v="59.46"/>
    <x v="4"/>
    <x v="35"/>
    <x v="2541"/>
    <d v="2013-09-26T10:46:58"/>
    <x v="4"/>
  </r>
  <r>
    <n v="2542"/>
    <s v="Classical Music by Marquita"/>
    <s v="Marquita Renee Ntim records her first Classical Album, complete with her playing the viola, cello and singing opera."/>
    <x v="176"/>
    <n v="725"/>
    <x v="0"/>
    <x v="0"/>
    <s v="USD"/>
    <n v="1380599940"/>
    <n v="1377252857"/>
    <b v="0"/>
    <n v="13"/>
    <b v="1"/>
    <s v="music/classical music"/>
    <n v="104"/>
    <n v="55.77"/>
    <x v="4"/>
    <x v="35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x v="0"/>
    <s v="USD"/>
    <n v="1293937200"/>
    <n v="1291257298"/>
    <b v="0"/>
    <n v="13"/>
    <b v="1"/>
    <s v="music/classical music"/>
    <n v="156"/>
    <n v="30.08"/>
    <x v="4"/>
    <x v="35"/>
    <x v="2543"/>
    <d v="2011-01-02T03:00:00"/>
    <x v="7"/>
  </r>
  <r>
    <n v="2544"/>
    <s v="Singing City Children's Choir"/>
    <s v="Bringing choral music and performance opportunities to under-served youth in West Philadelphia"/>
    <x v="10"/>
    <n v="5041"/>
    <x v="0"/>
    <x v="0"/>
    <s v="USD"/>
    <n v="1341750569"/>
    <n v="1339158569"/>
    <b v="0"/>
    <n v="57"/>
    <b v="1"/>
    <s v="music/classical music"/>
    <n v="101"/>
    <n v="88.44"/>
    <x v="4"/>
    <x v="35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x v="0"/>
    <s v="USD"/>
    <n v="1424997000"/>
    <n v="1421983138"/>
    <b v="0"/>
    <n v="61"/>
    <b v="1"/>
    <s v="music/classical music"/>
    <n v="195"/>
    <n v="64.03"/>
    <x v="4"/>
    <x v="35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x v="8"/>
    <n v="3910"/>
    <x v="0"/>
    <x v="0"/>
    <s v="USD"/>
    <n v="1380949200"/>
    <n v="1378586179"/>
    <b v="0"/>
    <n v="65"/>
    <b v="1"/>
    <s v="music/classical music"/>
    <n v="112"/>
    <n v="60.15"/>
    <x v="4"/>
    <x v="3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x v="0"/>
    <s v="USD"/>
    <n v="1333560803"/>
    <n v="1330972403"/>
    <b v="0"/>
    <n v="134"/>
    <b v="1"/>
    <s v="music/classical music"/>
    <n v="120"/>
    <n v="49.19"/>
    <x v="4"/>
    <x v="35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x v="6"/>
    <s v="EUR"/>
    <n v="1475209620"/>
    <n v="1473087637"/>
    <b v="0"/>
    <n v="37"/>
    <b v="1"/>
    <s v="music/classical music"/>
    <n v="102"/>
    <n v="165.16"/>
    <x v="4"/>
    <x v="35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x v="351"/>
    <n v="1614"/>
    <x v="0"/>
    <x v="1"/>
    <s v="GBP"/>
    <n v="1370019600"/>
    <n v="1366999870"/>
    <b v="0"/>
    <n v="37"/>
    <b v="1"/>
    <s v="music/classical music"/>
    <n v="103"/>
    <n v="43.62"/>
    <x v="4"/>
    <x v="35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x v="0"/>
    <s v="USD"/>
    <n v="1444276740"/>
    <n v="1439392406"/>
    <b v="0"/>
    <n v="150"/>
    <b v="1"/>
    <s v="music/classical music"/>
    <n v="101"/>
    <n v="43.7"/>
    <x v="4"/>
    <x v="35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x v="0"/>
    <s v="USD"/>
    <n v="1332362880"/>
    <n v="1329890585"/>
    <b v="0"/>
    <n v="56"/>
    <b v="1"/>
    <s v="music/classical music"/>
    <n v="103"/>
    <n v="67.42"/>
    <x v="4"/>
    <x v="35"/>
    <x v="2551"/>
    <d v="2012-03-21T20:48:00"/>
    <x v="5"/>
  </r>
  <r>
    <n v="2552"/>
    <s v="DAVID, The Oratorio"/>
    <s v="World Premiere of a new oratorio with chorus, soloists, and orchestra, based on the Old Testament king and prophet, DAVID"/>
    <x v="9"/>
    <n v="3195"/>
    <x v="0"/>
    <x v="0"/>
    <s v="USD"/>
    <n v="1488741981"/>
    <n v="1486149981"/>
    <b v="0"/>
    <n v="18"/>
    <b v="1"/>
    <s v="music/classical music"/>
    <n v="107"/>
    <n v="177.5"/>
    <x v="4"/>
    <x v="3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x v="0"/>
    <s v="USD"/>
    <n v="1433131140"/>
    <n v="1430445163"/>
    <b v="0"/>
    <n v="67"/>
    <b v="1"/>
    <s v="music/classical music"/>
    <n v="123"/>
    <n v="54.99"/>
    <x v="4"/>
    <x v="35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x v="0"/>
    <s v="USD"/>
    <n v="1338219793"/>
    <n v="1335541393"/>
    <b v="0"/>
    <n v="35"/>
    <b v="1"/>
    <s v="music/classical music"/>
    <n v="107"/>
    <n v="61.34"/>
    <x v="4"/>
    <x v="35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x v="0"/>
    <s v="USD"/>
    <n v="1356392857"/>
    <n v="1352504857"/>
    <b v="0"/>
    <n v="34"/>
    <b v="1"/>
    <s v="music/classical music"/>
    <n v="106"/>
    <n v="23.12"/>
    <x v="4"/>
    <x v="35"/>
    <x v="2556"/>
    <d v="2012-12-24T23:47:37"/>
    <x v="5"/>
  </r>
  <r>
    <n v="2557"/>
    <s v="European Tour"/>
    <s v="Raising money for our concert tour of Switzerland and Germany in June/July 2014"/>
    <x v="42"/>
    <n v="1066"/>
    <x v="0"/>
    <x v="1"/>
    <s v="GBP"/>
    <n v="1400176386"/>
    <n v="1397584386"/>
    <b v="0"/>
    <n v="36"/>
    <b v="1"/>
    <s v="music/classical music"/>
    <n v="118"/>
    <n v="29.61"/>
    <x v="4"/>
    <x v="35"/>
    <x v="2557"/>
    <d v="2014-05-15T17:53:06"/>
    <x v="3"/>
  </r>
  <r>
    <n v="2558"/>
    <s v="Hopkins Sinfonia 2015 Season"/>
    <s v="The Hopkins Sinfonia is looking for your support to run our 2015 Season made up of five concerts."/>
    <x v="21"/>
    <n v="1361"/>
    <x v="0"/>
    <x v="2"/>
    <s v="AUD"/>
    <n v="1430488740"/>
    <n v="1427747906"/>
    <b v="0"/>
    <n v="18"/>
    <b v="1"/>
    <s v="music/classical music"/>
    <n v="109"/>
    <n v="75.61"/>
    <x v="4"/>
    <x v="35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x v="134"/>
    <n v="890"/>
    <x v="0"/>
    <x v="0"/>
    <s v="USD"/>
    <n v="1321385820"/>
    <n v="1318539484"/>
    <b v="0"/>
    <n v="25"/>
    <b v="1"/>
    <s v="music/classical music"/>
    <n v="111"/>
    <n v="35.6"/>
    <x v="4"/>
    <x v="35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x v="9"/>
    <n v="3003"/>
    <x v="0"/>
    <x v="1"/>
    <s v="GBP"/>
    <n v="1425682174"/>
    <n v="1423090174"/>
    <b v="0"/>
    <n v="21"/>
    <b v="1"/>
    <s v="music/classical music"/>
    <n v="100"/>
    <n v="143"/>
    <x v="4"/>
    <x v="35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x v="57"/>
    <n v="0"/>
    <x v="1"/>
    <x v="5"/>
    <s v="CAD"/>
    <n v="1444740089"/>
    <n v="1442148089"/>
    <b v="0"/>
    <n v="0"/>
    <b v="0"/>
    <s v="food/food trucks"/>
    <n v="0"/>
    <n v="0"/>
    <x v="7"/>
    <x v="19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x v="12"/>
    <s v="EUR"/>
    <n v="1476189339"/>
    <n v="1471005339"/>
    <b v="0"/>
    <n v="3"/>
    <b v="0"/>
    <s v="food/food trucks"/>
    <n v="1"/>
    <n v="25"/>
    <x v="7"/>
    <x v="19"/>
    <x v="2562"/>
    <d v="2016-10-11T12:35:39"/>
    <x v="2"/>
  </r>
  <r>
    <n v="2563"/>
    <s v="Phoenix Pearl Boba Tea Truck (Canceled)"/>
    <s v="Michigan based bubble tea and specialty ice cream food truck"/>
    <x v="22"/>
    <n v="0"/>
    <x v="1"/>
    <x v="0"/>
    <s v="USD"/>
    <n v="1438226451"/>
    <n v="1433042451"/>
    <b v="0"/>
    <n v="0"/>
    <b v="0"/>
    <s v="food/food trucks"/>
    <n v="0"/>
    <n v="0"/>
    <x v="7"/>
    <x v="19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x v="5"/>
    <s v="CAD"/>
    <n v="1406854699"/>
    <n v="1404262699"/>
    <b v="0"/>
    <n v="0"/>
    <b v="0"/>
    <s v="food/food trucks"/>
    <n v="0"/>
    <n v="0"/>
    <x v="7"/>
    <x v="19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x v="3"/>
    <n v="100"/>
    <x v="1"/>
    <x v="0"/>
    <s v="USD"/>
    <n v="1462827000"/>
    <n v="1457710589"/>
    <b v="0"/>
    <n v="1"/>
    <b v="0"/>
    <s v="food/food trucks"/>
    <n v="1"/>
    <n v="100"/>
    <x v="7"/>
    <x v="19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x v="19"/>
    <n v="0"/>
    <x v="1"/>
    <x v="0"/>
    <s v="USD"/>
    <n v="1408663948"/>
    <n v="1406071948"/>
    <b v="0"/>
    <n v="0"/>
    <b v="0"/>
    <s v="food/food trucks"/>
    <n v="0"/>
    <n v="0"/>
    <x v="7"/>
    <x v="19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x v="0"/>
    <s v="USD"/>
    <n v="1429823138"/>
    <n v="1427231138"/>
    <b v="0"/>
    <n v="2"/>
    <b v="0"/>
    <s v="food/food trucks"/>
    <n v="0"/>
    <n v="60"/>
    <x v="7"/>
    <x v="19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x v="1"/>
    <s v="GBP"/>
    <n v="1472745594"/>
    <n v="1470153594"/>
    <b v="0"/>
    <n v="1"/>
    <b v="0"/>
    <s v="food/food trucks"/>
    <n v="1"/>
    <n v="50"/>
    <x v="7"/>
    <x v="19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x v="115"/>
    <n v="145"/>
    <x v="1"/>
    <x v="0"/>
    <s v="USD"/>
    <n v="1442457112"/>
    <n v="1439865112"/>
    <b v="0"/>
    <n v="2"/>
    <b v="0"/>
    <s v="food/food trucks"/>
    <n v="2"/>
    <n v="72.5"/>
    <x v="7"/>
    <x v="19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x v="0"/>
    <s v="USD"/>
    <n v="1486590035"/>
    <n v="1483998035"/>
    <b v="0"/>
    <n v="2"/>
    <b v="0"/>
    <s v="food/food trucks"/>
    <n v="1"/>
    <n v="29.5"/>
    <x v="7"/>
    <x v="19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x v="57"/>
    <n v="250"/>
    <x v="1"/>
    <x v="2"/>
    <s v="AUD"/>
    <n v="1463645521"/>
    <n v="1458461521"/>
    <b v="0"/>
    <n v="4"/>
    <b v="0"/>
    <s v="food/food trucks"/>
    <n v="0"/>
    <n v="62.5"/>
    <x v="7"/>
    <x v="19"/>
    <x v="2571"/>
    <d v="2016-05-19T08:12:01"/>
    <x v="2"/>
  </r>
  <r>
    <n v="2572"/>
    <s v="A Dream of Naughty Nachos (Canceled)"/>
    <s v="Mesquite smoked brisket nachos, food truck style, with homemade salsa to make your taste buds dance."/>
    <x v="11"/>
    <n v="0"/>
    <x v="1"/>
    <x v="0"/>
    <s v="USD"/>
    <n v="1428893517"/>
    <n v="1426301517"/>
    <b v="0"/>
    <n v="0"/>
    <b v="0"/>
    <s v="food/food trucks"/>
    <n v="0"/>
    <n v="0"/>
    <x v="7"/>
    <x v="19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x v="0"/>
    <s v="USD"/>
    <n v="1408803149"/>
    <n v="1404915149"/>
    <b v="0"/>
    <n v="0"/>
    <b v="0"/>
    <s v="food/food trucks"/>
    <n v="0"/>
    <n v="0"/>
    <x v="7"/>
    <x v="19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x v="0"/>
    <s v="USD"/>
    <n v="1463600945"/>
    <n v="1461786545"/>
    <b v="0"/>
    <n v="0"/>
    <b v="0"/>
    <s v="food/food trucks"/>
    <n v="0"/>
    <n v="0"/>
    <x v="7"/>
    <x v="19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x v="94"/>
    <n v="0"/>
    <x v="1"/>
    <x v="0"/>
    <s v="USD"/>
    <n v="1421030194"/>
    <n v="1418438194"/>
    <b v="0"/>
    <n v="0"/>
    <b v="0"/>
    <s v="food/food trucks"/>
    <n v="0"/>
    <n v="0"/>
    <x v="7"/>
    <x v="19"/>
    <x v="2575"/>
    <d v="2015-01-12T02:36:34"/>
    <x v="3"/>
  </r>
  <r>
    <n v="2576"/>
    <s v="2 Go Fast Food (Canceled)"/>
    <s v="A New Twist with an American and Philippine fast food Mobile Trailer."/>
    <x v="3"/>
    <n v="0"/>
    <x v="1"/>
    <x v="0"/>
    <s v="USD"/>
    <n v="1428707647"/>
    <n v="1424823247"/>
    <b v="0"/>
    <n v="0"/>
    <b v="0"/>
    <s v="food/food trucks"/>
    <n v="0"/>
    <n v="0"/>
    <x v="7"/>
    <x v="19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x v="36"/>
    <n v="0"/>
    <x v="1"/>
    <x v="0"/>
    <s v="USD"/>
    <n v="1407181297"/>
    <n v="1405021297"/>
    <b v="0"/>
    <n v="0"/>
    <b v="0"/>
    <s v="food/food trucks"/>
    <n v="0"/>
    <n v="0"/>
    <x v="7"/>
    <x v="19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x v="0"/>
    <s v="USD"/>
    <n v="1444410000"/>
    <n v="1440203579"/>
    <b v="0"/>
    <n v="0"/>
    <b v="0"/>
    <s v="food/food trucks"/>
    <n v="0"/>
    <n v="0"/>
    <x v="7"/>
    <x v="19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x v="0"/>
    <s v="USD"/>
    <n v="1410810903"/>
    <n v="1405626903"/>
    <b v="0"/>
    <n v="12"/>
    <b v="0"/>
    <s v="food/food trucks"/>
    <n v="0"/>
    <n v="23.08"/>
    <x v="7"/>
    <x v="19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x v="0"/>
    <n v="51"/>
    <x v="1"/>
    <x v="0"/>
    <s v="USD"/>
    <n v="1431745200"/>
    <n v="1429170603"/>
    <b v="0"/>
    <n v="2"/>
    <b v="0"/>
    <s v="food/food trucks"/>
    <n v="1"/>
    <n v="25.5"/>
    <x v="7"/>
    <x v="19"/>
    <x v="2580"/>
    <d v="2015-05-16T03:00:00"/>
    <x v="0"/>
  </r>
  <r>
    <n v="2581"/>
    <s v="A Flying Sausage Food Truck"/>
    <s v="Creating a Food Truck to bring gourmet sausage sliders to Jacksonville, FL for breakfast, lunch, and special events."/>
    <x v="10"/>
    <n v="530"/>
    <x v="2"/>
    <x v="0"/>
    <s v="USD"/>
    <n v="1447689898"/>
    <n v="1445094298"/>
    <b v="0"/>
    <n v="11"/>
    <b v="0"/>
    <s v="food/food trucks"/>
    <n v="11"/>
    <n v="48.18"/>
    <x v="7"/>
    <x v="19"/>
    <x v="2581"/>
    <d v="2015-11-16T16:04:58"/>
    <x v="0"/>
  </r>
  <r>
    <n v="2582"/>
    <s v="Drunken Wings"/>
    <s v="The place where chicken meets liquor for the first time!"/>
    <x v="161"/>
    <n v="1"/>
    <x v="2"/>
    <x v="0"/>
    <s v="USD"/>
    <n v="1477784634"/>
    <n v="1475192634"/>
    <b v="0"/>
    <n v="1"/>
    <b v="0"/>
    <s v="food/food trucks"/>
    <n v="0"/>
    <n v="1"/>
    <x v="7"/>
    <x v="19"/>
    <x v="2582"/>
    <d v="2016-10-29T23:43:54"/>
    <x v="2"/>
  </r>
  <r>
    <n v="2583"/>
    <s v="Crazy Daisy Food Truck"/>
    <s v="Crazy Daisy will become the newest member of the food truck distributors in Kansas City, Missouri."/>
    <x v="28"/>
    <n v="5"/>
    <x v="2"/>
    <x v="0"/>
    <s v="USD"/>
    <n v="1426526880"/>
    <n v="1421346480"/>
    <b v="0"/>
    <n v="5"/>
    <b v="0"/>
    <s v="food/food trucks"/>
    <n v="1"/>
    <n v="1"/>
    <x v="7"/>
    <x v="19"/>
    <x v="2583"/>
    <d v="2015-03-16T17:28:00"/>
    <x v="0"/>
  </r>
  <r>
    <n v="2584"/>
    <s v="Culinary Arts Food Truck Style"/>
    <s v="Bringing quality food to the masses using local premium ingredients, but at a food truck price!"/>
    <x v="3"/>
    <n v="0"/>
    <x v="2"/>
    <x v="0"/>
    <s v="USD"/>
    <n v="1434341369"/>
    <n v="1431749369"/>
    <b v="0"/>
    <n v="0"/>
    <b v="0"/>
    <s v="food/food trucks"/>
    <n v="0"/>
    <n v="0"/>
    <x v="7"/>
    <x v="19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x v="0"/>
    <s v="USD"/>
    <n v="1404601632"/>
    <n v="1402009632"/>
    <b v="0"/>
    <n v="1"/>
    <b v="0"/>
    <s v="food/food trucks"/>
    <n v="0"/>
    <n v="50"/>
    <x v="7"/>
    <x v="19"/>
    <x v="2585"/>
    <d v="2014-07-05T23:07:12"/>
    <x v="3"/>
  </r>
  <r>
    <n v="2586"/>
    <s v="Inspire Healthy Eating"/>
    <s v="I would like to bring fresh salad and food to the streets of London at a reasonable price."/>
    <x v="9"/>
    <n v="5"/>
    <x v="2"/>
    <x v="1"/>
    <s v="GBP"/>
    <n v="1451030136"/>
    <n v="1448438136"/>
    <b v="0"/>
    <n v="1"/>
    <b v="0"/>
    <s v="food/food trucks"/>
    <n v="0"/>
    <n v="5"/>
    <x v="7"/>
    <x v="19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x v="0"/>
    <s v="USD"/>
    <n v="1451491953"/>
    <n v="1448899953"/>
    <b v="0"/>
    <n v="6"/>
    <b v="0"/>
    <s v="food/food trucks"/>
    <n v="2"/>
    <n v="202.83"/>
    <x v="7"/>
    <x v="19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x v="0"/>
    <s v="USD"/>
    <n v="1427807640"/>
    <n v="1423325626"/>
    <b v="0"/>
    <n v="8"/>
    <b v="0"/>
    <s v="food/food trucks"/>
    <n v="4"/>
    <n v="29.13"/>
    <x v="7"/>
    <x v="19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x v="8"/>
    <s v="DKK"/>
    <n v="1458733927"/>
    <n v="1456145527"/>
    <b v="0"/>
    <n v="1"/>
    <b v="0"/>
    <s v="food/food trucks"/>
    <n v="0"/>
    <n v="5"/>
    <x v="7"/>
    <x v="19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x v="2"/>
    <s v="AUD"/>
    <n v="1453817297"/>
    <n v="1453212497"/>
    <b v="0"/>
    <n v="0"/>
    <b v="0"/>
    <s v="food/food trucks"/>
    <n v="0"/>
    <n v="0"/>
    <x v="7"/>
    <x v="19"/>
    <x v="2590"/>
    <d v="2016-01-26T14:08:17"/>
    <x v="2"/>
  </r>
  <r>
    <n v="2591"/>
    <s v="patent pending"/>
    <s v="Hi everyone I am a 26 year old single mom trying to start her own food business! I need to first afford the patent to reveal more!"/>
    <x v="15"/>
    <n v="26"/>
    <x v="2"/>
    <x v="0"/>
    <s v="USD"/>
    <n v="1457901924"/>
    <n v="1452721524"/>
    <b v="0"/>
    <n v="2"/>
    <b v="0"/>
    <s v="food/food trucks"/>
    <n v="2"/>
    <n v="13"/>
    <x v="7"/>
    <x v="19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x v="11"/>
    <n v="50"/>
    <x v="2"/>
    <x v="0"/>
    <s v="USD"/>
    <n v="1412536421"/>
    <n v="1409944421"/>
    <b v="0"/>
    <n v="1"/>
    <b v="0"/>
    <s v="food/food trucks"/>
    <n v="0"/>
    <n v="50"/>
    <x v="7"/>
    <x v="19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x v="3"/>
    <n v="0"/>
    <x v="2"/>
    <x v="0"/>
    <s v="USD"/>
    <n v="1429993026"/>
    <n v="1427401026"/>
    <b v="0"/>
    <n v="0"/>
    <b v="0"/>
    <s v="food/food trucks"/>
    <n v="0"/>
    <n v="0"/>
    <x v="7"/>
    <x v="19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x v="0"/>
    <s v="USD"/>
    <n v="1407453228"/>
    <n v="1404861228"/>
    <b v="0"/>
    <n v="1"/>
    <b v="0"/>
    <s v="food/food trucks"/>
    <n v="0"/>
    <n v="1"/>
    <x v="7"/>
    <x v="19"/>
    <x v="2594"/>
    <d v="2014-08-07T23:13:48"/>
    <x v="3"/>
  </r>
  <r>
    <n v="2595"/>
    <s v="Food Truck for Little Fox Bakery"/>
    <s v="Looking to put the best baked goods in Bowling Green on wheels"/>
    <x v="36"/>
    <n v="1825"/>
    <x v="2"/>
    <x v="0"/>
    <s v="USD"/>
    <n v="1487915500"/>
    <n v="1485323500"/>
    <b v="0"/>
    <n v="19"/>
    <b v="0"/>
    <s v="food/food trucks"/>
    <n v="12"/>
    <n v="96.05"/>
    <x v="7"/>
    <x v="19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x v="19"/>
    <n v="8256"/>
    <x v="2"/>
    <x v="5"/>
    <s v="CAD"/>
    <n v="1407427009"/>
    <n v="1404835009"/>
    <b v="0"/>
    <n v="27"/>
    <b v="0"/>
    <s v="food/food trucks"/>
    <n v="24"/>
    <n v="305.77999999999997"/>
    <x v="7"/>
    <x v="19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x v="1"/>
    <s v="GBP"/>
    <n v="1466323917"/>
    <n v="1463731917"/>
    <b v="0"/>
    <n v="7"/>
    <b v="0"/>
    <s v="food/food trucks"/>
    <n v="6"/>
    <n v="12.14"/>
    <x v="7"/>
    <x v="19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x v="9"/>
    <n v="1170"/>
    <x v="2"/>
    <x v="0"/>
    <s v="USD"/>
    <n v="1443039001"/>
    <n v="1440447001"/>
    <b v="0"/>
    <n v="14"/>
    <b v="0"/>
    <s v="food/food trucks"/>
    <n v="39"/>
    <n v="83.57"/>
    <x v="7"/>
    <x v="19"/>
    <x v="2598"/>
    <d v="2015-09-23T20:10:01"/>
    <x v="0"/>
  </r>
  <r>
    <n v="2599"/>
    <s v="Empty Ramekins Catering Group"/>
    <s v="The Empty Ramekins Catering Group is looking for your help to start up in Miami Florida!!!!"/>
    <x v="354"/>
    <n v="90"/>
    <x v="2"/>
    <x v="0"/>
    <s v="USD"/>
    <n v="1407089147"/>
    <n v="1403201147"/>
    <b v="0"/>
    <n v="5"/>
    <b v="0"/>
    <s v="food/food trucks"/>
    <n v="1"/>
    <n v="18"/>
    <x v="7"/>
    <x v="19"/>
    <x v="2599"/>
    <d v="2014-08-03T18:05:47"/>
    <x v="3"/>
  </r>
  <r>
    <n v="2600"/>
    <s v="Help Buttz Return From the Ashes"/>
    <s v="On Sunday November 8, 2015 our food truck burned to the ground. Please help us get rebuilt."/>
    <x v="63"/>
    <n v="3466"/>
    <x v="2"/>
    <x v="0"/>
    <s v="USD"/>
    <n v="1458938200"/>
    <n v="1453757800"/>
    <b v="0"/>
    <n v="30"/>
    <b v="0"/>
    <s v="food/food trucks"/>
    <n v="7"/>
    <n v="115.53"/>
    <x v="7"/>
    <x v="19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x v="2"/>
    <n v="3307"/>
    <x v="0"/>
    <x v="0"/>
    <s v="USD"/>
    <n v="1347508740"/>
    <n v="1346276349"/>
    <b v="1"/>
    <n v="151"/>
    <b v="1"/>
    <s v="technology/space exploration"/>
    <n v="661"/>
    <n v="21.9"/>
    <x v="2"/>
    <x v="36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x v="14"/>
    <n v="39131"/>
    <x v="0"/>
    <x v="0"/>
    <s v="USD"/>
    <n v="1415827200"/>
    <n v="1412358968"/>
    <b v="1"/>
    <n v="489"/>
    <b v="1"/>
    <s v="technology/space exploration"/>
    <n v="326"/>
    <n v="80.02"/>
    <x v="2"/>
    <x v="36"/>
    <x v="2602"/>
    <d v="2014-11-12T21:20:00"/>
    <x v="3"/>
  </r>
  <r>
    <n v="2603"/>
    <s v="Manned Mock Mars Mission"/>
    <s v="I will be building a mock space station and simulate living on Mars for two weeks."/>
    <x v="257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  <x v="2603"/>
    <d v="2013-12-23T21:54:14"/>
    <x v="4"/>
  </r>
  <r>
    <n v="2604"/>
    <s v="Hermes Spacecraft"/>
    <s v="We're building a full size rocket motor for our Hermes Spacecraft.  Help us Kickstart the next generation of space travel!"/>
    <x v="22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x v="34"/>
    <n v="12106"/>
    <x v="0"/>
    <x v="0"/>
    <s v="USD"/>
    <n v="1398791182"/>
    <n v="1396026382"/>
    <b v="1"/>
    <n v="385"/>
    <b v="1"/>
    <s v="technology/space exploration"/>
    <n v="110"/>
    <n v="31.44"/>
    <x v="2"/>
    <x v="36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x v="0"/>
    <s v="USD"/>
    <n v="1439344800"/>
    <n v="1435611572"/>
    <b v="1"/>
    <n v="398"/>
    <b v="1"/>
    <s v="technology/space exploration"/>
    <n v="408"/>
    <n v="81.95"/>
    <x v="2"/>
    <x v="36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x v="6"/>
    <n v="17914"/>
    <x v="0"/>
    <x v="0"/>
    <s v="USD"/>
    <n v="1489536000"/>
    <n v="1485976468"/>
    <b v="1"/>
    <n v="304"/>
    <b v="1"/>
    <s v="technology/space exploration"/>
    <n v="224"/>
    <n v="58.93"/>
    <x v="2"/>
    <x v="36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  <x v="2609"/>
    <d v="2012-07-15T05:42:31"/>
    <x v="5"/>
  </r>
  <r>
    <n v="2610"/>
    <s v="Restore the Pluto Discovery Telescope"/>
    <s v="Preserve the telescope that Clyde Tombaugh used to discover Pluto for generations to come!"/>
    <x v="35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x v="12"/>
    <s v="EUR"/>
    <n v="1483397940"/>
    <n v="1480493014"/>
    <b v="1"/>
    <n v="3663"/>
    <b v="1"/>
    <s v="technology/space exploration"/>
    <n v="2791"/>
    <n v="83.8"/>
    <x v="2"/>
    <x v="36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x v="0"/>
    <s v="USD"/>
    <n v="1420773970"/>
    <n v="1418095570"/>
    <b v="1"/>
    <n v="294"/>
    <b v="1"/>
    <s v="technology/space exploration"/>
    <n v="172"/>
    <n v="58.42"/>
    <x v="2"/>
    <x v="36"/>
    <x v="2612"/>
    <d v="2015-01-09T03:26:10"/>
    <x v="3"/>
  </r>
  <r>
    <n v="2613"/>
    <s v="Earth 360"/>
    <s v="Re-inventing the way we look at our planet by sending 5 cameras to near space to create the first 360 panoramic view of the earth."/>
    <x v="51"/>
    <n v="7576"/>
    <x v="0"/>
    <x v="0"/>
    <s v="USD"/>
    <n v="1348256294"/>
    <n v="1345664294"/>
    <b v="1"/>
    <n v="28"/>
    <b v="1"/>
    <s v="technology/space exploration"/>
    <n v="101"/>
    <n v="270.57"/>
    <x v="2"/>
    <x v="36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x v="1"/>
    <s v="GBP"/>
    <n v="1462017600"/>
    <n v="1458820564"/>
    <b v="0"/>
    <n v="72"/>
    <b v="1"/>
    <s v="technology/space exploration"/>
    <n v="170"/>
    <n v="47.18"/>
    <x v="2"/>
    <x v="36"/>
    <x v="2615"/>
    <d v="2016-04-30T12:00:00"/>
    <x v="2"/>
  </r>
  <r>
    <n v="2616"/>
    <s v="James Webb Deployable Model"/>
    <s v="Production of variously-sized deployable models of NASA's James Webb Space Telescope to promote hands-on learning."/>
    <x v="31"/>
    <n v="28633.5"/>
    <x v="0"/>
    <x v="0"/>
    <s v="USD"/>
    <n v="1440546729"/>
    <n v="1437954729"/>
    <b v="1"/>
    <n v="238"/>
    <b v="1"/>
    <s v="technology/space exploration"/>
    <n v="115"/>
    <n v="120.31"/>
    <x v="2"/>
    <x v="36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x v="0"/>
    <s v="USD"/>
    <n v="1413838751"/>
    <n v="1411246751"/>
    <b v="1"/>
    <n v="159"/>
    <b v="1"/>
    <s v="technology/space exploration"/>
    <n v="878"/>
    <n v="27.6"/>
    <x v="2"/>
    <x v="36"/>
    <x v="2617"/>
    <d v="2014-10-20T20:59:11"/>
    <x v="3"/>
  </r>
  <r>
    <n v="2618"/>
    <s v="SPACE ART FEATURING ASTRONAUTS #WeBelieveInAstronauts"/>
    <s v="LTD ED COLLECTIBLE SPACE ART FEAT. ASTRONAUTS"/>
    <x v="36"/>
    <n v="15808"/>
    <x v="0"/>
    <x v="0"/>
    <s v="USD"/>
    <n v="1449000061"/>
    <n v="1443812461"/>
    <b v="1"/>
    <n v="77"/>
    <b v="1"/>
    <s v="technology/space exploration"/>
    <n v="105"/>
    <n v="205.3"/>
    <x v="2"/>
    <x v="36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x v="2"/>
    <s v="AUD"/>
    <n v="1444525200"/>
    <n v="1441339242"/>
    <b v="1"/>
    <n v="1251"/>
    <b v="1"/>
    <s v="technology/space exploration"/>
    <n v="144"/>
    <n v="74.64"/>
    <x v="2"/>
    <x v="36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x v="0"/>
    <s v="USD"/>
    <n v="1432230988"/>
    <n v="1429638988"/>
    <b v="1"/>
    <n v="465"/>
    <b v="1"/>
    <s v="technology/space exploration"/>
    <n v="146"/>
    <n v="47.06"/>
    <x v="2"/>
    <x v="3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x v="13"/>
    <s v="EUR"/>
    <n v="1483120216"/>
    <n v="1479232216"/>
    <b v="0"/>
    <n v="74"/>
    <b v="1"/>
    <s v="technology/space exploration"/>
    <n v="131"/>
    <n v="26.59"/>
    <x v="2"/>
    <x v="36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x v="13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x v="12"/>
    <s v="EUR"/>
    <n v="1478723208"/>
    <n v="1476559608"/>
    <b v="0"/>
    <n v="52"/>
    <b v="1"/>
    <s v="technology/space exploration"/>
    <n v="956"/>
    <n v="27.58"/>
    <x v="2"/>
    <x v="36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x v="30"/>
    <n v="2800"/>
    <x v="0"/>
    <x v="0"/>
    <s v="USD"/>
    <n v="1433343869"/>
    <n v="1430751869"/>
    <b v="0"/>
    <n v="50"/>
    <b v="1"/>
    <s v="technology/space exploration"/>
    <n v="112"/>
    <n v="56"/>
    <x v="2"/>
    <x v="3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x v="0"/>
    <s v="USD"/>
    <n v="1448571261"/>
    <n v="1445975661"/>
    <b v="0"/>
    <n v="45"/>
    <b v="1"/>
    <s v="technology/space exploration"/>
    <n v="647"/>
    <n v="21.56"/>
    <x v="2"/>
    <x v="36"/>
    <x v="2627"/>
    <d v="2015-11-26T20:54:21"/>
    <x v="0"/>
  </r>
  <r>
    <n v="2628"/>
    <s v="Pie In Space!"/>
    <s v="A high school freshman is sending pie into space and you can be a part of it.  GO SCIENCE!!!"/>
    <x v="357"/>
    <n v="926"/>
    <x v="0"/>
    <x v="0"/>
    <s v="USD"/>
    <n v="1417389067"/>
    <n v="1415661067"/>
    <b v="0"/>
    <n v="21"/>
    <b v="1"/>
    <s v="technology/space exploration"/>
    <n v="110"/>
    <n v="44.1"/>
    <x v="2"/>
    <x v="36"/>
    <x v="2628"/>
    <d v="2014-11-30T23:11:07"/>
    <x v="3"/>
  </r>
  <r>
    <n v="2629"/>
    <s v="Project Dragonfly - Sail to the Stars"/>
    <s v="The first international contest to let students shape the future of interstellar travel."/>
    <x v="10"/>
    <n v="6387"/>
    <x v="0"/>
    <x v="1"/>
    <s v="GBP"/>
    <n v="1431608122"/>
    <n v="1429016122"/>
    <b v="0"/>
    <n v="100"/>
    <b v="1"/>
    <s v="technology/space exploration"/>
    <n v="128"/>
    <n v="63.87"/>
    <x v="2"/>
    <x v="36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x v="2"/>
    <s v="AUD"/>
    <n v="1467280800"/>
    <n v="1464921112"/>
    <b v="0"/>
    <n v="81"/>
    <b v="1"/>
    <s v="technology/space exploration"/>
    <n v="158"/>
    <n v="38.99"/>
    <x v="2"/>
    <x v="36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x v="22"/>
    <n v="22933.05"/>
    <x v="0"/>
    <x v="0"/>
    <s v="USD"/>
    <n v="1440907427"/>
    <n v="1438488227"/>
    <b v="0"/>
    <n v="286"/>
    <b v="1"/>
    <s v="technology/space exploration"/>
    <n v="115"/>
    <n v="80.19"/>
    <x v="2"/>
    <x v="36"/>
    <x v="2631"/>
    <d v="2015-08-30T04:03:47"/>
    <x v="0"/>
  </r>
  <r>
    <n v="2632"/>
    <s v="University Rocket Science"/>
    <s v="Students from 3 universities are designing a dual stage rocket to test experimental rocket technology."/>
    <x v="358"/>
    <n v="1466"/>
    <x v="0"/>
    <x v="0"/>
    <s v="USD"/>
    <n v="1464485339"/>
    <n v="1462325339"/>
    <b v="0"/>
    <n v="42"/>
    <b v="1"/>
    <s v="technology/space exploration"/>
    <n v="137"/>
    <n v="34.9"/>
    <x v="2"/>
    <x v="36"/>
    <x v="2632"/>
    <d v="2016-05-29T01:28:59"/>
    <x v="2"/>
  </r>
  <r>
    <n v="2633"/>
    <s v="ISS-Above"/>
    <s v="A device that lights up whenever the International Space Station is nearby (that happens more often than you might expect)"/>
    <x v="10"/>
    <n v="17731"/>
    <x v="0"/>
    <x v="0"/>
    <s v="USD"/>
    <n v="1393542000"/>
    <n v="1390938332"/>
    <b v="0"/>
    <n v="199"/>
    <b v="1"/>
    <s v="technology/space exploration"/>
    <n v="355"/>
    <n v="89.1"/>
    <x v="2"/>
    <x v="36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x v="359"/>
    <n v="986"/>
    <x v="0"/>
    <x v="0"/>
    <s v="USD"/>
    <n v="1475163921"/>
    <n v="1472571921"/>
    <b v="0"/>
    <n v="25"/>
    <b v="1"/>
    <s v="technology/space exploration"/>
    <n v="106"/>
    <n v="39.44"/>
    <x v="2"/>
    <x v="36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x v="5"/>
    <s v="CAD"/>
    <n v="1425937761"/>
    <n v="1422917361"/>
    <b v="0"/>
    <n v="84"/>
    <b v="1"/>
    <s v="technology/space exploration"/>
    <n v="100"/>
    <n v="136.9"/>
    <x v="2"/>
    <x v="36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x v="0"/>
    <s v="USD"/>
    <n v="1476579600"/>
    <n v="1474641914"/>
    <b v="0"/>
    <n v="50"/>
    <b v="1"/>
    <s v="technology/space exploration"/>
    <n v="187"/>
    <n v="37.46"/>
    <x v="2"/>
    <x v="36"/>
    <x v="2636"/>
    <d v="2016-10-16T01:00:00"/>
    <x v="2"/>
  </r>
  <r>
    <n v="2637"/>
    <s v="SPEED OF LIGHT: Biggest Mystery of the Universe"/>
    <s v="Help us collect the data to solve the mystery of the century: Is light slowing down?"/>
    <x v="2"/>
    <n v="831"/>
    <x v="0"/>
    <x v="0"/>
    <s v="USD"/>
    <n v="1476277875"/>
    <n v="1474895475"/>
    <b v="0"/>
    <n v="26"/>
    <b v="1"/>
    <s v="technology/space exploration"/>
    <n v="166"/>
    <n v="31.96"/>
    <x v="2"/>
    <x v="36"/>
    <x v="2637"/>
    <d v="2016-10-12T13:11:15"/>
    <x v="2"/>
  </r>
  <r>
    <n v="2638"/>
    <s v="Pie In Space! (Round 2)"/>
    <s v="The second round of funding for the most amazing project ever where a high school freshman is sending pie into SPACE!!!"/>
    <x v="360"/>
    <n v="353"/>
    <x v="0"/>
    <x v="0"/>
    <s v="USD"/>
    <n v="1421358895"/>
    <n v="1418766895"/>
    <b v="0"/>
    <n v="14"/>
    <b v="1"/>
    <s v="technology/space exploration"/>
    <n v="102"/>
    <n v="25.21"/>
    <x v="2"/>
    <x v="36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x v="43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x v="9"/>
    <n v="3170"/>
    <x v="0"/>
    <x v="0"/>
    <s v="USD"/>
    <n v="1433735474"/>
    <n v="1428551474"/>
    <b v="0"/>
    <n v="69"/>
    <b v="1"/>
    <s v="technology/space exploration"/>
    <n v="106"/>
    <n v="45.94"/>
    <x v="2"/>
    <x v="36"/>
    <x v="2640"/>
    <d v="2015-06-08T03:51:14"/>
    <x v="0"/>
  </r>
  <r>
    <n v="2641"/>
    <s v="Build Flying Saucer Artificial Intelligent from sea shell"/>
    <s v="Building a Flying saucer that has Artificial Intelligent made from sea shell."/>
    <x v="15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x v="12"/>
    <s v="EUR"/>
    <n v="1468565820"/>
    <n v="1465970108"/>
    <b v="0"/>
    <n v="0"/>
    <b v="0"/>
    <s v="technology/space exploration"/>
    <n v="0"/>
    <n v="0"/>
    <x v="2"/>
    <x v="36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x v="2"/>
    <s v="AUD"/>
    <n v="1415481203"/>
    <n v="1412885603"/>
    <b v="1"/>
    <n v="23"/>
    <b v="0"/>
    <s v="technology/space exploration"/>
    <n v="11"/>
    <n v="91.3"/>
    <x v="2"/>
    <x v="36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x v="0"/>
    <s v="USD"/>
    <n v="1441783869"/>
    <n v="1439191869"/>
    <b v="1"/>
    <n v="535"/>
    <b v="0"/>
    <s v="technology/space exploration"/>
    <n v="8"/>
    <n v="78.67"/>
    <x v="2"/>
    <x v="36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x v="5"/>
    <s v="CAD"/>
    <n v="1439533019"/>
    <n v="1436941019"/>
    <b v="0"/>
    <n v="3"/>
    <b v="0"/>
    <s v="technology/space exploration"/>
    <n v="1"/>
    <n v="12"/>
    <x v="2"/>
    <x v="36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  <x v="2648"/>
    <d v="2016-03-09T17:09:20"/>
    <x v="2"/>
  </r>
  <r>
    <n v="2649"/>
    <s v="The Mission - Please Check Back Soon (Canceled)"/>
    <s v="They have launched a Kickstarter."/>
    <x v="152"/>
    <n v="124"/>
    <x v="1"/>
    <x v="0"/>
    <s v="USD"/>
    <n v="1454370941"/>
    <n v="1449186941"/>
    <b v="0"/>
    <n v="3"/>
    <b v="0"/>
    <s v="technology/space exploration"/>
    <n v="0"/>
    <n v="41.33"/>
    <x v="2"/>
    <x v="36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x v="0"/>
    <s v="USD"/>
    <n v="1450380009"/>
    <n v="1447960809"/>
    <b v="0"/>
    <n v="17"/>
    <b v="0"/>
    <s v="technology/space exploration"/>
    <n v="2"/>
    <n v="307.82"/>
    <x v="2"/>
    <x v="36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x v="2"/>
    <s v="AUD"/>
    <n v="1418183325"/>
    <n v="1415591325"/>
    <b v="0"/>
    <n v="11"/>
    <b v="0"/>
    <s v="technology/space exploration"/>
    <n v="1"/>
    <n v="80.45"/>
    <x v="2"/>
    <x v="36"/>
    <x v="2652"/>
    <d v="2014-12-10T03:48:45"/>
    <x v="3"/>
  </r>
  <r>
    <n v="2653"/>
    <s v="Dream Rocket Project (Canceled)"/>
    <s v="DREAM BIG. Explore the universe through STEAM education. (Science, Technology, Engineering, Art, Mathematics)"/>
    <x v="362"/>
    <n v="5876"/>
    <x v="1"/>
    <x v="0"/>
    <s v="USD"/>
    <n v="1402632000"/>
    <n v="1399909127"/>
    <b v="0"/>
    <n v="70"/>
    <b v="0"/>
    <s v="technology/space exploration"/>
    <n v="12"/>
    <n v="83.94"/>
    <x v="2"/>
    <x v="36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x v="0"/>
    <s v="USD"/>
    <n v="1429622726"/>
    <n v="1424442326"/>
    <b v="0"/>
    <n v="6"/>
    <b v="0"/>
    <s v="technology/space exploration"/>
    <n v="0"/>
    <n v="8.5"/>
    <x v="2"/>
    <x v="36"/>
    <x v="2654"/>
    <d v="2015-04-21T13:25:26"/>
    <x v="0"/>
  </r>
  <r>
    <n v="2655"/>
    <s v="Balloons (Canceled)"/>
    <s v="Thank you for your support!"/>
    <x v="36"/>
    <n v="3155"/>
    <x v="1"/>
    <x v="0"/>
    <s v="USD"/>
    <n v="1455048000"/>
    <n v="1452631647"/>
    <b v="0"/>
    <n v="43"/>
    <b v="0"/>
    <s v="technology/space exploration"/>
    <n v="21"/>
    <n v="73.37"/>
    <x v="2"/>
    <x v="36"/>
    <x v="2655"/>
    <d v="2016-02-09T20:00:00"/>
    <x v="2"/>
  </r>
  <r>
    <n v="2656"/>
    <s v="MoonWatcher: A 24/7 Live Video of the Moon for Everyone (Canceled)"/>
    <s v="MoonWatcher will be bringing the Moon closer to all of us."/>
    <x v="60"/>
    <n v="17155"/>
    <x v="1"/>
    <x v="0"/>
    <s v="USD"/>
    <n v="1489345200"/>
    <n v="1485966688"/>
    <b v="0"/>
    <n v="152"/>
    <b v="0"/>
    <s v="technology/space exploration"/>
    <n v="11"/>
    <n v="112.86"/>
    <x v="2"/>
    <x v="3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x v="0"/>
    <s v="USD"/>
    <n v="1470187800"/>
    <n v="1467325053"/>
    <b v="0"/>
    <n v="59"/>
    <b v="0"/>
    <s v="technology/space exploration"/>
    <n v="19"/>
    <n v="95.28"/>
    <x v="2"/>
    <x v="36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x v="0"/>
    <s v="USD"/>
    <n v="1469913194"/>
    <n v="1467321194"/>
    <b v="0"/>
    <n v="4"/>
    <b v="0"/>
    <s v="technology/space exploration"/>
    <n v="0"/>
    <n v="22.75"/>
    <x v="2"/>
    <x v="36"/>
    <x v="2658"/>
    <d v="2016-07-30T21:13:14"/>
    <x v="2"/>
  </r>
  <r>
    <n v="2659"/>
    <s v="test (Canceled)"/>
    <s v="test"/>
    <x v="197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x v="0"/>
    <s v="USD"/>
    <n v="1448388418"/>
    <n v="1443200818"/>
    <b v="0"/>
    <n v="5"/>
    <b v="0"/>
    <s v="technology/space exploration"/>
    <n v="0"/>
    <n v="3.8"/>
    <x v="2"/>
    <x v="36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x v="0"/>
    <s v="USD"/>
    <n v="1382742010"/>
    <n v="1380150010"/>
    <b v="0"/>
    <n v="60"/>
    <b v="1"/>
    <s v="technology/makerspaces"/>
    <n v="103"/>
    <n v="85.75"/>
    <x v="2"/>
    <x v="37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x v="0"/>
    <s v="USD"/>
    <n v="1440179713"/>
    <n v="1437587713"/>
    <b v="0"/>
    <n v="80"/>
    <b v="1"/>
    <s v="technology/makerspaces"/>
    <n v="107"/>
    <n v="267"/>
    <x v="2"/>
    <x v="3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x v="22"/>
    <n v="20919.25"/>
    <x v="0"/>
    <x v="5"/>
    <s v="CAD"/>
    <n v="1441378800"/>
    <n v="1438873007"/>
    <b v="0"/>
    <n v="56"/>
    <b v="1"/>
    <s v="technology/makerspaces"/>
    <n v="105"/>
    <n v="373.56"/>
    <x v="2"/>
    <x v="37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x v="0"/>
    <s v="USD"/>
    <n v="1449644340"/>
    <n v="1446683797"/>
    <b v="0"/>
    <n v="104"/>
    <b v="1"/>
    <s v="technology/makerspaces"/>
    <n v="103"/>
    <n v="174.04"/>
    <x v="2"/>
    <x v="37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x v="0"/>
    <s v="USD"/>
    <n v="1430774974"/>
    <n v="1426886974"/>
    <b v="0"/>
    <n v="46"/>
    <b v="1"/>
    <s v="technology/makerspaces"/>
    <n v="123"/>
    <n v="93.7"/>
    <x v="2"/>
    <x v="3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x v="0"/>
    <s v="USD"/>
    <n v="1443214800"/>
    <n v="1440008439"/>
    <b v="0"/>
    <n v="206"/>
    <b v="1"/>
    <s v="technology/makerspaces"/>
    <n v="159"/>
    <n v="77.33"/>
    <x v="2"/>
    <x v="37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x v="0"/>
    <s v="USD"/>
    <n v="1455142416"/>
    <n v="1452550416"/>
    <b v="0"/>
    <n v="18"/>
    <b v="1"/>
    <s v="technology/makerspaces"/>
    <n v="111"/>
    <n v="92.22"/>
    <x v="2"/>
    <x v="37"/>
    <x v="2667"/>
    <d v="2016-02-10T22:13:36"/>
    <x v="2"/>
  </r>
  <r>
    <n v="2668"/>
    <s v="UOttawa Makermobile"/>
    <s v="Creativity on the go! |_x000a_CrÃ©ativitÃ© en mouvement !"/>
    <x v="28"/>
    <n v="1707"/>
    <x v="0"/>
    <x v="5"/>
    <s v="CAD"/>
    <n v="1447079520"/>
    <n v="1443449265"/>
    <b v="0"/>
    <n v="28"/>
    <b v="1"/>
    <s v="technology/makerspaces"/>
    <n v="171"/>
    <n v="60.96"/>
    <x v="2"/>
    <x v="37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x v="0"/>
    <s v="USD"/>
    <n v="1452387096"/>
    <n v="1447203096"/>
    <b v="0"/>
    <n v="11"/>
    <b v="1"/>
    <s v="technology/makerspaces"/>
    <n v="125"/>
    <n v="91"/>
    <x v="2"/>
    <x v="37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x v="2"/>
    <s v="AUD"/>
    <n v="1406593780"/>
    <n v="1404174580"/>
    <b v="1"/>
    <n v="60"/>
    <b v="0"/>
    <s v="technology/makerspaces"/>
    <n v="6"/>
    <n v="41.58"/>
    <x v="2"/>
    <x v="37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x v="0"/>
    <s v="USD"/>
    <n v="1419017880"/>
    <n v="1416419916"/>
    <b v="1"/>
    <n v="84"/>
    <b v="0"/>
    <s v="technology/makerspaces"/>
    <n v="11"/>
    <n v="33.76"/>
    <x v="2"/>
    <x v="37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x v="0"/>
    <s v="USD"/>
    <n v="1451282400"/>
    <n v="1449436390"/>
    <b v="1"/>
    <n v="47"/>
    <b v="0"/>
    <s v="technology/makerspaces"/>
    <n v="33"/>
    <n v="70.62"/>
    <x v="2"/>
    <x v="37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x v="0"/>
    <s v="USD"/>
    <n v="1414622700"/>
    <n v="1412081999"/>
    <b v="1"/>
    <n v="66"/>
    <b v="0"/>
    <s v="technology/makerspaces"/>
    <n v="28"/>
    <n v="167.15"/>
    <x v="2"/>
    <x v="37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x v="0"/>
    <s v="USD"/>
    <n v="1467694740"/>
    <n v="1465398670"/>
    <b v="1"/>
    <n v="171"/>
    <b v="0"/>
    <s v="technology/makerspaces"/>
    <n v="63"/>
    <n v="128.62"/>
    <x v="2"/>
    <x v="37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x v="0"/>
    <s v="USD"/>
    <n v="1415655289"/>
    <n v="1413059689"/>
    <b v="1"/>
    <n v="29"/>
    <b v="0"/>
    <s v="technology/makerspaces"/>
    <n v="8"/>
    <n v="65.41"/>
    <x v="2"/>
    <x v="37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x v="190"/>
    <n v="1058"/>
    <x v="2"/>
    <x v="5"/>
    <s v="CAD"/>
    <n v="1463929174"/>
    <n v="1461337174"/>
    <b v="0"/>
    <n v="9"/>
    <b v="0"/>
    <s v="technology/makerspaces"/>
    <n v="50"/>
    <n v="117.56"/>
    <x v="2"/>
    <x v="37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x v="330"/>
    <n v="3415"/>
    <x v="2"/>
    <x v="0"/>
    <s v="USD"/>
    <n v="1404348143"/>
    <n v="1401756143"/>
    <b v="0"/>
    <n v="27"/>
    <b v="0"/>
    <s v="technology/makerspaces"/>
    <n v="18"/>
    <n v="126.48"/>
    <x v="2"/>
    <x v="37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x v="3"/>
    <s v="EUR"/>
    <n v="1443121765"/>
    <n v="1440529765"/>
    <b v="0"/>
    <n v="2"/>
    <b v="0"/>
    <s v="technology/makerspaces"/>
    <n v="0"/>
    <n v="550"/>
    <x v="2"/>
    <x v="37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x v="79"/>
    <n v="132"/>
    <x v="2"/>
    <x v="0"/>
    <s v="USD"/>
    <n v="1425081694"/>
    <n v="1422489694"/>
    <b v="0"/>
    <n v="3"/>
    <b v="0"/>
    <s v="technology/makerspaces"/>
    <n v="0"/>
    <n v="44"/>
    <x v="2"/>
    <x v="37"/>
    <x v="2679"/>
    <d v="2015-02-28T00:01:34"/>
    <x v="0"/>
  </r>
  <r>
    <n v="2680"/>
    <s v="iHeart Pillow"/>
    <s v="iHeartPillow, Connecting loved ones"/>
    <x v="261"/>
    <n v="276"/>
    <x v="2"/>
    <x v="3"/>
    <s v="EUR"/>
    <n v="1459915491"/>
    <n v="1457327091"/>
    <b v="0"/>
    <n v="4"/>
    <b v="0"/>
    <s v="technology/makerspaces"/>
    <n v="1"/>
    <n v="69"/>
    <x v="2"/>
    <x v="37"/>
    <x v="2680"/>
    <d v="2016-04-06T04:04:51"/>
    <x v="2"/>
  </r>
  <r>
    <n v="2681"/>
    <s v="Jolly's Hot Dogs An All-Beef Coney Dog"/>
    <s v="Jolly's Hot Dogs: A beef hot dog topped with deliciously seasoned ground beef, mustard and minced onions."/>
    <x v="6"/>
    <n v="55"/>
    <x v="2"/>
    <x v="0"/>
    <s v="USD"/>
    <n v="1405027750"/>
    <n v="1402867750"/>
    <b v="0"/>
    <n v="2"/>
    <b v="0"/>
    <s v="food/food trucks"/>
    <n v="1"/>
    <n v="27.5"/>
    <x v="7"/>
    <x v="19"/>
    <x v="2681"/>
    <d v="2014-07-10T21:29:10"/>
    <x v="3"/>
  </r>
  <r>
    <n v="2682"/>
    <s v="Toastie's Gourmet Toast"/>
    <s v="Gourmet Toast is the culinary combination, neigh, perfection of America's most under-utilized snack: Toast."/>
    <x v="12"/>
    <n v="1698"/>
    <x v="2"/>
    <x v="0"/>
    <s v="USD"/>
    <n v="1416635940"/>
    <n v="1413838540"/>
    <b v="0"/>
    <n v="20"/>
    <b v="0"/>
    <s v="food/food trucks"/>
    <n v="28"/>
    <n v="84.9"/>
    <x v="7"/>
    <x v="1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x v="36"/>
    <n v="36"/>
    <x v="2"/>
    <x v="0"/>
    <s v="USD"/>
    <n v="1425233240"/>
    <n v="1422641240"/>
    <b v="0"/>
    <n v="3"/>
    <b v="0"/>
    <s v="food/food trucks"/>
    <n v="0"/>
    <n v="12"/>
    <x v="7"/>
    <x v="19"/>
    <x v="2683"/>
    <d v="2015-03-01T18:07:20"/>
    <x v="0"/>
  </r>
  <r>
    <n v="2684"/>
    <s v="Ain't No Thang..."/>
    <s v="Not all wings are created equal. We believe ours take flight above the rest. Come judge for yourself. To us it Ain't No Thang..."/>
    <x v="54"/>
    <n v="800"/>
    <x v="2"/>
    <x v="0"/>
    <s v="USD"/>
    <n v="1407621425"/>
    <n v="1404165425"/>
    <b v="0"/>
    <n v="4"/>
    <b v="0"/>
    <s v="food/food trucks"/>
    <n v="1"/>
    <n v="200"/>
    <x v="7"/>
    <x v="19"/>
    <x v="2684"/>
    <d v="2014-08-09T21:57:05"/>
    <x v="3"/>
  </r>
  <r>
    <n v="2685"/>
    <s v="Nana's Home Cooking on Wheels"/>
    <s v="Home cooked meals made by Nana. Indiana's famous tenderloin sandwiches, Nana's homemade cole slaw and so much more."/>
    <x v="63"/>
    <n v="10"/>
    <x v="2"/>
    <x v="0"/>
    <s v="USD"/>
    <n v="1430149330"/>
    <n v="1424968930"/>
    <b v="0"/>
    <n v="1"/>
    <b v="0"/>
    <s v="food/food trucks"/>
    <n v="0"/>
    <n v="10"/>
    <x v="7"/>
    <x v="19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x v="0"/>
    <s v="USD"/>
    <n v="1412119423"/>
    <n v="1410391423"/>
    <b v="0"/>
    <n v="0"/>
    <b v="0"/>
    <s v="food/food trucks"/>
    <n v="0"/>
    <n v="0"/>
    <x v="7"/>
    <x v="19"/>
    <x v="2686"/>
    <d v="2014-09-30T23:23:43"/>
    <x v="3"/>
  </r>
  <r>
    <n v="2687"/>
    <s v="Munch Wagon"/>
    <s v="Your American Pizzas, Wings, Stuffed Gouda Burger, Sweet &amp; Russet Potato Fries served on a food Truck!!"/>
    <x v="36"/>
    <n v="0"/>
    <x v="2"/>
    <x v="0"/>
    <s v="USD"/>
    <n v="1435591318"/>
    <n v="1432999318"/>
    <b v="0"/>
    <n v="0"/>
    <b v="0"/>
    <s v="food/food trucks"/>
    <n v="0"/>
    <n v="0"/>
    <x v="7"/>
    <x v="19"/>
    <x v="2687"/>
    <d v="2015-06-29T15:21:58"/>
    <x v="0"/>
  </r>
  <r>
    <n v="2688"/>
    <s v="Mac N Cheez Food Truck"/>
    <s v="The amazing gourmet Mac N Cheez Food Truck Campaigne!"/>
    <x v="63"/>
    <n v="74"/>
    <x v="2"/>
    <x v="0"/>
    <s v="USD"/>
    <n v="1424746800"/>
    <n v="1422067870"/>
    <b v="0"/>
    <n v="14"/>
    <b v="0"/>
    <s v="food/food trucks"/>
    <n v="0"/>
    <n v="5.29"/>
    <x v="7"/>
    <x v="1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x v="0"/>
    <s v="USD"/>
    <n v="1469919890"/>
    <n v="1467327890"/>
    <b v="0"/>
    <n v="1"/>
    <b v="0"/>
    <s v="food/food trucks"/>
    <n v="0"/>
    <n v="1"/>
    <x v="7"/>
    <x v="19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x v="0"/>
    <s v="USD"/>
    <n v="1433298676"/>
    <n v="1429410676"/>
    <b v="0"/>
    <n v="118"/>
    <b v="0"/>
    <s v="food/food trucks"/>
    <n v="11"/>
    <n v="72.760000000000005"/>
    <x v="7"/>
    <x v="19"/>
    <x v="2690"/>
    <d v="2015-06-03T02:31:16"/>
    <x v="0"/>
  </r>
  <r>
    <n v="2691"/>
    <s v="Cook"/>
    <s v="A Great New local Food Truck serving up ethnic fusion inspired eats in Ottawa."/>
    <x v="99"/>
    <n v="35"/>
    <x v="2"/>
    <x v="5"/>
    <s v="CAD"/>
    <n v="1431278557"/>
    <n v="1427390557"/>
    <b v="0"/>
    <n v="2"/>
    <b v="0"/>
    <s v="food/food trucks"/>
    <n v="0"/>
    <n v="17.5"/>
    <x v="7"/>
    <x v="19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x v="0"/>
    <s v="USD"/>
    <n v="1427266860"/>
    <n v="1424678460"/>
    <b v="0"/>
    <n v="1"/>
    <b v="0"/>
    <s v="food/food trucks"/>
    <n v="1"/>
    <n v="25"/>
    <x v="7"/>
    <x v="19"/>
    <x v="2692"/>
    <d v="2015-03-25T07:01:00"/>
    <x v="0"/>
  </r>
  <r>
    <n v="2693"/>
    <s v="Chili dog"/>
    <s v="I want to start a food truck that specializes in chili cheese dogs, using new kinds of meats, cheeses and toppings you wouldn't imagine"/>
    <x v="10"/>
    <n v="40"/>
    <x v="2"/>
    <x v="0"/>
    <s v="USD"/>
    <n v="1407899966"/>
    <n v="1405307966"/>
    <b v="0"/>
    <n v="3"/>
    <b v="0"/>
    <s v="food/food trucks"/>
    <n v="1"/>
    <n v="13.33"/>
    <x v="7"/>
    <x v="19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x v="0"/>
    <s v="USD"/>
    <n v="1411701739"/>
    <n v="1409109739"/>
    <b v="0"/>
    <n v="1"/>
    <b v="0"/>
    <s v="food/food trucks"/>
    <n v="0"/>
    <n v="1"/>
    <x v="7"/>
    <x v="19"/>
    <x v="2694"/>
    <d v="2014-09-26T03:22:19"/>
    <x v="3"/>
  </r>
  <r>
    <n v="2695"/>
    <s v="Fat daddy mac food truck"/>
    <s v="I am creating food magic on the go! Amazing food isn't just for sitdown restaraunts anymore!"/>
    <x v="36"/>
    <n v="71"/>
    <x v="2"/>
    <x v="0"/>
    <s v="USD"/>
    <n v="1428981718"/>
    <n v="1423801318"/>
    <b v="0"/>
    <n v="3"/>
    <b v="0"/>
    <s v="food/food trucks"/>
    <n v="0"/>
    <n v="23.67"/>
    <x v="7"/>
    <x v="19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x v="127"/>
    <n v="3390"/>
    <x v="2"/>
    <x v="0"/>
    <s v="USD"/>
    <n v="1419538560"/>
    <n v="1416600960"/>
    <b v="0"/>
    <n v="38"/>
    <b v="0"/>
    <s v="food/food trucks"/>
    <n v="6"/>
    <n v="89.21"/>
    <x v="7"/>
    <x v="19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x v="165"/>
    <n v="6061"/>
    <x v="2"/>
    <x v="0"/>
    <s v="USD"/>
    <n v="1438552800"/>
    <n v="1435876423"/>
    <b v="0"/>
    <n v="52"/>
    <b v="0"/>
    <s v="food/food trucks"/>
    <n v="26"/>
    <n v="116.56"/>
    <x v="7"/>
    <x v="19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x v="0"/>
    <s v="USD"/>
    <n v="1403904808"/>
    <n v="1401312808"/>
    <b v="0"/>
    <n v="2"/>
    <b v="0"/>
    <s v="food/food trucks"/>
    <n v="0"/>
    <n v="13.01"/>
    <x v="7"/>
    <x v="19"/>
    <x v="2698"/>
    <d v="2014-06-27T21:33:28"/>
    <x v="3"/>
  </r>
  <r>
    <n v="2699"/>
    <s v="my bakery truck"/>
    <s v="Hi, I want make my first bakery. Food truck was great, but I not have a car licence. So, help me to be my dream!"/>
    <x v="365"/>
    <n v="0"/>
    <x v="2"/>
    <x v="5"/>
    <s v="CAD"/>
    <n v="1407533463"/>
    <n v="1404941463"/>
    <b v="0"/>
    <n v="0"/>
    <b v="0"/>
    <s v="food/food trucks"/>
    <n v="0"/>
    <n v="0"/>
    <x v="7"/>
    <x v="19"/>
    <x v="2699"/>
    <d v="2014-08-08T21:31:03"/>
    <x v="3"/>
  </r>
  <r>
    <n v="2700"/>
    <s v="Holly's Hot Stuff"/>
    <s v="I currently own and operate a hot dog cart. I am hoping to purchase a used food truck so I can do business year round!"/>
    <x v="204"/>
    <n v="70"/>
    <x v="2"/>
    <x v="0"/>
    <s v="USD"/>
    <n v="1411073972"/>
    <n v="1408481972"/>
    <b v="0"/>
    <n v="4"/>
    <b v="0"/>
    <s v="food/food trucks"/>
    <n v="1"/>
    <n v="17.5"/>
    <x v="7"/>
    <x v="19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x v="17"/>
    <s v="EUR"/>
    <n v="1491586534"/>
    <n v="1488911734"/>
    <b v="0"/>
    <n v="46"/>
    <b v="0"/>
    <s v="theater/spaces"/>
    <n v="46"/>
    <n v="34.130000000000003"/>
    <x v="1"/>
    <x v="38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x v="0"/>
    <s v="USD"/>
    <n v="1491416077"/>
    <n v="1488827677"/>
    <b v="1"/>
    <n v="26"/>
    <b v="0"/>
    <s v="theater/spaces"/>
    <n v="34"/>
    <n v="132.35"/>
    <x v="1"/>
    <x v="38"/>
    <x v="2702"/>
    <d v="2017-04-05T18:14:37"/>
    <x v="1"/>
  </r>
  <r>
    <n v="2703"/>
    <s v="Bisagra Teatro: Foro Multidisciplinario"/>
    <s v="Â¡Tu nuevo espacio cultural multidisciplinario en el centro de Pachuca, Hidalgo"/>
    <x v="79"/>
    <n v="41500"/>
    <x v="3"/>
    <x v="14"/>
    <s v="MXN"/>
    <n v="1490196830"/>
    <n v="1485016430"/>
    <b v="0"/>
    <n v="45"/>
    <b v="0"/>
    <s v="theater/spaces"/>
    <n v="104"/>
    <n v="922.22"/>
    <x v="1"/>
    <x v="38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x v="266"/>
    <n v="1145"/>
    <x v="3"/>
    <x v="0"/>
    <s v="USD"/>
    <n v="1491421314"/>
    <n v="1487709714"/>
    <b v="0"/>
    <n v="7"/>
    <b v="0"/>
    <s v="theater/spaces"/>
    <n v="6"/>
    <n v="163.57"/>
    <x v="1"/>
    <x v="38"/>
    <x v="2704"/>
    <d v="2017-04-05T19:41:54"/>
    <x v="1"/>
  </r>
  <r>
    <n v="2705"/>
    <s v="Fischer Theatre Marquee"/>
    <s v="Help light the lights at the historic Fischer Theatre in Danville, IL."/>
    <x v="281"/>
    <n v="1739"/>
    <x v="3"/>
    <x v="0"/>
    <s v="USD"/>
    <n v="1490389158"/>
    <n v="1486504758"/>
    <b v="0"/>
    <n v="8"/>
    <b v="0"/>
    <s v="theater/spaces"/>
    <n v="11"/>
    <n v="217.38"/>
    <x v="1"/>
    <x v="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x v="19"/>
    <n v="39304"/>
    <x v="0"/>
    <x v="0"/>
    <s v="USD"/>
    <n v="1413442740"/>
    <n v="1410937483"/>
    <b v="1"/>
    <n v="263"/>
    <b v="1"/>
    <s v="theater/spaces"/>
    <n v="112"/>
    <n v="149.44"/>
    <x v="1"/>
    <x v="38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x v="0"/>
    <s v="USD"/>
    <n v="1369637940"/>
    <n v="1367088443"/>
    <b v="1"/>
    <n v="394"/>
    <b v="1"/>
    <s v="theater/spaces"/>
    <n v="351"/>
    <n v="71.239999999999995"/>
    <x v="1"/>
    <x v="38"/>
    <x v="2707"/>
    <d v="2013-05-27T06:59:00"/>
    <x v="4"/>
  </r>
  <r>
    <n v="2708"/>
    <s v="Angel Comedy Club"/>
    <s v="Angel Comedy Club: A permanent home for Londonâ€™s loveliest comedy night - a community comedy club"/>
    <x v="22"/>
    <n v="46643.07"/>
    <x v="0"/>
    <x v="1"/>
    <s v="GBP"/>
    <n v="1469119526"/>
    <n v="1463935526"/>
    <b v="1"/>
    <n v="1049"/>
    <b v="1"/>
    <s v="theater/spaces"/>
    <n v="233"/>
    <n v="44.46"/>
    <x v="1"/>
    <x v="38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x v="0"/>
    <s v="USD"/>
    <n v="1475553540"/>
    <n v="1472528141"/>
    <b v="1"/>
    <n v="308"/>
    <b v="1"/>
    <s v="theater/spaces"/>
    <n v="102"/>
    <n v="164.94"/>
    <x v="1"/>
    <x v="38"/>
    <x v="2709"/>
    <d v="2016-10-04T03:59:00"/>
    <x v="2"/>
  </r>
  <r>
    <n v="2710"/>
    <s v="House of Yes"/>
    <s v="Building Brooklyn's own creative venue for circus, theater and events of all types."/>
    <x v="127"/>
    <n v="92340.21"/>
    <x v="0"/>
    <x v="0"/>
    <s v="USD"/>
    <n v="1407549600"/>
    <n v="1404797428"/>
    <b v="1"/>
    <n v="1088"/>
    <b v="1"/>
    <s v="theater/spaces"/>
    <n v="154"/>
    <n v="84.87"/>
    <x v="1"/>
    <x v="38"/>
    <x v="2710"/>
    <d v="2014-08-09T02:00:00"/>
    <x v="3"/>
  </r>
  <r>
    <n v="2711"/>
    <s v="The Red Shoes"/>
    <s v="We're aiming to launch a production involving circus performers, musicians and artists in a new space, creating a night of live art."/>
    <x v="366"/>
    <n v="3938"/>
    <x v="0"/>
    <x v="1"/>
    <s v="GBP"/>
    <n v="1403301660"/>
    <n v="1400694790"/>
    <b v="1"/>
    <n v="73"/>
    <b v="1"/>
    <s v="theater/spaces"/>
    <n v="101"/>
    <n v="53.95"/>
    <x v="1"/>
    <x v="38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x v="0"/>
    <s v="USD"/>
    <n v="1373738400"/>
    <n v="1370568560"/>
    <b v="1"/>
    <n v="143"/>
    <b v="1"/>
    <s v="theater/spaces"/>
    <n v="131"/>
    <n v="50.53"/>
    <x v="1"/>
    <x v="38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x v="0"/>
    <s v="USD"/>
    <n v="1450971684"/>
    <n v="1447515684"/>
    <b v="1"/>
    <n v="1420"/>
    <b v="1"/>
    <s v="theater/spaces"/>
    <n v="102"/>
    <n v="108"/>
    <x v="1"/>
    <x v="38"/>
    <x v="2713"/>
    <d v="2015-12-24T15:41:24"/>
    <x v="0"/>
  </r>
  <r>
    <n v="2714"/>
    <s v="The Crane Theater"/>
    <s v="The Crane will be the new home for independent theater in Northeast Minneapolis"/>
    <x v="31"/>
    <n v="29089"/>
    <x v="0"/>
    <x v="0"/>
    <s v="USD"/>
    <n v="1476486000"/>
    <n v="1474040596"/>
    <b v="1"/>
    <n v="305"/>
    <b v="1"/>
    <s v="theater/spaces"/>
    <n v="116"/>
    <n v="95.37"/>
    <x v="1"/>
    <x v="38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x v="0"/>
    <s v="USD"/>
    <n v="1456047228"/>
    <n v="1453109628"/>
    <b v="1"/>
    <n v="551"/>
    <b v="1"/>
    <s v="theater/spaces"/>
    <n v="265"/>
    <n v="57.63"/>
    <x v="1"/>
    <x v="38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x v="12"/>
    <s v="EUR"/>
    <n v="1444291193"/>
    <n v="1441699193"/>
    <b v="1"/>
    <n v="187"/>
    <b v="1"/>
    <s v="theater/spaces"/>
    <n v="120"/>
    <n v="64.16"/>
    <x v="1"/>
    <x v="38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x v="31"/>
    <n v="30026"/>
    <x v="0"/>
    <x v="0"/>
    <s v="USD"/>
    <n v="1417906649"/>
    <n v="1414015049"/>
    <b v="1"/>
    <n v="325"/>
    <b v="1"/>
    <s v="theater/spaces"/>
    <n v="120"/>
    <n v="92.39"/>
    <x v="1"/>
    <x v="38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x v="102"/>
    <n v="18645"/>
    <x v="0"/>
    <x v="0"/>
    <s v="USD"/>
    <n v="1462316400"/>
    <n v="1459865945"/>
    <b v="1"/>
    <n v="148"/>
    <b v="1"/>
    <s v="theater/spaces"/>
    <n v="104"/>
    <n v="125.98"/>
    <x v="1"/>
    <x v="3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x v="0"/>
    <s v="USD"/>
    <n v="1460936694"/>
    <n v="1455756294"/>
    <b v="0"/>
    <n v="69"/>
    <b v="1"/>
    <s v="theater/spaces"/>
    <n v="109"/>
    <n v="94.64"/>
    <x v="1"/>
    <x v="38"/>
    <x v="2719"/>
    <d v="2016-04-17T23:44:54"/>
    <x v="2"/>
  </r>
  <r>
    <n v="2720"/>
    <s v="The Comedy Project"/>
    <s v="An improv, sketch and experimental comedy and cocktail venue in downtown Grand Rapids, Michigan"/>
    <x v="31"/>
    <n v="29531"/>
    <x v="0"/>
    <x v="0"/>
    <s v="USD"/>
    <n v="1478866253"/>
    <n v="1476270653"/>
    <b v="0"/>
    <n v="173"/>
    <b v="1"/>
    <s v="theater/spaces"/>
    <n v="118"/>
    <n v="170.7"/>
    <x v="1"/>
    <x v="38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x v="1"/>
    <s v="GBP"/>
    <n v="1378494000"/>
    <n v="1375880598"/>
    <b v="0"/>
    <n v="269"/>
    <b v="1"/>
    <s v="technology/hardware"/>
    <n v="1462"/>
    <n v="40.76"/>
    <x v="2"/>
    <x v="30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x v="0"/>
    <s v="USD"/>
    <n v="1485722053"/>
    <n v="1480538053"/>
    <b v="0"/>
    <n v="185"/>
    <b v="1"/>
    <s v="technology/hardware"/>
    <n v="253"/>
    <n v="68.25"/>
    <x v="2"/>
    <x v="30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x v="0"/>
    <s v="USD"/>
    <n v="1420060088"/>
    <n v="1414872488"/>
    <b v="0"/>
    <n v="176"/>
    <b v="1"/>
    <s v="technology/hardware"/>
    <n v="140"/>
    <n v="95.49"/>
    <x v="2"/>
    <x v="30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x v="1"/>
    <s v="GBP"/>
    <n v="1439625059"/>
    <n v="1436860259"/>
    <b v="0"/>
    <n v="1019"/>
    <b v="1"/>
    <s v="technology/hardware"/>
    <n v="297"/>
    <n v="7.19"/>
    <x v="2"/>
    <x v="30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x v="79"/>
    <n v="57817"/>
    <x v="0"/>
    <x v="5"/>
    <s v="CAD"/>
    <n v="1488390735"/>
    <n v="1484070735"/>
    <b v="0"/>
    <n v="113"/>
    <b v="1"/>
    <s v="technology/hardware"/>
    <n v="145"/>
    <n v="511.65"/>
    <x v="2"/>
    <x v="30"/>
    <x v="2725"/>
    <d v="2017-03-01T17:52:15"/>
    <x v="1"/>
  </r>
  <r>
    <n v="2726"/>
    <s v="Krimston TWO - Dual SIM case for iPhone"/>
    <s v="Krimston TWO: iPhone Dual SIM Case"/>
    <x v="57"/>
    <n v="105745"/>
    <x v="0"/>
    <x v="0"/>
    <s v="USD"/>
    <n v="1461333311"/>
    <n v="1458741311"/>
    <b v="0"/>
    <n v="404"/>
    <b v="1"/>
    <s v="technology/hardware"/>
    <n v="106"/>
    <n v="261.75"/>
    <x v="2"/>
    <x v="30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  <x v="2727"/>
    <d v="2015-08-07T16:14:23"/>
    <x v="0"/>
  </r>
  <r>
    <n v="2728"/>
    <s v="Multi-Function SSD Shield for the Raspberry Pi 2"/>
    <s v="SSD, WiFi, RTC w/Battery and high power USB all in one shield."/>
    <x v="36"/>
    <n v="30274"/>
    <x v="0"/>
    <x v="0"/>
    <s v="USD"/>
    <n v="1451485434"/>
    <n v="1448461434"/>
    <b v="0"/>
    <n v="392"/>
    <b v="1"/>
    <s v="technology/hardware"/>
    <n v="202"/>
    <n v="77.23"/>
    <x v="2"/>
    <x v="30"/>
    <x v="2728"/>
    <d v="2015-12-30T14:23:54"/>
    <x v="0"/>
  </r>
  <r>
    <n v="2729"/>
    <s v="McChi Luggage: It's a Luggage, USB Charger and a Table Top"/>
    <s v="A luggage that is more than a luggage! It is what you want it to be."/>
    <x v="51"/>
    <n v="7833"/>
    <x v="0"/>
    <x v="0"/>
    <s v="USD"/>
    <n v="1430459197"/>
    <n v="1427867197"/>
    <b v="0"/>
    <n v="23"/>
    <b v="1"/>
    <s v="technology/hardware"/>
    <n v="104"/>
    <n v="340.57"/>
    <x v="2"/>
    <x v="30"/>
    <x v="2729"/>
    <d v="2015-05-01T05:46:37"/>
    <x v="0"/>
  </r>
  <r>
    <n v="2730"/>
    <s v="Yaba - Portable Speaker &amp; Guitar Amp"/>
    <s v="The world's most powerful portable speaker and guitar amplifier. Turns any surface into a speaker."/>
    <x v="100"/>
    <n v="45979.01"/>
    <x v="0"/>
    <x v="0"/>
    <s v="USD"/>
    <n v="1366635575"/>
    <n v="1363611575"/>
    <b v="0"/>
    <n v="682"/>
    <b v="1"/>
    <s v="technology/hardware"/>
    <n v="170"/>
    <n v="67.42"/>
    <x v="2"/>
    <x v="30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x v="0"/>
    <s v="USD"/>
    <n v="1413604800"/>
    <n v="1408624622"/>
    <b v="0"/>
    <n v="37"/>
    <b v="1"/>
    <s v="technology/hardware"/>
    <n v="104"/>
    <n v="845.7"/>
    <x v="2"/>
    <x v="30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x v="0"/>
    <s v="USD"/>
    <n v="1369699200"/>
    <n v="1366917828"/>
    <b v="0"/>
    <n v="146"/>
    <b v="1"/>
    <s v="technology/hardware"/>
    <n v="118"/>
    <n v="97.19"/>
    <x v="2"/>
    <x v="30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x v="0"/>
    <s v="USD"/>
    <n v="1428643974"/>
    <n v="1423463574"/>
    <b v="0"/>
    <n v="119"/>
    <b v="1"/>
    <s v="technology/hardware"/>
    <n v="108"/>
    <n v="451.84"/>
    <x v="2"/>
    <x v="30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x v="1"/>
    <s v="GBP"/>
    <n v="1363204800"/>
    <n v="1360551250"/>
    <b v="0"/>
    <n v="339"/>
    <b v="1"/>
    <s v="technology/hardware"/>
    <n v="978"/>
    <n v="21.64"/>
    <x v="2"/>
    <x v="30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x v="5"/>
    <s v="CAD"/>
    <n v="1398268773"/>
    <n v="1395676773"/>
    <b v="0"/>
    <n v="58"/>
    <b v="1"/>
    <s v="technology/hardware"/>
    <n v="123"/>
    <n v="169.52"/>
    <x v="2"/>
    <x v="30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x v="0"/>
    <s v="USD"/>
    <n v="1478402804"/>
    <n v="1473218804"/>
    <b v="0"/>
    <n v="15"/>
    <b v="1"/>
    <s v="technology/hardware"/>
    <n v="148"/>
    <n v="493.13"/>
    <x v="2"/>
    <x v="30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x v="1"/>
    <s v="GBP"/>
    <n v="1399324717"/>
    <n v="1395436717"/>
    <b v="0"/>
    <n v="191"/>
    <b v="1"/>
    <s v="technology/hardware"/>
    <n v="384"/>
    <n v="22.12"/>
    <x v="2"/>
    <x v="30"/>
    <x v="2739"/>
    <d v="2014-05-05T21:18:37"/>
    <x v="3"/>
  </r>
  <r>
    <n v="2740"/>
    <s v="Vertical Garden Prototype"/>
    <s v="I am interested in testing the plant yields of this vertical garden as well as some other applications"/>
    <x v="43"/>
    <n v="310"/>
    <x v="0"/>
    <x v="0"/>
    <s v="USD"/>
    <n v="1426117552"/>
    <n v="1423529152"/>
    <b v="0"/>
    <n v="17"/>
    <b v="1"/>
    <s v="technology/hardware"/>
    <n v="103"/>
    <n v="18.239999999999998"/>
    <x v="2"/>
    <x v="30"/>
    <x v="2740"/>
    <d v="2015-03-11T23:45:52"/>
    <x v="0"/>
  </r>
  <r>
    <n v="2741"/>
    <s v="Mrs. Brown and Her Lost Puppy."/>
    <s v="Help me publish my 1st children's book as an aspiring author!"/>
    <x v="6"/>
    <n v="35"/>
    <x v="2"/>
    <x v="0"/>
    <s v="USD"/>
    <n v="1413770820"/>
    <n v="1412005602"/>
    <b v="0"/>
    <n v="4"/>
    <b v="0"/>
    <s v="publishing/children's books"/>
    <n v="0"/>
    <n v="8.75"/>
    <x v="3"/>
    <x v="39"/>
    <x v="2741"/>
    <d v="2014-10-20T02:07:00"/>
    <x v="3"/>
  </r>
  <r>
    <n v="2742"/>
    <s v="What a Zoo!"/>
    <s v="The pachyderms at the Denver Zoo are moving. Follow along on the convoluted journey to their new home."/>
    <x v="30"/>
    <n v="731"/>
    <x v="2"/>
    <x v="0"/>
    <s v="USD"/>
    <n v="1337102187"/>
    <n v="1335892587"/>
    <b v="0"/>
    <n v="18"/>
    <b v="0"/>
    <s v="publishing/children's books"/>
    <n v="29"/>
    <n v="40.61"/>
    <x v="3"/>
    <x v="39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x v="368"/>
    <n v="0"/>
    <x v="2"/>
    <x v="0"/>
    <s v="USD"/>
    <n v="1476863607"/>
    <n v="1474271607"/>
    <b v="0"/>
    <n v="0"/>
    <b v="0"/>
    <s v="publishing/children's books"/>
    <n v="0"/>
    <n v="0"/>
    <x v="3"/>
    <x v="39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x v="9"/>
    <n v="801"/>
    <x v="2"/>
    <x v="0"/>
    <s v="USD"/>
    <n v="1409337911"/>
    <n v="1406745911"/>
    <b v="0"/>
    <n v="19"/>
    <b v="0"/>
    <s v="publishing/children's books"/>
    <n v="27"/>
    <n v="42.16"/>
    <x v="3"/>
    <x v="39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x v="0"/>
    <s v="USD"/>
    <n v="1339816200"/>
    <n v="1337095997"/>
    <b v="0"/>
    <n v="4"/>
    <b v="0"/>
    <s v="publishing/children's books"/>
    <n v="28"/>
    <n v="35"/>
    <x v="3"/>
    <x v="39"/>
    <x v="2747"/>
    <d v="2012-06-16T03:10:00"/>
    <x v="5"/>
  </r>
  <r>
    <n v="2748"/>
    <s v="Native American Language Book for Children"/>
    <s v="Interactive Book with Audio to learn the Ojibwe Language for Children.  Website, Ebook and more!"/>
    <x v="10"/>
    <n v="53"/>
    <x v="2"/>
    <x v="0"/>
    <s v="USD"/>
    <n v="1472835802"/>
    <n v="1470243802"/>
    <b v="0"/>
    <n v="4"/>
    <b v="0"/>
    <s v="publishing/children's books"/>
    <n v="1"/>
    <n v="13.25"/>
    <x v="3"/>
    <x v="39"/>
    <x v="2748"/>
    <d v="2016-09-02T17:03:22"/>
    <x v="2"/>
  </r>
  <r>
    <n v="2749"/>
    <s v="A Tree is a Tree, no matter what you see.  CHILDREN'S BOOK"/>
    <s v="Self-publishing my children's book."/>
    <x v="3"/>
    <n v="110"/>
    <x v="2"/>
    <x v="0"/>
    <s v="USD"/>
    <n v="1428171037"/>
    <n v="1425582637"/>
    <b v="0"/>
    <n v="2"/>
    <b v="0"/>
    <s v="publishing/children's books"/>
    <n v="1"/>
    <n v="55"/>
    <x v="3"/>
    <x v="39"/>
    <x v="2749"/>
    <d v="2015-04-04T18:10:37"/>
    <x v="0"/>
  </r>
  <r>
    <n v="2750"/>
    <s v="My Child, My Blessing"/>
    <s v="This is a journal where parents daily write something positive about their child.  Places for pictures, too."/>
    <x v="369"/>
    <n v="0"/>
    <x v="2"/>
    <x v="0"/>
    <s v="USD"/>
    <n v="1341086400"/>
    <n v="1340055345"/>
    <b v="0"/>
    <n v="0"/>
    <b v="0"/>
    <s v="publishing/children's books"/>
    <n v="0"/>
    <n v="0"/>
    <x v="3"/>
    <x v="39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x v="0"/>
    <s v="USD"/>
    <n v="1403039842"/>
    <n v="1397855842"/>
    <b v="0"/>
    <n v="0"/>
    <b v="0"/>
    <s v="publishing/children's books"/>
    <n v="0"/>
    <n v="0"/>
    <x v="3"/>
    <x v="39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x v="0"/>
    <s v="USD"/>
    <n v="1324232504"/>
    <n v="1320776504"/>
    <b v="0"/>
    <n v="14"/>
    <b v="0"/>
    <s v="publishing/children's books"/>
    <n v="11"/>
    <n v="39.29"/>
    <x v="3"/>
    <x v="3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x v="13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x v="3"/>
    <n v="0"/>
    <x v="2"/>
    <x v="0"/>
    <s v="USD"/>
    <n v="1410448551"/>
    <n v="1407856551"/>
    <b v="0"/>
    <n v="0"/>
    <b v="0"/>
    <s v="publishing/children's books"/>
    <n v="0"/>
    <n v="0"/>
    <x v="3"/>
    <x v="39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x v="2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  <x v="2755"/>
    <d v="2015-04-08T18:58:47"/>
    <x v="0"/>
  </r>
  <r>
    <n v="2756"/>
    <s v="The Most Basic of Truths"/>
    <s v="We all pray to the same God no matter what name we might refer to Him as.  Our children deserve to know this basic truth."/>
    <x v="3"/>
    <n v="1048"/>
    <x v="2"/>
    <x v="0"/>
    <s v="USD"/>
    <n v="1389476201"/>
    <n v="1386884201"/>
    <b v="0"/>
    <n v="33"/>
    <b v="0"/>
    <s v="publishing/children's books"/>
    <n v="10"/>
    <n v="31.76"/>
    <x v="3"/>
    <x v="39"/>
    <x v="2756"/>
    <d v="2014-01-11T21:36:41"/>
    <x v="4"/>
  </r>
  <r>
    <n v="2757"/>
    <s v="C is for Crooked"/>
    <s v="A children's letter book that Lampoons Hillary Clinton"/>
    <x v="15"/>
    <n v="10"/>
    <x v="2"/>
    <x v="0"/>
    <s v="USD"/>
    <n v="1470498332"/>
    <n v="1469202332"/>
    <b v="0"/>
    <n v="2"/>
    <b v="0"/>
    <s v="publishing/children's books"/>
    <n v="1"/>
    <n v="5"/>
    <x v="3"/>
    <x v="39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x v="2"/>
    <s v="AUD"/>
    <n v="1476095783"/>
    <n v="1474886183"/>
    <b v="0"/>
    <n v="6"/>
    <b v="0"/>
    <s v="publishing/children's books"/>
    <n v="12"/>
    <n v="39"/>
    <x v="3"/>
    <x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x v="2"/>
    <s v="AUD"/>
    <n v="1468658866"/>
    <n v="1464943666"/>
    <b v="0"/>
    <n v="2"/>
    <b v="0"/>
    <s v="publishing/children's books"/>
    <n v="11"/>
    <n v="52.5"/>
    <x v="3"/>
    <x v="39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x v="1"/>
    <s v="GBP"/>
    <n v="1371726258"/>
    <n v="1369134258"/>
    <b v="0"/>
    <n v="0"/>
    <b v="0"/>
    <s v="publishing/children's books"/>
    <n v="0"/>
    <n v="0"/>
    <x v="3"/>
    <x v="39"/>
    <x v="2760"/>
    <d v="2013-06-20T11:04:18"/>
    <x v="4"/>
  </r>
  <r>
    <n v="2761"/>
    <s v="Learn U.S. Geography: Dreaming my way across The U.S."/>
    <s v="Help me give away 500 copies of my picture book so more kids will know US geography!"/>
    <x v="10"/>
    <n v="36"/>
    <x v="2"/>
    <x v="0"/>
    <s v="USD"/>
    <n v="1357176693"/>
    <n v="1354584693"/>
    <b v="0"/>
    <n v="4"/>
    <b v="0"/>
    <s v="publishing/children's books"/>
    <n v="1"/>
    <n v="9"/>
    <x v="3"/>
    <x v="3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x v="53"/>
    <n v="25"/>
    <x v="2"/>
    <x v="0"/>
    <s v="USD"/>
    <n v="1332114795"/>
    <n v="1326934395"/>
    <b v="0"/>
    <n v="1"/>
    <b v="0"/>
    <s v="publishing/children's books"/>
    <n v="1"/>
    <n v="25"/>
    <x v="3"/>
    <x v="39"/>
    <x v="2762"/>
    <d v="2012-03-18T23:53:15"/>
    <x v="5"/>
  </r>
  <r>
    <n v="2763"/>
    <s v="My Christmas Star"/>
    <s v="How Santa finds childrens homes without getting lost by following certain stars."/>
    <x v="371"/>
    <n v="90"/>
    <x v="2"/>
    <x v="0"/>
    <s v="USD"/>
    <n v="1369403684"/>
    <n v="1365515684"/>
    <b v="0"/>
    <n v="3"/>
    <b v="0"/>
    <s v="publishing/children's books"/>
    <n v="0"/>
    <n v="30"/>
    <x v="3"/>
    <x v="39"/>
    <x v="2763"/>
    <d v="2013-05-24T13:54:44"/>
    <x v="4"/>
  </r>
  <r>
    <n v="2764"/>
    <s v="A Growing Adventure"/>
    <s v="My Budding Bears are four teddy bears living in an enchanted garden sharing friendship, tea parties and delightful adventures."/>
    <x v="23"/>
    <n v="45"/>
    <x v="2"/>
    <x v="0"/>
    <s v="USD"/>
    <n v="1338404400"/>
    <n v="1335855631"/>
    <b v="0"/>
    <n v="4"/>
    <b v="0"/>
    <s v="publishing/children's books"/>
    <n v="1"/>
    <n v="11.25"/>
    <x v="3"/>
    <x v="39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x v="23"/>
    <n v="0"/>
    <x v="2"/>
    <x v="0"/>
    <s v="USD"/>
    <n v="1351432428"/>
    <n v="1350050028"/>
    <b v="0"/>
    <n v="0"/>
    <b v="0"/>
    <s v="publishing/children's books"/>
    <n v="0"/>
    <n v="0"/>
    <x v="3"/>
    <x v="39"/>
    <x v="2765"/>
    <d v="2012-10-28T13:53:48"/>
    <x v="5"/>
  </r>
  <r>
    <n v="2766"/>
    <s v="Jambie"/>
    <s v="Jambie is a children's book geared towards kids ages 4-9 years of age. This book teaches young children about making wise decisions."/>
    <x v="1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d v="2011-08-11T16:01:58"/>
    <x v="6"/>
  </r>
  <r>
    <n v="2767"/>
    <s v="the Giant Turnip"/>
    <s v="An animated bedtime story with Dedka, Babka and the rest of the family working together on a BIG problem"/>
    <x v="23"/>
    <n v="34"/>
    <x v="2"/>
    <x v="5"/>
    <s v="CAD"/>
    <n v="1439766050"/>
    <n v="1434582050"/>
    <b v="0"/>
    <n v="3"/>
    <b v="0"/>
    <s v="publishing/children's books"/>
    <n v="1"/>
    <n v="11.33"/>
    <x v="3"/>
    <x v="39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x v="0"/>
    <s v="USD"/>
    <n v="1333028723"/>
    <n v="1330440323"/>
    <b v="0"/>
    <n v="34"/>
    <b v="0"/>
    <s v="publishing/children's books"/>
    <n v="14"/>
    <n v="29.47"/>
    <x v="3"/>
    <x v="39"/>
    <x v="2768"/>
    <d v="2012-03-29T13:45:23"/>
    <x v="5"/>
  </r>
  <r>
    <n v="2769"/>
    <s v="Raph the Ninja Giraffe"/>
    <s v="Raph the Ninja Giraffe is a project that is my 5 year old sons idea, &amp; I am working with him to bring his idea to life."/>
    <x v="134"/>
    <n v="2"/>
    <x v="2"/>
    <x v="1"/>
    <s v="GBP"/>
    <n v="1401997790"/>
    <n v="1397677790"/>
    <b v="0"/>
    <n v="2"/>
    <b v="0"/>
    <s v="publishing/children's books"/>
    <n v="0"/>
    <n v="1"/>
    <x v="3"/>
    <x v="39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x v="22"/>
    <n v="2082.25"/>
    <x v="2"/>
    <x v="0"/>
    <s v="USD"/>
    <n v="1395158130"/>
    <n v="1392569730"/>
    <b v="0"/>
    <n v="33"/>
    <b v="0"/>
    <s v="publishing/children's books"/>
    <n v="10"/>
    <n v="63.1"/>
    <x v="3"/>
    <x v="39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x v="0"/>
    <s v="USD"/>
    <n v="1359738000"/>
    <n v="1355489140"/>
    <b v="0"/>
    <n v="0"/>
    <b v="0"/>
    <s v="publishing/children's books"/>
    <n v="0"/>
    <n v="0"/>
    <x v="3"/>
    <x v="39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x v="0"/>
    <s v="USD"/>
    <n v="1381006294"/>
    <n v="1379710294"/>
    <b v="0"/>
    <n v="0"/>
    <b v="0"/>
    <s v="publishing/children's books"/>
    <n v="0"/>
    <n v="0"/>
    <x v="3"/>
    <x v="39"/>
    <x v="2772"/>
    <d v="2013-10-05T20:51:34"/>
    <x v="4"/>
  </r>
  <r>
    <n v="2773"/>
    <s v="The Boat That Couldn't Float"/>
    <s v="Parents know the pain of rereading bad bedtime stories. I want to write stories that all ages will enjoy"/>
    <x v="373"/>
    <n v="1"/>
    <x v="2"/>
    <x v="5"/>
    <s v="CAD"/>
    <n v="1461530721"/>
    <n v="1460666721"/>
    <b v="0"/>
    <n v="1"/>
    <b v="0"/>
    <s v="publishing/children's books"/>
    <n v="0"/>
    <n v="1"/>
    <x v="3"/>
    <x v="39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x v="0"/>
    <s v="USD"/>
    <n v="1362711728"/>
    <n v="1360119728"/>
    <b v="0"/>
    <n v="13"/>
    <b v="0"/>
    <s v="publishing/children's books"/>
    <n v="14"/>
    <n v="43.85"/>
    <x v="3"/>
    <x v="39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x v="0"/>
    <s v="USD"/>
    <n v="1434092876"/>
    <n v="1431414476"/>
    <b v="0"/>
    <n v="36"/>
    <b v="0"/>
    <s v="publishing/children's books"/>
    <n v="8"/>
    <n v="45.97"/>
    <x v="3"/>
    <x v="39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x v="0"/>
    <s v="USD"/>
    <n v="1437149004"/>
    <n v="1434557004"/>
    <b v="0"/>
    <n v="1"/>
    <b v="0"/>
    <s v="publishing/children's books"/>
    <n v="0"/>
    <n v="10"/>
    <x v="3"/>
    <x v="39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x v="0"/>
    <s v="USD"/>
    <n v="1409009306"/>
    <n v="1406417306"/>
    <b v="0"/>
    <n v="15"/>
    <b v="0"/>
    <s v="publishing/children's books"/>
    <n v="26"/>
    <n v="93.67"/>
    <x v="3"/>
    <x v="39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x v="0"/>
    <s v="USD"/>
    <n v="1448204621"/>
    <n v="1445609021"/>
    <b v="0"/>
    <n v="1"/>
    <b v="0"/>
    <s v="publishing/children's books"/>
    <n v="2"/>
    <n v="53"/>
    <x v="3"/>
    <x v="39"/>
    <x v="2779"/>
    <d v="2015-11-22T15:03:41"/>
    <x v="0"/>
  </r>
  <r>
    <n v="2780"/>
    <s v="Travel with baby"/>
    <s v="Turn the World with my kids, and then write a book with the advice for traveling with baby"/>
    <x v="57"/>
    <n v="0"/>
    <x v="2"/>
    <x v="13"/>
    <s v="EUR"/>
    <n v="1489142688"/>
    <n v="1486550688"/>
    <b v="0"/>
    <n v="0"/>
    <b v="0"/>
    <s v="publishing/children's books"/>
    <n v="0"/>
    <n v="0"/>
    <x v="3"/>
    <x v="39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x v="21"/>
    <n v="1316"/>
    <x v="0"/>
    <x v="0"/>
    <s v="USD"/>
    <n v="1423724400"/>
    <n v="1421274954"/>
    <b v="0"/>
    <n v="28"/>
    <b v="1"/>
    <s v="theater/plays"/>
    <n v="105"/>
    <n v="47"/>
    <x v="1"/>
    <x v="6"/>
    <x v="2781"/>
    <d v="2015-02-12T07:00:00"/>
    <x v="0"/>
  </r>
  <r>
    <n v="2782"/>
    <s v="Better Than Ever Productions presents Geezer Game"/>
    <s v="The premiere theatre troupe in SE Michigan offering acting opportunities for the 50+ actor."/>
    <x v="28"/>
    <n v="1200"/>
    <x v="0"/>
    <x v="0"/>
    <s v="USD"/>
    <n v="1424149140"/>
    <n v="1421964718"/>
    <b v="0"/>
    <n v="18"/>
    <b v="1"/>
    <s v="theater/plays"/>
    <n v="120"/>
    <n v="66.67"/>
    <x v="1"/>
    <x v="6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x v="1"/>
    <s v="GBP"/>
    <n v="1429793446"/>
    <n v="1428583846"/>
    <b v="0"/>
    <n v="61"/>
    <b v="1"/>
    <s v="theater/plays"/>
    <n v="115"/>
    <n v="18.77"/>
    <x v="1"/>
    <x v="6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x v="0"/>
    <s v="USD"/>
    <n v="1414608843"/>
    <n v="1412794443"/>
    <b v="0"/>
    <n v="108"/>
    <b v="1"/>
    <s v="theater/plays"/>
    <n v="119"/>
    <n v="66.11"/>
    <x v="1"/>
    <x v="6"/>
    <x v="2784"/>
    <d v="2014-10-29T18:54:03"/>
    <x v="3"/>
  </r>
  <r>
    <n v="2785"/>
    <s v="Henry VI: The War of the Roses"/>
    <s v="Bare Theatre and Raleigh Little Theatre present Shakespeare's epic, set in a post-apocalyptic dystopia."/>
    <x v="10"/>
    <n v="5234"/>
    <x v="0"/>
    <x v="0"/>
    <s v="USD"/>
    <n v="1470430800"/>
    <n v="1467865967"/>
    <b v="0"/>
    <n v="142"/>
    <b v="1"/>
    <s v="theater/plays"/>
    <n v="105"/>
    <n v="36.86"/>
    <x v="1"/>
    <x v="6"/>
    <x v="2785"/>
    <d v="2016-08-05T21:00:00"/>
    <x v="2"/>
  </r>
  <r>
    <n v="2786"/>
    <s v="Fierce"/>
    <s v="A heart-melting farce about sex, art and the lovelorn lay-abouts of London-town."/>
    <x v="30"/>
    <n v="2946"/>
    <x v="0"/>
    <x v="1"/>
    <s v="GBP"/>
    <n v="1404913180"/>
    <n v="1403703580"/>
    <b v="0"/>
    <n v="74"/>
    <b v="1"/>
    <s v="theater/plays"/>
    <n v="118"/>
    <n v="39.81"/>
    <x v="1"/>
    <x v="6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x v="0"/>
    <s v="USD"/>
    <n v="1405658752"/>
    <n v="1403066752"/>
    <b v="0"/>
    <n v="38"/>
    <b v="1"/>
    <s v="theater/plays"/>
    <n v="120"/>
    <n v="31.5"/>
    <x v="1"/>
    <x v="6"/>
    <x v="2787"/>
    <d v="2014-07-18T04:45:52"/>
    <x v="3"/>
  </r>
  <r>
    <n v="2788"/>
    <s v="ACT Underground Theatre, TLDC"/>
    <s v="MOVING FORWARD! WE HAVE REACHED GOAL BUT HAVE MORE TIME!! PLEASE CONSIDER PLEDGING."/>
    <x v="13"/>
    <n v="2050"/>
    <x v="0"/>
    <x v="0"/>
    <s v="USD"/>
    <n v="1469811043"/>
    <n v="1467219043"/>
    <b v="0"/>
    <n v="20"/>
    <b v="1"/>
    <s v="theater/plays"/>
    <n v="103"/>
    <n v="102.5"/>
    <x v="1"/>
    <x v="6"/>
    <x v="2788"/>
    <d v="2016-07-29T16:50:43"/>
    <x v="2"/>
  </r>
  <r>
    <n v="2789"/>
    <s v="The Adventurers Club"/>
    <s v="BNT's Biggest Adventure So Far: Our 2015 full length production!"/>
    <x v="9"/>
    <n v="3035"/>
    <x v="0"/>
    <x v="0"/>
    <s v="USD"/>
    <n v="1426132800"/>
    <n v="1424477934"/>
    <b v="0"/>
    <n v="24"/>
    <b v="1"/>
    <s v="theater/plays"/>
    <n v="101"/>
    <n v="126.46"/>
    <x v="1"/>
    <x v="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x v="0"/>
    <s v="USD"/>
    <n v="1423693903"/>
    <n v="1421101903"/>
    <b v="0"/>
    <n v="66"/>
    <b v="1"/>
    <s v="theater/plays"/>
    <n v="105"/>
    <n v="47.88"/>
    <x v="1"/>
    <x v="6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x v="0"/>
    <s v="USD"/>
    <n v="1473393600"/>
    <n v="1470778559"/>
    <b v="0"/>
    <n v="28"/>
    <b v="1"/>
    <s v="theater/plays"/>
    <n v="103"/>
    <n v="73.209999999999994"/>
    <x v="1"/>
    <x v="6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x v="13"/>
    <n v="2152"/>
    <x v="0"/>
    <x v="0"/>
    <s v="USD"/>
    <n v="1439357559"/>
    <n v="1435469559"/>
    <b v="0"/>
    <n v="24"/>
    <b v="1"/>
    <s v="theater/plays"/>
    <n v="108"/>
    <n v="89.67"/>
    <x v="1"/>
    <x v="6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x v="2"/>
    <s v="AUD"/>
    <n v="1437473005"/>
    <n v="1434881005"/>
    <b v="0"/>
    <n v="73"/>
    <b v="1"/>
    <s v="theater/plays"/>
    <n v="111"/>
    <n v="151.46"/>
    <x v="1"/>
    <x v="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x v="1"/>
    <s v="GBP"/>
    <n v="1457031600"/>
    <n v="1455640559"/>
    <b v="0"/>
    <n v="3"/>
    <b v="1"/>
    <s v="theater/plays"/>
    <n v="150"/>
    <n v="25"/>
    <x v="1"/>
    <x v="6"/>
    <x v="2794"/>
    <d v="2016-03-03T19:00:00"/>
    <x v="2"/>
  </r>
  <r>
    <n v="2795"/>
    <s v="Good Men Wanted at ANT Fest"/>
    <s v="A new play about five bad bitches who fought in the Civil War disguised as men, premiering at Ars Nova's ANT Fest."/>
    <x v="176"/>
    <n v="730"/>
    <x v="0"/>
    <x v="0"/>
    <s v="USD"/>
    <n v="1402095600"/>
    <n v="1400675841"/>
    <b v="0"/>
    <n v="20"/>
    <b v="1"/>
    <s v="theater/plays"/>
    <n v="104"/>
    <n v="36.5"/>
    <x v="1"/>
    <x v="6"/>
    <x v="2795"/>
    <d v="2014-06-06T23:00:00"/>
    <x v="3"/>
  </r>
  <r>
    <n v="2796"/>
    <s v="Fishcakes"/>
    <s v="Fishcakes is a piece of new writing for the Camden Fringe that explores a story of love, loss, and all the â€˜little things'."/>
    <x v="134"/>
    <n v="924"/>
    <x v="0"/>
    <x v="1"/>
    <s v="GBP"/>
    <n v="1404564028"/>
    <n v="1401972028"/>
    <b v="0"/>
    <n v="21"/>
    <b v="1"/>
    <s v="theater/plays"/>
    <n v="116"/>
    <n v="44"/>
    <x v="1"/>
    <x v="6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x v="1"/>
    <s v="GBP"/>
    <n v="1404858840"/>
    <n v="1402266840"/>
    <b v="0"/>
    <n v="94"/>
    <b v="1"/>
    <s v="theater/plays"/>
    <n v="103"/>
    <n v="87.36"/>
    <x v="1"/>
    <x v="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x v="1"/>
    <s v="GBP"/>
    <n v="1438358400"/>
    <n v="1437063121"/>
    <b v="0"/>
    <n v="139"/>
    <b v="1"/>
    <s v="theater/plays"/>
    <n v="101"/>
    <n v="36.47"/>
    <x v="1"/>
    <x v="6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x v="10"/>
    <n v="5831.74"/>
    <x v="0"/>
    <x v="1"/>
    <s v="GBP"/>
    <n v="1466179200"/>
    <n v="1463466070"/>
    <b v="0"/>
    <n v="130"/>
    <b v="1"/>
    <s v="theater/plays"/>
    <n v="117"/>
    <n v="44.86"/>
    <x v="1"/>
    <x v="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x v="1"/>
    <s v="GBP"/>
    <n v="1420377366"/>
    <n v="1415193366"/>
    <b v="0"/>
    <n v="31"/>
    <b v="1"/>
    <s v="theater/plays"/>
    <n v="133"/>
    <n v="42.9"/>
    <x v="1"/>
    <x v="6"/>
    <x v="2800"/>
    <d v="2015-01-04T13:16:06"/>
    <x v="3"/>
  </r>
  <r>
    <n v="2801"/>
    <s v="A Dream Play"/>
    <s v="Arise Theatre Company's production of August Strindberg's expressionist masterpiece 'A Dream Play'."/>
    <x v="2"/>
    <n v="666"/>
    <x v="0"/>
    <x v="2"/>
    <s v="AUD"/>
    <n v="1412938800"/>
    <n v="1411019409"/>
    <b v="0"/>
    <n v="13"/>
    <b v="1"/>
    <s v="theater/plays"/>
    <n v="133"/>
    <n v="51.23"/>
    <x v="1"/>
    <x v="6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x v="1"/>
    <s v="GBP"/>
    <n v="1438875107"/>
    <n v="1436283107"/>
    <b v="0"/>
    <n v="90"/>
    <b v="1"/>
    <s v="theater/plays"/>
    <n v="102"/>
    <n v="33.94"/>
    <x v="1"/>
    <x v="6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x v="0"/>
    <s v="USD"/>
    <n v="1437004800"/>
    <n v="1433295276"/>
    <b v="0"/>
    <n v="141"/>
    <b v="1"/>
    <s v="theater/plays"/>
    <n v="128"/>
    <n v="90.74"/>
    <x v="1"/>
    <x v="6"/>
    <x v="2803"/>
    <d v="2015-07-16T00:00:00"/>
    <x v="0"/>
  </r>
  <r>
    <n v="2804"/>
    <s v="The Piano Man"/>
    <s v="The real-life story of the mysterious 'Piano Man' who washed ashore with no memory; with no speech; but with an amazing ability..."/>
    <x v="28"/>
    <n v="1150"/>
    <x v="0"/>
    <x v="1"/>
    <s v="GBP"/>
    <n v="1411987990"/>
    <n v="1409395990"/>
    <b v="0"/>
    <n v="23"/>
    <b v="1"/>
    <s v="theater/plays"/>
    <n v="115"/>
    <n v="50"/>
    <x v="1"/>
    <x v="6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x v="1"/>
    <s v="GBP"/>
    <n v="1440245273"/>
    <n v="1438085273"/>
    <b v="0"/>
    <n v="18"/>
    <b v="1"/>
    <s v="theater/plays"/>
    <n v="110"/>
    <n v="24.44"/>
    <x v="1"/>
    <x v="6"/>
    <x v="2805"/>
    <d v="2015-08-22T12:07:53"/>
    <x v="0"/>
  </r>
  <r>
    <n v="2806"/>
    <s v="And Now: The World!"/>
    <s v="A one woman show about the challenges of being a feminist in a digital age. Touring 6 UK cities. Now with Stretch Goals!"/>
    <x v="9"/>
    <n v="3363"/>
    <x v="0"/>
    <x v="1"/>
    <s v="GBP"/>
    <n v="1438772400"/>
    <n v="1435645490"/>
    <b v="0"/>
    <n v="76"/>
    <b v="1"/>
    <s v="theater/plays"/>
    <n v="112"/>
    <n v="44.25"/>
    <x v="1"/>
    <x v="6"/>
    <x v="2806"/>
    <d v="2015-08-05T11:00:00"/>
    <x v="0"/>
  </r>
  <r>
    <n v="2807"/>
    <s v="The Commission Theatre Co."/>
    <s v="Bringing Shakespeare back to the Playwrights"/>
    <x v="10"/>
    <n v="6300"/>
    <x v="0"/>
    <x v="0"/>
    <s v="USD"/>
    <n v="1435611438"/>
    <n v="1433019438"/>
    <b v="0"/>
    <n v="93"/>
    <b v="1"/>
    <s v="theater/plays"/>
    <n v="126"/>
    <n v="67.739999999999995"/>
    <x v="1"/>
    <x v="6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x v="0"/>
    <s v="USD"/>
    <n v="1440274735"/>
    <n v="1437682735"/>
    <b v="0"/>
    <n v="69"/>
    <b v="1"/>
    <s v="theater/plays"/>
    <n v="100"/>
    <n v="65.38"/>
    <x v="1"/>
    <x v="6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x v="30"/>
    <n v="2560"/>
    <x v="0"/>
    <x v="0"/>
    <s v="USD"/>
    <n v="1459348740"/>
    <n v="1458647725"/>
    <b v="0"/>
    <n v="21"/>
    <b v="1"/>
    <s v="theater/plays"/>
    <n v="102"/>
    <n v="121.9"/>
    <x v="1"/>
    <x v="6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x v="0"/>
    <s v="USD"/>
    <n v="1401595140"/>
    <n v="1398828064"/>
    <b v="0"/>
    <n v="57"/>
    <b v="1"/>
    <s v="theater/plays"/>
    <n v="108"/>
    <n v="47.46"/>
    <x v="1"/>
    <x v="6"/>
    <x v="2810"/>
    <d v="2014-06-01T03:59:00"/>
    <x v="3"/>
  </r>
  <r>
    <n v="2811"/>
    <s v="Ray Gunn and Starburst"/>
    <s v="Ray Gunn and Starburst is an audio sci-fi/comedy sending up the tropes of classic and pulp science-fiction."/>
    <x v="3"/>
    <n v="10027"/>
    <x v="0"/>
    <x v="1"/>
    <s v="GBP"/>
    <n v="1424692503"/>
    <n v="1422100503"/>
    <b v="0"/>
    <n v="108"/>
    <b v="1"/>
    <s v="theater/plays"/>
    <n v="100"/>
    <n v="92.84"/>
    <x v="1"/>
    <x v="6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x v="10"/>
    <n v="5665"/>
    <x v="0"/>
    <x v="5"/>
    <s v="CAD"/>
    <n v="1428292800"/>
    <n v="1424368298"/>
    <b v="0"/>
    <n v="83"/>
    <b v="1"/>
    <s v="theater/plays"/>
    <n v="113"/>
    <n v="68.25"/>
    <x v="1"/>
    <x v="6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x v="70"/>
    <n v="3572.12"/>
    <x v="0"/>
    <x v="0"/>
    <s v="USD"/>
    <n v="1481737761"/>
    <n v="1479577761"/>
    <b v="0"/>
    <n v="96"/>
    <b v="1"/>
    <s v="theater/plays"/>
    <n v="128"/>
    <n v="37.21"/>
    <x v="1"/>
    <x v="6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x v="15"/>
    <n v="1616"/>
    <x v="0"/>
    <x v="1"/>
    <s v="GBP"/>
    <n v="1431164115"/>
    <n v="1428572115"/>
    <b v="0"/>
    <n v="64"/>
    <b v="1"/>
    <s v="theater/plays"/>
    <n v="108"/>
    <n v="25.25"/>
    <x v="1"/>
    <x v="6"/>
    <x v="2814"/>
    <d v="2015-05-09T09:35:15"/>
    <x v="0"/>
  </r>
  <r>
    <n v="2815"/>
    <s v="Widow's Wedding Dress"/>
    <s v="Set in 1950s Northern Ireland, this play tells the story of two sisters in a community of Travellers, or Irish Gypsies."/>
    <x v="49"/>
    <n v="605"/>
    <x v="0"/>
    <x v="5"/>
    <s v="CAD"/>
    <n v="1470595109"/>
    <n v="1468003109"/>
    <b v="0"/>
    <n v="14"/>
    <b v="1"/>
    <s v="theater/plays"/>
    <n v="242"/>
    <n v="43.21"/>
    <x v="1"/>
    <x v="6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x v="1"/>
    <s v="GBP"/>
    <n v="1438531200"/>
    <n v="1435921992"/>
    <b v="0"/>
    <n v="169"/>
    <b v="1"/>
    <s v="theater/plays"/>
    <n v="142"/>
    <n v="25.13"/>
    <x v="1"/>
    <x v="6"/>
    <x v="2816"/>
    <d v="2015-08-02T16:00:00"/>
    <x v="0"/>
  </r>
  <r>
    <n v="2817"/>
    <s v="After The End"/>
    <s v="Let Go Theatre Co's very first production is going ahead in June 2015. Help support a brand new theatre co as we begin our adventure"/>
    <x v="20"/>
    <n v="780"/>
    <x v="0"/>
    <x v="1"/>
    <s v="GBP"/>
    <n v="1425136462"/>
    <n v="1421680462"/>
    <b v="0"/>
    <n v="33"/>
    <b v="1"/>
    <s v="theater/plays"/>
    <n v="130"/>
    <n v="23.64"/>
    <x v="1"/>
    <x v="6"/>
    <x v="2817"/>
    <d v="2015-02-28T15:14:22"/>
    <x v="0"/>
  </r>
  <r>
    <n v="2818"/>
    <s v="Joe West's THEATER OF DEATH"/>
    <s v="Joe West and his wonderful theater company THEATER OF DEATH present original plays both horrific and comical."/>
    <x v="3"/>
    <n v="10603"/>
    <x v="0"/>
    <x v="0"/>
    <s v="USD"/>
    <n v="1443018086"/>
    <n v="1441290086"/>
    <b v="0"/>
    <n v="102"/>
    <b v="1"/>
    <s v="theater/plays"/>
    <n v="106"/>
    <n v="103.95"/>
    <x v="1"/>
    <x v="6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x v="1"/>
    <s v="GBP"/>
    <n v="1434285409"/>
    <n v="1431693409"/>
    <b v="0"/>
    <n v="104"/>
    <b v="1"/>
    <s v="theater/plays"/>
    <n v="105"/>
    <n v="50.38"/>
    <x v="1"/>
    <x v="6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x v="1"/>
    <s v="GBP"/>
    <n v="1456444800"/>
    <n v="1454337589"/>
    <b v="0"/>
    <n v="20"/>
    <b v="1"/>
    <s v="theater/plays"/>
    <n v="136"/>
    <n v="13.6"/>
    <x v="1"/>
    <x v="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x v="1"/>
    <s v="GBP"/>
    <n v="1411510135"/>
    <n v="1408918135"/>
    <b v="0"/>
    <n v="35"/>
    <b v="1"/>
    <s v="theater/plays"/>
    <n v="100"/>
    <n v="28.57"/>
    <x v="1"/>
    <x v="6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x v="0"/>
    <s v="USD"/>
    <n v="1427469892"/>
    <n v="1424881492"/>
    <b v="0"/>
    <n v="94"/>
    <b v="1"/>
    <s v="theater/plays"/>
    <n v="100"/>
    <n v="63.83"/>
    <x v="1"/>
    <x v="6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x v="1"/>
    <s v="GBP"/>
    <n v="1427842740"/>
    <n v="1425428206"/>
    <b v="0"/>
    <n v="14"/>
    <b v="1"/>
    <s v="theater/plays"/>
    <n v="124"/>
    <n v="8.86"/>
    <x v="1"/>
    <x v="6"/>
    <x v="2823"/>
    <d v="2015-03-31T22:59:00"/>
    <x v="0"/>
  </r>
  <r>
    <n v="2824"/>
    <s v="The Rooftop"/>
    <s v="I wrote a One Act play called The Rooftop for a Female Playwright's festival. Every little bit helps!"/>
    <x v="81"/>
    <n v="760"/>
    <x v="0"/>
    <x v="0"/>
    <s v="USD"/>
    <n v="1434159780"/>
    <n v="1431412196"/>
    <b v="0"/>
    <n v="15"/>
    <b v="1"/>
    <s v="theater/plays"/>
    <n v="117"/>
    <n v="50.67"/>
    <x v="1"/>
    <x v="6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x v="9"/>
    <n v="3100"/>
    <x v="0"/>
    <x v="1"/>
    <s v="GBP"/>
    <n v="1449255686"/>
    <n v="1446663686"/>
    <b v="0"/>
    <n v="51"/>
    <b v="1"/>
    <s v="theater/plays"/>
    <n v="103"/>
    <n v="60.78"/>
    <x v="1"/>
    <x v="6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x v="13"/>
    <n v="2155"/>
    <x v="0"/>
    <x v="0"/>
    <s v="USD"/>
    <n v="1436511600"/>
    <n v="1434415812"/>
    <b v="0"/>
    <n v="19"/>
    <b v="1"/>
    <s v="theater/plays"/>
    <n v="108"/>
    <n v="113.42"/>
    <x v="1"/>
    <x v="6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x v="0"/>
    <s v="USD"/>
    <n v="1464971400"/>
    <n v="1462379066"/>
    <b v="0"/>
    <n v="23"/>
    <b v="1"/>
    <s v="theater/plays"/>
    <n v="120"/>
    <n v="104.57"/>
    <x v="1"/>
    <x v="6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x v="196"/>
    <n v="9536"/>
    <x v="0"/>
    <x v="1"/>
    <s v="GBP"/>
    <n v="1443826800"/>
    <n v="1441606869"/>
    <b v="0"/>
    <n v="97"/>
    <b v="1"/>
    <s v="theater/plays"/>
    <n v="100"/>
    <n v="98.31"/>
    <x v="1"/>
    <x v="6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x v="30"/>
    <n v="2663"/>
    <x v="0"/>
    <x v="1"/>
    <s v="GBP"/>
    <n v="1464863118"/>
    <n v="1462443918"/>
    <b v="0"/>
    <n v="76"/>
    <b v="1"/>
    <s v="theater/plays"/>
    <n v="107"/>
    <n v="35.04"/>
    <x v="1"/>
    <x v="6"/>
    <x v="2829"/>
    <d v="2016-06-02T10:25:18"/>
    <x v="2"/>
  </r>
  <r>
    <n v="2830"/>
    <s v="Nakhtik and Avalon"/>
    <s v="Avalon is a new South African Township play and Nakhtik is a  danced political lecture."/>
    <x v="9"/>
    <n v="3000"/>
    <x v="0"/>
    <x v="0"/>
    <s v="USD"/>
    <n v="1399867140"/>
    <n v="1398802148"/>
    <b v="0"/>
    <n v="11"/>
    <b v="1"/>
    <s v="theater/plays"/>
    <n v="100"/>
    <n v="272.73"/>
    <x v="1"/>
    <x v="6"/>
    <x v="2830"/>
    <d v="2014-05-12T03:59:00"/>
    <x v="3"/>
  </r>
  <r>
    <n v="2831"/>
    <s v="Tackett &amp; Pyke put on a Play"/>
    <s v="We each wrote a play and would like to produce them for you for nothing more than art's sake!"/>
    <x v="9"/>
    <n v="3320"/>
    <x v="0"/>
    <x v="0"/>
    <s v="USD"/>
    <n v="1437076070"/>
    <n v="1434484070"/>
    <b v="0"/>
    <n v="52"/>
    <b v="1"/>
    <s v="theater/plays"/>
    <n v="111"/>
    <n v="63.85"/>
    <x v="1"/>
    <x v="6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x v="30"/>
    <n v="2867.99"/>
    <x v="0"/>
    <x v="1"/>
    <s v="GBP"/>
    <n v="1416780000"/>
    <n v="1414342894"/>
    <b v="0"/>
    <n v="95"/>
    <b v="1"/>
    <s v="theater/plays"/>
    <n v="115"/>
    <n v="30.19"/>
    <x v="1"/>
    <x v="6"/>
    <x v="2832"/>
    <d v="2014-11-23T22:00:00"/>
    <x v="3"/>
  </r>
  <r>
    <n v="2833"/>
    <s v="Star Man Rocket Man"/>
    <s v="A new play about exploring outer space"/>
    <x v="200"/>
    <n v="2923"/>
    <x v="0"/>
    <x v="0"/>
    <s v="USD"/>
    <n v="1444528800"/>
    <n v="1442804633"/>
    <b v="0"/>
    <n v="35"/>
    <b v="1"/>
    <s v="theater/plays"/>
    <n v="108"/>
    <n v="83.51"/>
    <x v="1"/>
    <x v="6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x v="134"/>
    <n v="1360"/>
    <x v="0"/>
    <x v="1"/>
    <s v="GBP"/>
    <n v="1422658930"/>
    <n v="1421362930"/>
    <b v="0"/>
    <n v="21"/>
    <b v="1"/>
    <s v="theater/plays"/>
    <n v="170"/>
    <n v="64.760000000000005"/>
    <x v="1"/>
    <x v="6"/>
    <x v="2834"/>
    <d v="2015-01-30T23:02:10"/>
    <x v="0"/>
  </r>
  <r>
    <n v="2835"/>
    <s v="Land of the Three Towers"/>
    <s v="A celebratory community theatre project about the Focus E15 Occupation of empty council homes on Carpenters Estate."/>
    <x v="28"/>
    <n v="1870.99"/>
    <x v="0"/>
    <x v="1"/>
    <s v="GBP"/>
    <n v="1449273600"/>
    <n v="1446742417"/>
    <b v="0"/>
    <n v="93"/>
    <b v="1"/>
    <s v="theater/plays"/>
    <n v="187"/>
    <n v="20.12"/>
    <x v="1"/>
    <x v="6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x v="0"/>
    <s v="USD"/>
    <n v="1487393940"/>
    <n v="1484115418"/>
    <b v="0"/>
    <n v="11"/>
    <b v="1"/>
    <s v="theater/plays"/>
    <n v="108"/>
    <n v="44.09"/>
    <x v="1"/>
    <x v="6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x v="5"/>
    <s v="CAD"/>
    <n v="1449701284"/>
    <n v="1446241684"/>
    <b v="0"/>
    <n v="21"/>
    <b v="1"/>
    <s v="theater/plays"/>
    <n v="100"/>
    <n v="40.479999999999997"/>
    <x v="1"/>
    <x v="6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x v="0"/>
    <s v="USD"/>
    <n v="1407967200"/>
    <n v="1406039696"/>
    <b v="0"/>
    <n v="54"/>
    <b v="1"/>
    <s v="theater/plays"/>
    <n v="120"/>
    <n v="44.54"/>
    <x v="1"/>
    <x v="6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x v="0"/>
    <s v="USD"/>
    <n v="1408942740"/>
    <n v="1406958354"/>
    <b v="0"/>
    <n v="31"/>
    <b v="1"/>
    <s v="theater/plays"/>
    <n v="111"/>
    <n v="125.81"/>
    <x v="1"/>
    <x v="6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x v="1"/>
    <s v="GBP"/>
    <n v="1426698000"/>
    <n v="1424825479"/>
    <b v="0"/>
    <n v="132"/>
    <b v="1"/>
    <s v="theater/plays"/>
    <n v="104"/>
    <n v="19.7"/>
    <x v="1"/>
    <x v="6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x v="28"/>
    <n v="10"/>
    <x v="2"/>
    <x v="1"/>
    <s v="GBP"/>
    <n v="1450032297"/>
    <n v="1444844697"/>
    <b v="0"/>
    <n v="1"/>
    <b v="0"/>
    <s v="theater/plays"/>
    <n v="1"/>
    <n v="10"/>
    <x v="1"/>
    <x v="6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x v="15"/>
    <n v="0"/>
    <x v="2"/>
    <x v="1"/>
    <s v="GBP"/>
    <n v="1403348400"/>
    <n v="1401058295"/>
    <b v="0"/>
    <n v="0"/>
    <b v="0"/>
    <s v="theater/plays"/>
    <n v="0"/>
    <n v="0"/>
    <x v="1"/>
    <x v="6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x v="38"/>
    <n v="0"/>
    <x v="2"/>
    <x v="0"/>
    <s v="USD"/>
    <n v="1465790400"/>
    <n v="1462210950"/>
    <b v="0"/>
    <n v="0"/>
    <b v="0"/>
    <s v="theater/plays"/>
    <n v="0"/>
    <n v="0"/>
    <x v="1"/>
    <x v="6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x v="15"/>
    <s v="EUR"/>
    <n v="1483535180"/>
    <n v="1480943180"/>
    <b v="0"/>
    <n v="1"/>
    <b v="0"/>
    <s v="theater/plays"/>
    <n v="5"/>
    <n v="30"/>
    <x v="1"/>
    <x v="6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x v="0"/>
    <s v="USD"/>
    <n v="1433723033"/>
    <n v="1428539033"/>
    <b v="0"/>
    <n v="39"/>
    <b v="0"/>
    <s v="theater/plays"/>
    <n v="32"/>
    <n v="60.67"/>
    <x v="1"/>
    <x v="6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x v="0"/>
    <s v="USD"/>
    <n v="1432917394"/>
    <n v="1429029394"/>
    <b v="0"/>
    <n v="0"/>
    <b v="0"/>
    <s v="theater/plays"/>
    <n v="0"/>
    <n v="0"/>
    <x v="1"/>
    <x v="6"/>
    <x v="2846"/>
    <d v="2015-05-29T16:36:34"/>
    <x v="0"/>
  </r>
  <r>
    <n v="2847"/>
    <s v="COLOR ME"/>
    <s v="Dark secrets come to light when Mariah meets Stella. They find a way to face the south's largest elephant in the room: RACISM."/>
    <x v="13"/>
    <n v="0"/>
    <x v="2"/>
    <x v="0"/>
    <s v="USD"/>
    <n v="1464031265"/>
    <n v="1458847265"/>
    <b v="0"/>
    <n v="0"/>
    <b v="0"/>
    <s v="theater/plays"/>
    <n v="0"/>
    <n v="0"/>
    <x v="1"/>
    <x v="6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x v="0"/>
    <s v="USD"/>
    <n v="1432913659"/>
    <n v="1430321659"/>
    <b v="0"/>
    <n v="3"/>
    <b v="0"/>
    <s v="theater/plays"/>
    <n v="0"/>
    <n v="23.33"/>
    <x v="1"/>
    <x v="6"/>
    <x v="2848"/>
    <d v="2015-05-29T15:34:19"/>
    <x v="0"/>
  </r>
  <r>
    <n v="2849"/>
    <s v="100, Acre Wood"/>
    <s v="NonSens!cal tackles the struggles of four people with mental health issues/disorders inspired by A.A Milne's Winnie the Pooh"/>
    <x v="2"/>
    <n v="5"/>
    <x v="2"/>
    <x v="1"/>
    <s v="GBP"/>
    <n v="1461406600"/>
    <n v="1458814600"/>
    <b v="0"/>
    <n v="1"/>
    <b v="0"/>
    <s v="theater/plays"/>
    <n v="1"/>
    <n v="5"/>
    <x v="1"/>
    <x v="6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x v="0"/>
    <s v="USD"/>
    <n v="1409962211"/>
    <n v="1407370211"/>
    <b v="0"/>
    <n v="13"/>
    <b v="0"/>
    <s v="theater/plays"/>
    <n v="4"/>
    <n v="23.92"/>
    <x v="1"/>
    <x v="6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x v="17"/>
    <s v="EUR"/>
    <n v="1454109420"/>
    <n v="1453334629"/>
    <b v="0"/>
    <n v="0"/>
    <b v="0"/>
    <s v="theater/plays"/>
    <n v="0"/>
    <n v="0"/>
    <x v="1"/>
    <x v="6"/>
    <x v="2851"/>
    <d v="2016-01-29T23:17:00"/>
    <x v="2"/>
  </r>
  <r>
    <n v="2852"/>
    <s v="Freedom Train"/>
    <s v="Just one time back to the past on the Freedom Train will open your eyes and your lives will never ever be the same!"/>
    <x v="10"/>
    <n v="95"/>
    <x v="2"/>
    <x v="0"/>
    <s v="USD"/>
    <n v="1403312703"/>
    <n v="1400720703"/>
    <b v="0"/>
    <n v="6"/>
    <b v="0"/>
    <s v="theater/plays"/>
    <n v="2"/>
    <n v="15.83"/>
    <x v="1"/>
    <x v="6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x v="5"/>
    <s v="CAD"/>
    <n v="1410669297"/>
    <n v="1405485297"/>
    <b v="0"/>
    <n v="0"/>
    <b v="0"/>
    <s v="theater/plays"/>
    <n v="0"/>
    <n v="0"/>
    <x v="1"/>
    <x v="6"/>
    <x v="2853"/>
    <d v="2014-09-14T04:34:57"/>
    <x v="3"/>
  </r>
  <r>
    <n v="2854"/>
    <s v="Ultimate Political Selfie!"/>
    <s v="Almost Random Theatre's play about a candidate - with no policies - who is seeking election in May 2015"/>
    <x v="28"/>
    <n v="417"/>
    <x v="2"/>
    <x v="1"/>
    <s v="GBP"/>
    <n v="1431018719"/>
    <n v="1429290719"/>
    <b v="0"/>
    <n v="14"/>
    <b v="0"/>
    <s v="theater/plays"/>
    <n v="42"/>
    <n v="29.79"/>
    <x v="1"/>
    <x v="6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x v="20"/>
    <n v="300"/>
    <x v="2"/>
    <x v="0"/>
    <s v="USD"/>
    <n v="1454110440"/>
    <n v="1451607071"/>
    <b v="0"/>
    <n v="5"/>
    <b v="0"/>
    <s v="theater/plays"/>
    <n v="50"/>
    <n v="60"/>
    <x v="1"/>
    <x v="6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x v="9"/>
    <n v="146"/>
    <x v="2"/>
    <x v="0"/>
    <s v="USD"/>
    <n v="1439069640"/>
    <n v="1433897647"/>
    <b v="0"/>
    <n v="6"/>
    <b v="0"/>
    <s v="theater/plays"/>
    <n v="5"/>
    <n v="24.33"/>
    <x v="1"/>
    <x v="6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x v="114"/>
    <n v="7500"/>
    <x v="2"/>
    <x v="14"/>
    <s v="MXN"/>
    <n v="1487613600"/>
    <n v="1482444295"/>
    <b v="0"/>
    <n v="15"/>
    <b v="0"/>
    <s v="theater/plays"/>
    <n v="20"/>
    <n v="500"/>
    <x v="1"/>
    <x v="6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x v="28"/>
    <n v="0"/>
    <x v="2"/>
    <x v="9"/>
    <s v="EUR"/>
    <n v="1417778880"/>
    <n v="1415711095"/>
    <b v="0"/>
    <n v="0"/>
    <b v="0"/>
    <s v="theater/plays"/>
    <n v="0"/>
    <n v="0"/>
    <x v="1"/>
    <x v="6"/>
    <x v="2858"/>
    <d v="2014-12-05T11:28:00"/>
    <x v="3"/>
  </r>
  <r>
    <n v="2859"/>
    <s v="Grover Theatre Company (GTC)"/>
    <s v="A theatre company that will create works to inspire young people and get everyone involved."/>
    <x v="13"/>
    <n v="35"/>
    <x v="2"/>
    <x v="2"/>
    <s v="AUD"/>
    <n v="1444984904"/>
    <n v="1439800904"/>
    <b v="0"/>
    <n v="1"/>
    <b v="0"/>
    <s v="theater/plays"/>
    <n v="2"/>
    <n v="35"/>
    <x v="1"/>
    <x v="6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x v="23"/>
    <n v="266"/>
    <x v="2"/>
    <x v="0"/>
    <s v="USD"/>
    <n v="1466363576"/>
    <n v="1461179576"/>
    <b v="0"/>
    <n v="9"/>
    <b v="0"/>
    <s v="theater/plays"/>
    <n v="7"/>
    <n v="29.56"/>
    <x v="1"/>
    <x v="6"/>
    <x v="2860"/>
    <d v="2016-06-19T19:12:56"/>
    <x v="2"/>
  </r>
  <r>
    <n v="2861"/>
    <s v="Julius Caesar"/>
    <s v="The University of Queensland Drama Production Course is putting on an adaptation of William Shakespeares Julius Caesar"/>
    <x v="49"/>
    <n v="80"/>
    <x v="2"/>
    <x v="2"/>
    <s v="AUD"/>
    <n v="1443103848"/>
    <n v="1441894248"/>
    <b v="0"/>
    <n v="3"/>
    <b v="0"/>
    <s v="theater/plays"/>
    <n v="32"/>
    <n v="26.67"/>
    <x v="1"/>
    <x v="6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x v="83"/>
    <n v="55"/>
    <x v="2"/>
    <x v="0"/>
    <s v="USD"/>
    <n v="1403636229"/>
    <n v="1401044229"/>
    <b v="0"/>
    <n v="3"/>
    <b v="0"/>
    <s v="theater/plays"/>
    <n v="0"/>
    <n v="18.329999999999998"/>
    <x v="1"/>
    <x v="6"/>
    <x v="2862"/>
    <d v="2014-06-24T18:57:09"/>
    <x v="3"/>
  </r>
  <r>
    <n v="2863"/>
    <s v="Equality Theatre"/>
    <s v="I would like to start a Acting Company that supports and includes LGBTQ youth and young adults in very conservative North Texas"/>
    <x v="63"/>
    <n v="20"/>
    <x v="2"/>
    <x v="0"/>
    <s v="USD"/>
    <n v="1410279123"/>
    <n v="1405095123"/>
    <b v="0"/>
    <n v="1"/>
    <b v="0"/>
    <s v="theater/plays"/>
    <n v="0"/>
    <n v="20"/>
    <x v="1"/>
    <x v="6"/>
    <x v="2863"/>
    <d v="2014-09-09T16:12:03"/>
    <x v="3"/>
  </r>
  <r>
    <n v="2864"/>
    <s v="'Haunting Julia' by Alan Ayckbourn"/>
    <s v="Accessible, original theatre for all!"/>
    <x v="30"/>
    <n v="40"/>
    <x v="2"/>
    <x v="1"/>
    <s v="GBP"/>
    <n v="1437139080"/>
    <n v="1434552207"/>
    <b v="0"/>
    <n v="3"/>
    <b v="0"/>
    <s v="theater/plays"/>
    <n v="2"/>
    <n v="13.33"/>
    <x v="1"/>
    <x v="6"/>
    <x v="2864"/>
    <d v="2015-07-17T13:18:00"/>
    <x v="0"/>
  </r>
  <r>
    <n v="2865"/>
    <s v="FRINGE 2015 by YER Productions"/>
    <s v="Prepare to be Swept Away. Three short plays from three master playwrights; LANDFALL, SNIPER and DANGERS of TOBACCO!"/>
    <x v="374"/>
    <n v="0"/>
    <x v="2"/>
    <x v="0"/>
    <s v="USD"/>
    <n v="1420512259"/>
    <n v="1415328259"/>
    <b v="0"/>
    <n v="0"/>
    <b v="0"/>
    <s v="theater/plays"/>
    <n v="0"/>
    <n v="0"/>
    <x v="1"/>
    <x v="6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x v="0"/>
    <s v="USD"/>
    <n v="1476482400"/>
    <n v="1473893721"/>
    <b v="0"/>
    <n v="2"/>
    <b v="0"/>
    <s v="theater/plays"/>
    <n v="1"/>
    <n v="22.5"/>
    <x v="1"/>
    <x v="6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x v="30"/>
    <n v="504"/>
    <x v="2"/>
    <x v="0"/>
    <s v="USD"/>
    <n v="1467604800"/>
    <n v="1465533672"/>
    <b v="0"/>
    <n v="10"/>
    <b v="0"/>
    <s v="theater/plays"/>
    <n v="20"/>
    <n v="50.4"/>
    <x v="1"/>
    <x v="6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x v="0"/>
    <s v="USD"/>
    <n v="1475697054"/>
    <n v="1473105054"/>
    <b v="0"/>
    <n v="60"/>
    <b v="0"/>
    <s v="theater/plays"/>
    <n v="42"/>
    <n v="105.03"/>
    <x v="1"/>
    <x v="6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x v="0"/>
    <s v="USD"/>
    <n v="1468937681"/>
    <n v="1466345681"/>
    <b v="0"/>
    <n v="5"/>
    <b v="0"/>
    <s v="theater/plays"/>
    <n v="1"/>
    <n v="35.4"/>
    <x v="1"/>
    <x v="6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x v="0"/>
    <s v="USD"/>
    <n v="1400301165"/>
    <n v="1397709165"/>
    <b v="0"/>
    <n v="9"/>
    <b v="0"/>
    <s v="theater/plays"/>
    <n v="15"/>
    <n v="83.33"/>
    <x v="1"/>
    <x v="6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x v="3"/>
    <n v="467"/>
    <x v="2"/>
    <x v="0"/>
    <s v="USD"/>
    <n v="1419183813"/>
    <n v="1417455813"/>
    <b v="0"/>
    <n v="13"/>
    <b v="0"/>
    <s v="theater/plays"/>
    <n v="5"/>
    <n v="35.92"/>
    <x v="1"/>
    <x v="6"/>
    <x v="2871"/>
    <d v="2014-12-21T17:43:33"/>
    <x v="3"/>
  </r>
  <r>
    <n v="2872"/>
    <s v="Loud Arts"/>
    <s v="Local Theatre group in Loudoun County, Virginia. Looking for funds to start producing shows!"/>
    <x v="9"/>
    <n v="0"/>
    <x v="2"/>
    <x v="0"/>
    <s v="USD"/>
    <n v="1434768438"/>
    <n v="1429584438"/>
    <b v="0"/>
    <n v="0"/>
    <b v="0"/>
    <s v="theater/plays"/>
    <n v="0"/>
    <n v="0"/>
    <x v="1"/>
    <x v="6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x v="0"/>
    <s v="USD"/>
    <n v="1422473831"/>
    <n v="1419881831"/>
    <b v="0"/>
    <n v="8"/>
    <b v="0"/>
    <s v="theater/plays"/>
    <n v="38"/>
    <n v="119.13"/>
    <x v="1"/>
    <x v="6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x v="10"/>
    <n v="271"/>
    <x v="2"/>
    <x v="0"/>
    <s v="USD"/>
    <n v="1484684186"/>
    <n v="1482092186"/>
    <b v="0"/>
    <n v="3"/>
    <b v="0"/>
    <s v="theater/plays"/>
    <n v="5"/>
    <n v="90.33"/>
    <x v="1"/>
    <x v="6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x v="22"/>
    <n v="7"/>
    <x v="2"/>
    <x v="0"/>
    <s v="USD"/>
    <n v="1462417493"/>
    <n v="1459825493"/>
    <b v="0"/>
    <n v="3"/>
    <b v="0"/>
    <s v="theater/plays"/>
    <n v="0"/>
    <n v="2.33"/>
    <x v="1"/>
    <x v="6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x v="60"/>
    <n v="0"/>
    <x v="2"/>
    <x v="0"/>
    <s v="USD"/>
    <n v="1437069079"/>
    <n v="1434477079"/>
    <b v="0"/>
    <n v="0"/>
    <b v="0"/>
    <s v="theater/plays"/>
    <n v="0"/>
    <n v="0"/>
    <x v="1"/>
    <x v="6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x v="0"/>
    <s v="USD"/>
    <n v="1480525200"/>
    <n v="1477781724"/>
    <b v="0"/>
    <n v="6"/>
    <b v="0"/>
    <s v="theater/plays"/>
    <n v="11"/>
    <n v="108.33"/>
    <x v="1"/>
    <x v="6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x v="1"/>
    <s v="GBP"/>
    <n v="1435934795"/>
    <n v="1430750795"/>
    <b v="0"/>
    <n v="4"/>
    <b v="0"/>
    <s v="theater/plays"/>
    <n v="2"/>
    <n v="15.75"/>
    <x v="1"/>
    <x v="6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x v="375"/>
    <n v="29"/>
    <x v="2"/>
    <x v="0"/>
    <s v="USD"/>
    <n v="1453310661"/>
    <n v="1450718661"/>
    <b v="0"/>
    <n v="1"/>
    <b v="0"/>
    <s v="theater/plays"/>
    <n v="0"/>
    <n v="29"/>
    <x v="1"/>
    <x v="6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x v="0"/>
    <s v="USD"/>
    <n v="1440090300"/>
    <n v="1436305452"/>
    <b v="0"/>
    <n v="29"/>
    <b v="0"/>
    <s v="theater/plays"/>
    <n v="23"/>
    <n v="96.55"/>
    <x v="1"/>
    <x v="6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x v="0"/>
    <s v="USD"/>
    <n v="1417620036"/>
    <n v="1412432436"/>
    <b v="0"/>
    <n v="0"/>
    <b v="0"/>
    <s v="theater/plays"/>
    <n v="0"/>
    <n v="0"/>
    <x v="1"/>
    <x v="6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x v="0"/>
    <s v="USD"/>
    <n v="1462112318"/>
    <n v="1459520318"/>
    <b v="0"/>
    <n v="4"/>
    <b v="0"/>
    <s v="theater/plays"/>
    <n v="34"/>
    <n v="63"/>
    <x v="1"/>
    <x v="6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x v="0"/>
    <s v="USD"/>
    <n v="1454734740"/>
    <n v="1451684437"/>
    <b v="0"/>
    <n v="5"/>
    <b v="0"/>
    <s v="theater/plays"/>
    <n v="19"/>
    <n v="381.6"/>
    <x v="1"/>
    <x v="6"/>
    <x v="2883"/>
    <d v="2016-02-06T04:59:00"/>
    <x v="2"/>
  </r>
  <r>
    <n v="2884"/>
    <s v="The Lizard King, a play by Jay Jeff Jones"/>
    <s v="Come explore the dream world of Jim Morrison, rock singer, mystic, poet, shaman."/>
    <x v="101"/>
    <n v="185"/>
    <x v="2"/>
    <x v="0"/>
    <s v="USD"/>
    <n v="1417800435"/>
    <n v="1415208435"/>
    <b v="0"/>
    <n v="4"/>
    <b v="0"/>
    <s v="theater/plays"/>
    <n v="0"/>
    <n v="46.25"/>
    <x v="1"/>
    <x v="6"/>
    <x v="2884"/>
    <d v="2014-12-05T17:27:15"/>
    <x v="3"/>
  </r>
  <r>
    <n v="2885"/>
    <s v="The Wedding"/>
    <s v="An historic and proud work of Polish nationalistic literature performed on stage."/>
    <x v="44"/>
    <n v="130"/>
    <x v="2"/>
    <x v="0"/>
    <s v="USD"/>
    <n v="1426294201"/>
    <n v="1423705801"/>
    <b v="0"/>
    <n v="5"/>
    <b v="0"/>
    <s v="theater/plays"/>
    <n v="33"/>
    <n v="26"/>
    <x v="1"/>
    <x v="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x v="0"/>
    <s v="USD"/>
    <n v="1442635140"/>
    <n v="1442243484"/>
    <b v="0"/>
    <n v="1"/>
    <b v="0"/>
    <s v="theater/plays"/>
    <n v="5"/>
    <n v="10"/>
    <x v="1"/>
    <x v="6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x v="0"/>
    <s v="USD"/>
    <n v="1420971324"/>
    <n v="1418379324"/>
    <b v="0"/>
    <n v="1"/>
    <b v="0"/>
    <s v="theater/plays"/>
    <n v="0"/>
    <n v="5"/>
    <x v="1"/>
    <x v="6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x v="0"/>
    <s v="USD"/>
    <n v="1413608340"/>
    <n v="1412945440"/>
    <b v="0"/>
    <n v="0"/>
    <b v="0"/>
    <s v="theater/plays"/>
    <n v="0"/>
    <n v="0"/>
    <x v="1"/>
    <x v="6"/>
    <x v="2888"/>
    <d v="2014-10-18T04:59:00"/>
    <x v="3"/>
  </r>
  <r>
    <n v="2889"/>
    <s v="Halfway, Nebraska"/>
    <s v="Halfway, Nebraska explores the limits of hope and what it means to love someone who may be too far damaged to save."/>
    <x v="9"/>
    <n v="1142"/>
    <x v="2"/>
    <x v="0"/>
    <s v="USD"/>
    <n v="1409344985"/>
    <n v="1406752985"/>
    <b v="0"/>
    <n v="14"/>
    <b v="0"/>
    <s v="theater/plays"/>
    <n v="38"/>
    <n v="81.569999999999993"/>
    <x v="1"/>
    <x v="6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x v="13"/>
    <n v="21"/>
    <x v="2"/>
    <x v="0"/>
    <s v="USD"/>
    <n v="1407553200"/>
    <n v="1405100992"/>
    <b v="0"/>
    <n v="3"/>
    <b v="0"/>
    <s v="theater/plays"/>
    <n v="1"/>
    <n v="7"/>
    <x v="1"/>
    <x v="6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x v="3"/>
    <n v="273"/>
    <x v="2"/>
    <x v="0"/>
    <s v="USD"/>
    <n v="1460751128"/>
    <n v="1455570728"/>
    <b v="0"/>
    <n v="10"/>
    <b v="0"/>
    <s v="theater/plays"/>
    <n v="3"/>
    <n v="27.3"/>
    <x v="1"/>
    <x v="6"/>
    <x v="2891"/>
    <d v="2016-04-15T20:12:08"/>
    <x v="2"/>
  </r>
  <r>
    <n v="2892"/>
    <s v="Something Precious"/>
    <s v="Something Precious is the world's first musical to alert folks to the harmful effects of technology on the human spirit."/>
    <x v="62"/>
    <n v="500"/>
    <x v="2"/>
    <x v="0"/>
    <s v="USD"/>
    <n v="1409000400"/>
    <n v="1408381704"/>
    <b v="0"/>
    <n v="17"/>
    <b v="0"/>
    <s v="theater/plays"/>
    <n v="9"/>
    <n v="29.41"/>
    <x v="1"/>
    <x v="6"/>
    <x v="2892"/>
    <d v="2014-08-25T21:00:00"/>
    <x v="3"/>
  </r>
  <r>
    <n v="2893"/>
    <s v="REDISCOVERING KIA THE PLAY"/>
    <s v="Fundraising for REDISCOVERING KIA THE PLAY"/>
    <x v="10"/>
    <n v="25"/>
    <x v="2"/>
    <x v="0"/>
    <s v="USD"/>
    <n v="1420768800"/>
    <n v="1415644395"/>
    <b v="0"/>
    <n v="2"/>
    <b v="0"/>
    <s v="theater/plays"/>
    <n v="1"/>
    <n v="12.5"/>
    <x v="1"/>
    <x v="6"/>
    <x v="2893"/>
    <d v="2015-01-09T02:00:00"/>
    <x v="3"/>
  </r>
  <r>
    <n v="2894"/>
    <s v="How Could You Do This To Me (The Stage Play)"/>
    <s v="This Is A Story About A Woman A Man And A Woman"/>
    <x v="63"/>
    <n v="0"/>
    <x v="2"/>
    <x v="0"/>
    <s v="USD"/>
    <n v="1428100815"/>
    <n v="1422920415"/>
    <b v="0"/>
    <n v="0"/>
    <b v="0"/>
    <s v="theater/plays"/>
    <n v="0"/>
    <n v="0"/>
    <x v="1"/>
    <x v="6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x v="0"/>
    <s v="USD"/>
    <n v="1403470800"/>
    <n v="1403356792"/>
    <b v="0"/>
    <n v="4"/>
    <b v="0"/>
    <s v="theater/plays"/>
    <n v="5"/>
    <n v="5.75"/>
    <x v="1"/>
    <x v="6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x v="0"/>
    <s v="USD"/>
    <n v="1481522400"/>
    <n v="1480283321"/>
    <b v="0"/>
    <n v="12"/>
    <b v="0"/>
    <s v="theater/plays"/>
    <n v="21"/>
    <n v="52.08"/>
    <x v="1"/>
    <x v="6"/>
    <x v="2896"/>
    <d v="2016-12-12T06:00:00"/>
    <x v="2"/>
  </r>
  <r>
    <n v="2897"/>
    <s v="CAYCE"/>
    <s v="A unique stage play about the epic struggle of psychic Edgar Cayce to deal with his extraordinary abilities and find his place in life."/>
    <x v="14"/>
    <n v="550"/>
    <x v="2"/>
    <x v="0"/>
    <s v="USD"/>
    <n v="1444577345"/>
    <n v="1441985458"/>
    <b v="0"/>
    <n v="3"/>
    <b v="0"/>
    <s v="theater/plays"/>
    <n v="5"/>
    <n v="183.33"/>
    <x v="1"/>
    <x v="6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x v="51"/>
    <n v="316"/>
    <x v="2"/>
    <x v="0"/>
    <s v="USD"/>
    <n v="1446307053"/>
    <n v="1443715053"/>
    <b v="0"/>
    <n v="12"/>
    <b v="0"/>
    <s v="theater/plays"/>
    <n v="4"/>
    <n v="26.33"/>
    <x v="1"/>
    <x v="6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x v="3"/>
    <n v="0"/>
    <x v="2"/>
    <x v="0"/>
    <s v="USD"/>
    <n v="1469325158"/>
    <n v="1464141158"/>
    <b v="0"/>
    <n v="0"/>
    <b v="0"/>
    <s v="theater/plays"/>
    <n v="0"/>
    <n v="0"/>
    <x v="1"/>
    <x v="6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x v="0"/>
    <s v="USD"/>
    <n v="1407562632"/>
    <n v="1404970632"/>
    <b v="0"/>
    <n v="7"/>
    <b v="0"/>
    <s v="theater/plays"/>
    <n v="62"/>
    <n v="486.43"/>
    <x v="1"/>
    <x v="6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x v="47"/>
    <n v="6"/>
    <x v="2"/>
    <x v="0"/>
    <s v="USD"/>
    <n v="1423345339"/>
    <n v="1418161339"/>
    <b v="0"/>
    <n v="2"/>
    <b v="0"/>
    <s v="theater/plays"/>
    <n v="1"/>
    <n v="3"/>
    <x v="1"/>
    <x v="6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x v="60"/>
    <n v="25"/>
    <x v="2"/>
    <x v="0"/>
    <s v="USD"/>
    <n v="1440412396"/>
    <n v="1437820396"/>
    <b v="0"/>
    <n v="1"/>
    <b v="0"/>
    <s v="theater/plays"/>
    <n v="0"/>
    <n v="25"/>
    <x v="1"/>
    <x v="6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x v="0"/>
    <s v="USD"/>
    <n v="1441771218"/>
    <n v="1436587218"/>
    <b v="0"/>
    <n v="4"/>
    <b v="0"/>
    <s v="theater/plays"/>
    <n v="1"/>
    <n v="9.75"/>
    <x v="1"/>
    <x v="6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x v="15"/>
    <n v="75"/>
    <x v="2"/>
    <x v="1"/>
    <s v="GBP"/>
    <n v="1415534400"/>
    <n v="1414538031"/>
    <b v="0"/>
    <n v="4"/>
    <b v="0"/>
    <s v="theater/plays"/>
    <n v="5"/>
    <n v="18.75"/>
    <x v="1"/>
    <x v="6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x v="8"/>
    <n v="622"/>
    <x v="2"/>
    <x v="0"/>
    <s v="USD"/>
    <n v="1473211313"/>
    <n v="1472001713"/>
    <b v="0"/>
    <n v="17"/>
    <b v="0"/>
    <s v="theater/plays"/>
    <n v="18"/>
    <n v="36.590000000000003"/>
    <x v="1"/>
    <x v="6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x v="0"/>
    <s v="USD"/>
    <n v="1438390800"/>
    <n v="1436888066"/>
    <b v="0"/>
    <n v="7"/>
    <b v="0"/>
    <s v="theater/plays"/>
    <n v="9"/>
    <n v="80.709999999999994"/>
    <x v="1"/>
    <x v="6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x v="30"/>
    <n v="2"/>
    <x v="2"/>
    <x v="0"/>
    <s v="USD"/>
    <n v="1463259837"/>
    <n v="1458075837"/>
    <b v="0"/>
    <n v="2"/>
    <b v="0"/>
    <s v="theater/plays"/>
    <n v="0"/>
    <n v="1"/>
    <x v="1"/>
    <x v="6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x v="0"/>
    <s v="USD"/>
    <n v="1465407219"/>
    <n v="1462815219"/>
    <b v="0"/>
    <n v="5"/>
    <b v="0"/>
    <s v="theater/plays"/>
    <n v="3"/>
    <n v="52.8"/>
    <x v="1"/>
    <x v="6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x v="0"/>
    <s v="USD"/>
    <n v="1416944760"/>
    <n v="1413527001"/>
    <b v="0"/>
    <n v="1"/>
    <b v="0"/>
    <s v="theater/plays"/>
    <n v="0"/>
    <n v="20"/>
    <x v="1"/>
    <x v="6"/>
    <x v="2909"/>
    <d v="2014-11-25T19:46:00"/>
    <x v="3"/>
  </r>
  <r>
    <n v="2910"/>
    <s v="Strive"/>
    <s v="Free drama, dance and singing workshops for disadvantaged young people to inspire, create and help them follow their dreams."/>
    <x v="11"/>
    <n v="1"/>
    <x v="2"/>
    <x v="1"/>
    <s v="GBP"/>
    <n v="1434139887"/>
    <n v="1428955887"/>
    <b v="0"/>
    <n v="1"/>
    <b v="0"/>
    <s v="theater/plays"/>
    <n v="0"/>
    <n v="1"/>
    <x v="1"/>
    <x v="6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x v="0"/>
    <s v="USD"/>
    <n v="1435429626"/>
    <n v="1431973626"/>
    <b v="0"/>
    <n v="14"/>
    <b v="0"/>
    <s v="theater/plays"/>
    <n v="37"/>
    <n v="46.93"/>
    <x v="1"/>
    <x v="6"/>
    <x v="2911"/>
    <d v="2015-06-27T18:27:06"/>
    <x v="0"/>
  </r>
  <r>
    <n v="2912"/>
    <s v="Fair Play"/>
    <s v="Set in Iceland, Fair Play is a a dark comedy- a play within a play. An extravaganza, fueled by Absinthe, and touched by the Surreal."/>
    <x v="377"/>
    <n v="2030"/>
    <x v="2"/>
    <x v="0"/>
    <s v="USD"/>
    <n v="1452827374"/>
    <n v="1450235374"/>
    <b v="0"/>
    <n v="26"/>
    <b v="0"/>
    <s v="theater/plays"/>
    <n v="14"/>
    <n v="78.08"/>
    <x v="1"/>
    <x v="6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x v="3"/>
    <n v="2"/>
    <x v="2"/>
    <x v="0"/>
    <s v="USD"/>
    <n v="1410041339"/>
    <n v="1404857339"/>
    <b v="0"/>
    <n v="2"/>
    <b v="0"/>
    <s v="theater/plays"/>
    <n v="0"/>
    <n v="1"/>
    <x v="1"/>
    <x v="6"/>
    <x v="2913"/>
    <d v="2014-09-06T22:08:59"/>
    <x v="3"/>
  </r>
  <r>
    <n v="2914"/>
    <s v="Hercules the Panto"/>
    <s v="Hercules must complete four challenges in order to meet the father he never knew"/>
    <x v="31"/>
    <n v="1"/>
    <x v="2"/>
    <x v="1"/>
    <s v="GBP"/>
    <n v="1426365994"/>
    <n v="1421185594"/>
    <b v="0"/>
    <n v="1"/>
    <b v="0"/>
    <s v="theater/plays"/>
    <n v="0"/>
    <n v="1"/>
    <x v="1"/>
    <x v="6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x v="28"/>
    <n v="611"/>
    <x v="2"/>
    <x v="1"/>
    <s v="GBP"/>
    <n v="1458117190"/>
    <n v="1455528790"/>
    <b v="0"/>
    <n v="3"/>
    <b v="0"/>
    <s v="theater/plays"/>
    <n v="61"/>
    <n v="203.67"/>
    <x v="1"/>
    <x v="6"/>
    <x v="2915"/>
    <d v="2016-03-16T08:33:10"/>
    <x v="2"/>
  </r>
  <r>
    <n v="2916"/>
    <s v="An Interview With Gaddafi - The Stage Play"/>
    <s v="The moving dramatisation of one man's journey to find the truth behind the Libyan regime change."/>
    <x v="378"/>
    <n v="145"/>
    <x v="2"/>
    <x v="1"/>
    <s v="GBP"/>
    <n v="1400498789"/>
    <n v="1398511589"/>
    <b v="0"/>
    <n v="7"/>
    <b v="0"/>
    <s v="theater/plays"/>
    <n v="8"/>
    <n v="20.71"/>
    <x v="1"/>
    <x v="6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x v="13"/>
    <n v="437"/>
    <x v="2"/>
    <x v="0"/>
    <s v="USD"/>
    <n v="1442381847"/>
    <n v="1440826647"/>
    <b v="0"/>
    <n v="9"/>
    <b v="0"/>
    <s v="theater/plays"/>
    <n v="22"/>
    <n v="48.56"/>
    <x v="1"/>
    <x v="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x v="10"/>
    <n v="1362"/>
    <x v="2"/>
    <x v="0"/>
    <s v="USD"/>
    <n v="1446131207"/>
    <n v="1443712007"/>
    <b v="0"/>
    <n v="20"/>
    <b v="0"/>
    <s v="theater/plays"/>
    <n v="27"/>
    <n v="68.099999999999994"/>
    <x v="1"/>
    <x v="6"/>
    <x v="2918"/>
    <d v="2015-10-29T15:06:47"/>
    <x v="0"/>
  </r>
  <r>
    <n v="2919"/>
    <s v="While the Stars Fall"/>
    <s v="A full staged reading of a new play about a boy who learns how to be happy from the most unexpected person."/>
    <x v="20"/>
    <n v="51"/>
    <x v="2"/>
    <x v="0"/>
    <s v="USD"/>
    <n v="1407250329"/>
    <n v="1404658329"/>
    <b v="0"/>
    <n v="6"/>
    <b v="0"/>
    <s v="theater/plays"/>
    <n v="9"/>
    <n v="8.5"/>
    <x v="1"/>
    <x v="6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x v="5"/>
    <s v="CAD"/>
    <n v="1427306470"/>
    <n v="1424718070"/>
    <b v="0"/>
    <n v="13"/>
    <b v="0"/>
    <s v="theater/plays"/>
    <n v="27"/>
    <n v="51.62"/>
    <x v="1"/>
    <x v="6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x v="213"/>
    <n v="129"/>
    <x v="0"/>
    <x v="0"/>
    <s v="USD"/>
    <n v="1411679804"/>
    <n v="1409087804"/>
    <b v="0"/>
    <n v="3"/>
    <b v="1"/>
    <s v="theater/musical"/>
    <n v="129"/>
    <n v="43"/>
    <x v="1"/>
    <x v="40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x v="2"/>
    <n v="500"/>
    <x v="0"/>
    <x v="1"/>
    <s v="GBP"/>
    <n v="1431982727"/>
    <n v="1428094727"/>
    <b v="0"/>
    <n v="6"/>
    <b v="1"/>
    <s v="theater/musical"/>
    <n v="100"/>
    <n v="83.33"/>
    <x v="1"/>
    <x v="40"/>
    <x v="2922"/>
    <d v="2015-05-18T20:58:47"/>
    <x v="0"/>
  </r>
  <r>
    <n v="2923"/>
    <s v="Kaylee's Senior Project"/>
    <s v="Spreading the love of theatre, one step at a time. I would like to produce a reading of one of my favorite musicals"/>
    <x v="43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x v="31"/>
    <n v="25800"/>
    <x v="0"/>
    <x v="0"/>
    <s v="USD"/>
    <n v="1431143940"/>
    <n v="1428585710"/>
    <b v="0"/>
    <n v="147"/>
    <b v="1"/>
    <s v="theater/musical"/>
    <n v="103"/>
    <n v="175.51"/>
    <x v="1"/>
    <x v="40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x v="0"/>
    <s v="USD"/>
    <n v="1410444068"/>
    <n v="1407852068"/>
    <b v="0"/>
    <n v="199"/>
    <b v="1"/>
    <s v="theater/musical"/>
    <n v="102"/>
    <n v="231.66"/>
    <x v="1"/>
    <x v="40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x v="9"/>
    <n v="3750"/>
    <x v="0"/>
    <x v="0"/>
    <s v="USD"/>
    <n v="1424715779"/>
    <n v="1423506179"/>
    <b v="0"/>
    <n v="50"/>
    <b v="1"/>
    <s v="theater/musical"/>
    <n v="125"/>
    <n v="75"/>
    <x v="1"/>
    <x v="40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x v="0"/>
    <s v="USD"/>
    <n v="1405400400"/>
    <n v="1402934629"/>
    <b v="0"/>
    <n v="21"/>
    <b v="1"/>
    <s v="theater/musical"/>
    <n v="131"/>
    <n v="112.14"/>
    <x v="1"/>
    <x v="40"/>
    <x v="2927"/>
    <d v="2014-07-15T05:00:00"/>
    <x v="3"/>
  </r>
  <r>
    <n v="2928"/>
    <s v="Music Theatre of Idaho Presents &quot;A Year with Frog and Toad"/>
    <s v="This is a touring production for schools in the Treasure Valley!"/>
    <x v="28"/>
    <n v="1000"/>
    <x v="0"/>
    <x v="0"/>
    <s v="USD"/>
    <n v="1457135846"/>
    <n v="1454543846"/>
    <b v="0"/>
    <n v="24"/>
    <b v="1"/>
    <s v="theater/musical"/>
    <n v="100"/>
    <n v="41.67"/>
    <x v="1"/>
    <x v="40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x v="0"/>
    <s v="USD"/>
    <n v="1401024758"/>
    <n v="1398432758"/>
    <b v="0"/>
    <n v="32"/>
    <b v="1"/>
    <s v="theater/musical"/>
    <n v="102"/>
    <n v="255.17"/>
    <x v="1"/>
    <x v="40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x v="3"/>
    <n v="10092"/>
    <x v="0"/>
    <x v="1"/>
    <s v="GBP"/>
    <n v="1431007264"/>
    <n v="1428415264"/>
    <b v="0"/>
    <n v="62"/>
    <b v="1"/>
    <s v="theater/musical"/>
    <n v="101"/>
    <n v="162.77000000000001"/>
    <x v="1"/>
    <x v="40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x v="5"/>
    <s v="CAD"/>
    <n v="1410761280"/>
    <n v="1408604363"/>
    <b v="0"/>
    <n v="9"/>
    <b v="1"/>
    <s v="theater/musical"/>
    <n v="106"/>
    <n v="88.33"/>
    <x v="1"/>
    <x v="40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x v="2"/>
    <s v="AUD"/>
    <n v="1424516400"/>
    <n v="1421812637"/>
    <b v="0"/>
    <n v="38"/>
    <b v="1"/>
    <s v="theater/musical"/>
    <n v="105"/>
    <n v="85.74"/>
    <x v="1"/>
    <x v="40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x v="0"/>
    <s v="USD"/>
    <n v="1465081053"/>
    <n v="1462489053"/>
    <b v="0"/>
    <n v="54"/>
    <b v="1"/>
    <s v="theater/musical"/>
    <n v="103"/>
    <n v="47.57"/>
    <x v="1"/>
    <x v="40"/>
    <x v="2933"/>
    <d v="2016-06-04T22:57:33"/>
    <x v="2"/>
  </r>
  <r>
    <n v="2934"/>
    <s v="Songs for a New World"/>
    <s v="Powerful community theatre production of Jason Robert Brown's &quot;Songs for a New World&quot; in London, Ontario."/>
    <x v="30"/>
    <n v="2700"/>
    <x v="0"/>
    <x v="5"/>
    <s v="CAD"/>
    <n v="1402845364"/>
    <n v="1400253364"/>
    <b v="0"/>
    <n v="37"/>
    <b v="1"/>
    <s v="theater/musical"/>
    <n v="108"/>
    <n v="72.97"/>
    <x v="1"/>
    <x v="40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x v="8"/>
    <n v="3531"/>
    <x v="0"/>
    <x v="0"/>
    <s v="USD"/>
    <n v="1472490000"/>
    <n v="1467468008"/>
    <b v="0"/>
    <n v="39"/>
    <b v="1"/>
    <s v="theater/musical"/>
    <n v="101"/>
    <n v="90.54"/>
    <x v="1"/>
    <x v="40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x v="28"/>
    <n v="1280"/>
    <x v="0"/>
    <x v="0"/>
    <s v="USD"/>
    <n v="1413176340"/>
    <n v="1412091423"/>
    <b v="0"/>
    <n v="34"/>
    <b v="1"/>
    <s v="theater/musical"/>
    <n v="128"/>
    <n v="37.65"/>
    <x v="1"/>
    <x v="40"/>
    <x v="2936"/>
    <d v="2014-10-13T04:59:00"/>
    <x v="3"/>
  </r>
  <r>
    <n v="2937"/>
    <s v="UCAS"/>
    <s v="UCAS is a new British musical premiering at the Edinburgh Fringe Festival 2014."/>
    <x v="15"/>
    <n v="2000"/>
    <x v="0"/>
    <x v="1"/>
    <s v="GBP"/>
    <n v="1405249113"/>
    <n v="1402657113"/>
    <b v="0"/>
    <n v="55"/>
    <b v="1"/>
    <s v="theater/musical"/>
    <n v="133"/>
    <n v="36.36"/>
    <x v="1"/>
    <x v="40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x v="23"/>
    <n v="4055"/>
    <x v="0"/>
    <x v="0"/>
    <s v="USD"/>
    <n v="1422636814"/>
    <n v="1420044814"/>
    <b v="0"/>
    <n v="32"/>
    <b v="1"/>
    <s v="theater/musical"/>
    <n v="101"/>
    <n v="126.72"/>
    <x v="1"/>
    <x v="40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x v="0"/>
    <s v="USD"/>
    <n v="1409187600"/>
    <n v="1406316312"/>
    <b v="0"/>
    <n v="25"/>
    <b v="1"/>
    <s v="theater/musical"/>
    <n v="103"/>
    <n v="329.2"/>
    <x v="1"/>
    <x v="40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x v="0"/>
    <s v="USD"/>
    <n v="1421606018"/>
    <n v="1418150018"/>
    <b v="0"/>
    <n v="33"/>
    <b v="1"/>
    <s v="theater/musical"/>
    <n v="107"/>
    <n v="81.239999999999995"/>
    <x v="1"/>
    <x v="40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x v="31"/>
    <n v="1"/>
    <x v="2"/>
    <x v="0"/>
    <s v="USD"/>
    <n v="1425250955"/>
    <n v="1422658955"/>
    <b v="0"/>
    <n v="1"/>
    <b v="0"/>
    <s v="theater/spaces"/>
    <n v="0"/>
    <n v="1"/>
    <x v="1"/>
    <x v="38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x v="61"/>
    <n v="40850"/>
    <x v="2"/>
    <x v="5"/>
    <s v="CAD"/>
    <n v="1450297080"/>
    <n v="1448565459"/>
    <b v="0"/>
    <n v="202"/>
    <b v="0"/>
    <s v="theater/spaces"/>
    <n v="20"/>
    <n v="202.23"/>
    <x v="1"/>
    <x v="38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x v="9"/>
    <n v="0"/>
    <x v="2"/>
    <x v="0"/>
    <s v="USD"/>
    <n v="1428894380"/>
    <n v="1426302380"/>
    <b v="0"/>
    <n v="0"/>
    <b v="0"/>
    <s v="theater/spaces"/>
    <n v="0"/>
    <n v="0"/>
    <x v="1"/>
    <x v="38"/>
    <x v="2943"/>
    <d v="2015-04-13T03:06:20"/>
    <x v="0"/>
  </r>
  <r>
    <n v="2944"/>
    <s v="Guardian Theatre, Arts in Education Theatre"/>
    <s v="Our vision: build and operate a Theater Arts Center for south-central Washington state in Goldendale."/>
    <x v="3"/>
    <n v="100"/>
    <x v="2"/>
    <x v="0"/>
    <s v="USD"/>
    <n v="1433714198"/>
    <n v="1431122198"/>
    <b v="0"/>
    <n v="1"/>
    <b v="0"/>
    <s v="theater/spaces"/>
    <n v="1"/>
    <n v="100"/>
    <x v="1"/>
    <x v="38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x v="63"/>
    <n v="0"/>
    <x v="2"/>
    <x v="0"/>
    <s v="USD"/>
    <n v="1432437660"/>
    <n v="1429845660"/>
    <b v="0"/>
    <n v="0"/>
    <b v="0"/>
    <s v="theater/spaces"/>
    <n v="0"/>
    <n v="0"/>
    <x v="1"/>
    <x v="38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x v="13"/>
    <n v="2"/>
    <x v="2"/>
    <x v="1"/>
    <s v="GBP"/>
    <n v="1471265092"/>
    <n v="1468673092"/>
    <b v="0"/>
    <n v="2"/>
    <b v="0"/>
    <s v="theater/spaces"/>
    <n v="0"/>
    <n v="1"/>
    <x v="1"/>
    <x v="38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x v="0"/>
    <s v="USD"/>
    <n v="1480007460"/>
    <n v="1475760567"/>
    <b v="0"/>
    <n v="13"/>
    <b v="0"/>
    <s v="theater/spaces"/>
    <n v="4"/>
    <n v="82.46"/>
    <x v="1"/>
    <x v="38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x v="69"/>
    <n v="24"/>
    <x v="2"/>
    <x v="0"/>
    <s v="USD"/>
    <n v="1433259293"/>
    <n v="1428075293"/>
    <b v="0"/>
    <n v="9"/>
    <b v="0"/>
    <s v="theater/spaces"/>
    <n v="0"/>
    <n v="2.67"/>
    <x v="1"/>
    <x v="38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x v="0"/>
    <s v="USD"/>
    <n v="1447965917"/>
    <n v="1445370317"/>
    <b v="0"/>
    <n v="2"/>
    <b v="0"/>
    <s v="theater/spaces"/>
    <n v="3"/>
    <n v="12.5"/>
    <x v="1"/>
    <x v="38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x v="0"/>
    <s v="USD"/>
    <n v="1453538752"/>
    <n v="1450946752"/>
    <b v="0"/>
    <n v="0"/>
    <b v="0"/>
    <s v="theater/spaces"/>
    <n v="0"/>
    <n v="0"/>
    <x v="1"/>
    <x v="38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x v="0"/>
    <s v="USD"/>
    <n v="1412536573"/>
    <n v="1408648573"/>
    <b v="0"/>
    <n v="58"/>
    <b v="0"/>
    <s v="theater/spaces"/>
    <n v="2"/>
    <n v="18.899999999999999"/>
    <x v="1"/>
    <x v="38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x v="0"/>
    <s v="USD"/>
    <n v="1476676800"/>
    <n v="1473957239"/>
    <b v="0"/>
    <n v="8"/>
    <b v="0"/>
    <s v="theater/spaces"/>
    <n v="8"/>
    <n v="200.63"/>
    <x v="1"/>
    <x v="38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x v="307"/>
    <n v="605"/>
    <x v="1"/>
    <x v="0"/>
    <s v="USD"/>
    <n v="1444330821"/>
    <n v="1441738821"/>
    <b v="0"/>
    <n v="3"/>
    <b v="0"/>
    <s v="theater/spaces"/>
    <n v="0"/>
    <n v="201.67"/>
    <x v="1"/>
    <x v="38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x v="0"/>
    <s v="USD"/>
    <n v="1489669203"/>
    <n v="1487944803"/>
    <b v="0"/>
    <n v="0"/>
    <b v="0"/>
    <s v="theater/spaces"/>
    <n v="0"/>
    <n v="0"/>
    <x v="1"/>
    <x v="38"/>
    <x v="2954"/>
    <d v="2017-03-16T13:00:03"/>
    <x v="1"/>
  </r>
  <r>
    <n v="2955"/>
    <s v="A Stage for Stage Door Theater Company (Canceled)"/>
    <s v="Stage Door Theater needs a stage for its current and future productions. Can you help?"/>
    <x v="38"/>
    <n v="715"/>
    <x v="1"/>
    <x v="0"/>
    <s v="USD"/>
    <n v="1434476849"/>
    <n v="1431884849"/>
    <b v="0"/>
    <n v="11"/>
    <b v="0"/>
    <s v="theater/spaces"/>
    <n v="60"/>
    <n v="65"/>
    <x v="1"/>
    <x v="38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x v="0"/>
    <s v="USD"/>
    <n v="1462402850"/>
    <n v="1459810850"/>
    <b v="0"/>
    <n v="20"/>
    <b v="0"/>
    <s v="theater/spaces"/>
    <n v="17"/>
    <n v="66.099999999999994"/>
    <x v="1"/>
    <x v="38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x v="36"/>
    <n v="280"/>
    <x v="1"/>
    <x v="0"/>
    <s v="USD"/>
    <n v="1427498172"/>
    <n v="1422317772"/>
    <b v="0"/>
    <n v="3"/>
    <b v="0"/>
    <s v="theater/spaces"/>
    <n v="2"/>
    <n v="93.33"/>
    <x v="1"/>
    <x v="38"/>
    <x v="2957"/>
    <d v="2015-03-27T23:16:12"/>
    <x v="0"/>
  </r>
  <r>
    <n v="2958"/>
    <s v="Uprising Theater (Canceled)"/>
    <s v="Chicago Based Theater Company and Venue Dedicated to Social Justice and Mainstreaming the Palestinian Narrative"/>
    <x v="58"/>
    <n v="0"/>
    <x v="1"/>
    <x v="0"/>
    <s v="USD"/>
    <n v="1462729317"/>
    <n v="1457548917"/>
    <b v="0"/>
    <n v="0"/>
    <b v="0"/>
    <s v="theater/spaces"/>
    <n v="0"/>
    <n v="0"/>
    <x v="1"/>
    <x v="38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x v="3"/>
    <n v="0"/>
    <x v="1"/>
    <x v="1"/>
    <s v="GBP"/>
    <n v="1465258325"/>
    <n v="1462666325"/>
    <b v="0"/>
    <n v="0"/>
    <b v="0"/>
    <s v="theater/spaces"/>
    <n v="0"/>
    <n v="0"/>
    <x v="1"/>
    <x v="38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x v="381"/>
    <n v="0"/>
    <x v="1"/>
    <x v="0"/>
    <s v="USD"/>
    <n v="1410459023"/>
    <n v="1407867023"/>
    <b v="0"/>
    <n v="0"/>
    <b v="0"/>
    <s v="theater/spaces"/>
    <n v="0"/>
    <n v="0"/>
    <x v="1"/>
    <x v="38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x v="0"/>
    <s v="USD"/>
    <n v="1427342400"/>
    <n v="1424927159"/>
    <b v="0"/>
    <n v="108"/>
    <b v="1"/>
    <s v="theater/plays"/>
    <n v="110"/>
    <n v="50.75"/>
    <x v="1"/>
    <x v="6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x v="0"/>
    <s v="USD"/>
    <n v="1425193140"/>
    <n v="1422769906"/>
    <b v="0"/>
    <n v="20"/>
    <b v="1"/>
    <s v="theater/plays"/>
    <n v="122"/>
    <n v="60.9"/>
    <x v="1"/>
    <x v="6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x v="0"/>
    <s v="USD"/>
    <n v="1435835824"/>
    <n v="1433243824"/>
    <b v="0"/>
    <n v="98"/>
    <b v="1"/>
    <s v="theater/plays"/>
    <n v="107"/>
    <n v="109.03"/>
    <x v="1"/>
    <x v="6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x v="0"/>
    <s v="USD"/>
    <n v="1407360720"/>
    <n v="1404769819"/>
    <b v="0"/>
    <n v="196"/>
    <b v="1"/>
    <s v="theater/plays"/>
    <n v="101"/>
    <n v="25.69"/>
    <x v="1"/>
    <x v="6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x v="0"/>
    <s v="USD"/>
    <n v="1436290233"/>
    <n v="1433698233"/>
    <b v="0"/>
    <n v="39"/>
    <b v="1"/>
    <s v="theater/plays"/>
    <n v="109"/>
    <n v="41.92"/>
    <x v="1"/>
    <x v="6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x v="3"/>
    <n v="11363"/>
    <x v="0"/>
    <x v="0"/>
    <s v="USD"/>
    <n v="1442425412"/>
    <n v="1439833412"/>
    <b v="0"/>
    <n v="128"/>
    <b v="1"/>
    <s v="theater/plays"/>
    <n v="114"/>
    <n v="88.77"/>
    <x v="1"/>
    <x v="6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x v="10"/>
    <n v="5696"/>
    <x v="0"/>
    <x v="0"/>
    <s v="USD"/>
    <n v="1425872692"/>
    <n v="1423284292"/>
    <b v="0"/>
    <n v="71"/>
    <b v="1"/>
    <s v="theater/plays"/>
    <n v="114"/>
    <n v="80.23"/>
    <x v="1"/>
    <x v="6"/>
    <x v="2967"/>
    <d v="2015-03-09T03:44:52"/>
    <x v="0"/>
  </r>
  <r>
    <n v="2968"/>
    <s v="The Curse of the Babywoman @ FringeNYC"/>
    <s v="The Curse of the Babywoman is real â€” and it is coming to FringeNYC this August."/>
    <x v="8"/>
    <n v="3710"/>
    <x v="0"/>
    <x v="0"/>
    <s v="USD"/>
    <n v="1471406340"/>
    <n v="1470227660"/>
    <b v="0"/>
    <n v="47"/>
    <b v="1"/>
    <s v="theater/plays"/>
    <n v="106"/>
    <n v="78.94"/>
    <x v="1"/>
    <x v="6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x v="5"/>
    <s v="CAD"/>
    <n v="1430693460"/>
    <n v="1428087153"/>
    <b v="0"/>
    <n v="17"/>
    <b v="1"/>
    <s v="theater/plays"/>
    <n v="163"/>
    <n v="95.59"/>
    <x v="1"/>
    <x v="6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x v="0"/>
    <s v="USD"/>
    <n v="1405699451"/>
    <n v="1403107451"/>
    <b v="0"/>
    <n v="91"/>
    <b v="1"/>
    <s v="theater/plays"/>
    <n v="106"/>
    <n v="69.89"/>
    <x v="1"/>
    <x v="6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x v="0"/>
    <s v="USD"/>
    <n v="1409500078"/>
    <n v="1406908078"/>
    <b v="0"/>
    <n v="43"/>
    <b v="1"/>
    <s v="theater/plays"/>
    <n v="100"/>
    <n v="74.53"/>
    <x v="1"/>
    <x v="6"/>
    <x v="2971"/>
    <d v="2014-08-31T15:47:58"/>
    <x v="3"/>
  </r>
  <r>
    <n v="2972"/>
    <s v="A Bad Plan"/>
    <s v="A group of artists. A mythical art piece. A harrowing quest. And some margaritas."/>
    <x v="13"/>
    <n v="2107"/>
    <x v="0"/>
    <x v="0"/>
    <s v="USD"/>
    <n v="1480899600"/>
    <n v="1479609520"/>
    <b v="0"/>
    <n v="17"/>
    <b v="1"/>
    <s v="theater/plays"/>
    <n v="105"/>
    <n v="123.94"/>
    <x v="1"/>
    <x v="6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x v="0"/>
    <s v="USD"/>
    <n v="1451620800"/>
    <n v="1449171508"/>
    <b v="0"/>
    <n v="33"/>
    <b v="1"/>
    <s v="theater/plays"/>
    <n v="175"/>
    <n v="264.85000000000002"/>
    <x v="1"/>
    <x v="6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x v="0"/>
    <s v="USD"/>
    <n v="1411695300"/>
    <n v="1409275671"/>
    <b v="0"/>
    <n v="87"/>
    <b v="1"/>
    <s v="theater/plays"/>
    <n v="102"/>
    <n v="58.62"/>
    <x v="1"/>
    <x v="6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x v="0"/>
    <s v="USD"/>
    <n v="1417057200"/>
    <n v="1414599886"/>
    <b v="0"/>
    <n v="113"/>
    <b v="1"/>
    <s v="theater/plays"/>
    <n v="100"/>
    <n v="70.88"/>
    <x v="1"/>
    <x v="6"/>
    <x v="2975"/>
    <d v="2014-11-27T03:00:00"/>
    <x v="3"/>
  </r>
  <r>
    <n v="2976"/>
    <s v="Pizza Delique"/>
    <s v="A play that addresses an important social issue, brought to light by members of the UoM Drama Society."/>
    <x v="159"/>
    <n v="120"/>
    <x v="0"/>
    <x v="1"/>
    <s v="GBP"/>
    <n v="1457870400"/>
    <n v="1456421530"/>
    <b v="0"/>
    <n v="14"/>
    <b v="1"/>
    <s v="theater/plays"/>
    <n v="171"/>
    <n v="8.57"/>
    <x v="1"/>
    <x v="6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x v="0"/>
    <s v="USD"/>
    <n v="1427076840"/>
    <n v="1421960934"/>
    <b v="0"/>
    <n v="30"/>
    <b v="1"/>
    <s v="theater/plays"/>
    <n v="114"/>
    <n v="113.57"/>
    <x v="1"/>
    <x v="6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x v="0"/>
    <s v="USD"/>
    <n v="1413784740"/>
    <n v="1412954547"/>
    <b v="0"/>
    <n v="16"/>
    <b v="1"/>
    <s v="theater/plays"/>
    <n v="129"/>
    <n v="60.69"/>
    <x v="1"/>
    <x v="6"/>
    <x v="2978"/>
    <d v="2014-10-20T05:59:00"/>
    <x v="3"/>
  </r>
  <r>
    <n v="2979"/>
    <s v="'ART'"/>
    <s v="Dear Stone returns with Yasmina Reza's 'ART', a compelling, clever exploration of friendship under duress. Thanks for watching!"/>
    <x v="10"/>
    <n v="5070"/>
    <x v="0"/>
    <x v="0"/>
    <s v="USD"/>
    <n v="1420524000"/>
    <n v="1419104823"/>
    <b v="0"/>
    <n v="46"/>
    <b v="1"/>
    <s v="theater/plays"/>
    <n v="101"/>
    <n v="110.22"/>
    <x v="1"/>
    <x v="6"/>
    <x v="2979"/>
    <d v="2015-01-06T06:00:00"/>
    <x v="3"/>
  </r>
  <r>
    <n v="2980"/>
    <s v="INDEPENDENCE NYC"/>
    <s v="1 director, 4 actors, and a whole lotta determination. Help us bring this brilliant story to the heart of NYC!"/>
    <x v="9"/>
    <n v="3275"/>
    <x v="0"/>
    <x v="0"/>
    <s v="USD"/>
    <n v="1440381600"/>
    <n v="1438639130"/>
    <b v="0"/>
    <n v="24"/>
    <b v="1"/>
    <s v="theater/plays"/>
    <n v="109"/>
    <n v="136.46"/>
    <x v="1"/>
    <x v="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x v="17"/>
    <s v="EUR"/>
    <n v="1443014756"/>
    <n v="1439126756"/>
    <b v="1"/>
    <n v="97"/>
    <b v="1"/>
    <s v="theater/spaces"/>
    <n v="129"/>
    <n v="53.16"/>
    <x v="1"/>
    <x v="38"/>
    <x v="2981"/>
    <d v="2015-09-23T13:25:56"/>
    <x v="0"/>
  </r>
  <r>
    <n v="2982"/>
    <s v="Railway Playhouse: Setting up a community arts space"/>
    <s v="Renovating this historical landmark, into an arts venue and theatre space for the community."/>
    <x v="10"/>
    <n v="5103"/>
    <x v="0"/>
    <x v="1"/>
    <s v="GBP"/>
    <n v="1455208143"/>
    <n v="1452616143"/>
    <b v="1"/>
    <n v="59"/>
    <b v="1"/>
    <s v="theater/spaces"/>
    <n v="102"/>
    <n v="86.49"/>
    <x v="1"/>
    <x v="38"/>
    <x v="2982"/>
    <d v="2016-02-11T16:29:03"/>
    <x v="2"/>
  </r>
  <r>
    <n v="2983"/>
    <s v="Build the House of Dad's!"/>
    <s v="Dad's Garage Theatre Company needs your help buying our new, forever home by hitting our $150,000 STRETCH GOAL!"/>
    <x v="382"/>
    <n v="169985.91"/>
    <x v="0"/>
    <x v="0"/>
    <s v="USD"/>
    <n v="1415722236"/>
    <n v="1410534636"/>
    <b v="1"/>
    <n v="1095"/>
    <b v="1"/>
    <s v="theater/spaces"/>
    <n v="147"/>
    <n v="155.24"/>
    <x v="1"/>
    <x v="38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x v="0"/>
    <s v="USD"/>
    <n v="1472020881"/>
    <n v="1469428881"/>
    <b v="1"/>
    <n v="218"/>
    <b v="1"/>
    <s v="theater/spaces"/>
    <n v="100"/>
    <n v="115.08"/>
    <x v="1"/>
    <x v="3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x v="3"/>
    <n v="12165"/>
    <x v="0"/>
    <x v="4"/>
    <s v="NZD"/>
    <n v="1477886400"/>
    <n v="1476228128"/>
    <b v="0"/>
    <n v="111"/>
    <b v="1"/>
    <s v="theater/spaces"/>
    <n v="122"/>
    <n v="109.59"/>
    <x v="1"/>
    <x v="38"/>
    <x v="2985"/>
    <d v="2016-10-31T04:00:00"/>
    <x v="2"/>
  </r>
  <r>
    <n v="2986"/>
    <s v="Higher Education"/>
    <s v="Support the circus arts and help our aerial students work with more height. With your support, we will install beams at 19ft!"/>
    <x v="262"/>
    <n v="2532"/>
    <x v="0"/>
    <x v="1"/>
    <s v="GBP"/>
    <n v="1462100406"/>
    <n v="1456920006"/>
    <b v="0"/>
    <n v="56"/>
    <b v="1"/>
    <s v="theater/spaces"/>
    <n v="106"/>
    <n v="45.21"/>
    <x v="1"/>
    <x v="38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x v="0"/>
    <s v="USD"/>
    <n v="1476316800"/>
    <n v="1473837751"/>
    <b v="0"/>
    <n v="265"/>
    <b v="1"/>
    <s v="theater/spaces"/>
    <n v="110"/>
    <n v="104.15"/>
    <x v="1"/>
    <x v="38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x v="28"/>
    <n v="1000"/>
    <x v="0"/>
    <x v="1"/>
    <s v="GBP"/>
    <n v="1466412081"/>
    <n v="1463820081"/>
    <b v="0"/>
    <n v="28"/>
    <b v="1"/>
    <s v="theater/spaces"/>
    <n v="100"/>
    <n v="35.71"/>
    <x v="1"/>
    <x v="38"/>
    <x v="2988"/>
    <d v="2016-06-20T08:41:21"/>
    <x v="2"/>
  </r>
  <r>
    <n v="2989"/>
    <s v="Let's Light Up The Gem!"/>
    <s v="Bring the movies back to Bethel, Maine."/>
    <x v="22"/>
    <n v="35307"/>
    <x v="0"/>
    <x v="0"/>
    <s v="USD"/>
    <n v="1450673940"/>
    <n v="1448756962"/>
    <b v="0"/>
    <n v="364"/>
    <b v="1"/>
    <s v="theater/spaces"/>
    <n v="177"/>
    <n v="97"/>
    <x v="1"/>
    <x v="38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x v="3"/>
    <n v="10000"/>
    <x v="0"/>
    <x v="0"/>
    <s v="USD"/>
    <n v="1452174420"/>
    <n v="1449150420"/>
    <b v="0"/>
    <n v="27"/>
    <b v="1"/>
    <s v="theater/spaces"/>
    <n v="100"/>
    <n v="370.37"/>
    <x v="1"/>
    <x v="38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x v="0"/>
    <n v="8780"/>
    <x v="0"/>
    <x v="0"/>
    <s v="USD"/>
    <n v="1485547530"/>
    <n v="1483646730"/>
    <b v="0"/>
    <n v="93"/>
    <b v="1"/>
    <s v="theater/spaces"/>
    <n v="103"/>
    <n v="94.41"/>
    <x v="1"/>
    <x v="38"/>
    <x v="2991"/>
    <d v="2017-01-27T20:05:30"/>
    <x v="1"/>
  </r>
  <r>
    <n v="2992"/>
    <s v="Th'underGrounds"/>
    <s v="Creating a non-profit CAFE &amp; VILLAGE COMMONS in SE Portland, in service to Neighbors, Kids, Artists &amp; the Underserved"/>
    <x v="9"/>
    <n v="3135"/>
    <x v="0"/>
    <x v="0"/>
    <s v="USD"/>
    <n v="1476037510"/>
    <n v="1473445510"/>
    <b v="0"/>
    <n v="64"/>
    <b v="1"/>
    <s v="theater/spaces"/>
    <n v="105"/>
    <n v="48.98"/>
    <x v="1"/>
    <x v="38"/>
    <x v="2992"/>
    <d v="2016-10-09T18:25:10"/>
    <x v="2"/>
  </r>
  <r>
    <n v="2993"/>
    <s v="TRUE WEST: Think, Dog! Productions"/>
    <s v="Help us build the Kitchen from Hell!"/>
    <x v="28"/>
    <n v="1003"/>
    <x v="0"/>
    <x v="0"/>
    <s v="USD"/>
    <n v="1455998867"/>
    <n v="1453406867"/>
    <b v="0"/>
    <n v="22"/>
    <b v="1"/>
    <s v="theater/spaces"/>
    <n v="100"/>
    <n v="45.59"/>
    <x v="1"/>
    <x v="38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x v="43"/>
    <n v="1373.24"/>
    <x v="0"/>
    <x v="1"/>
    <s v="GBP"/>
    <n v="1412335772"/>
    <n v="1409743772"/>
    <b v="0"/>
    <n v="59"/>
    <b v="1"/>
    <s v="theater/spaces"/>
    <n v="458"/>
    <n v="23.28"/>
    <x v="1"/>
    <x v="3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x v="0"/>
    <s v="USD"/>
    <n v="1484841471"/>
    <n v="1482249471"/>
    <b v="0"/>
    <n v="249"/>
    <b v="1"/>
    <s v="theater/spaces"/>
    <n v="105"/>
    <n v="63.23"/>
    <x v="1"/>
    <x v="38"/>
    <x v="2995"/>
    <d v="2017-01-19T15:57:51"/>
    <x v="2"/>
  </r>
  <r>
    <n v="2996"/>
    <s v="Sea Tea Improv's Comedy Theater in Hartford, CT"/>
    <s v="A permanent home for comedy in Connecticut in the heart of downtown Hartford."/>
    <x v="19"/>
    <n v="60180"/>
    <x v="0"/>
    <x v="0"/>
    <s v="USD"/>
    <n v="1432677240"/>
    <n v="1427493240"/>
    <b v="0"/>
    <n v="392"/>
    <b v="1"/>
    <s v="theater/spaces"/>
    <n v="172"/>
    <n v="153.52000000000001"/>
    <x v="1"/>
    <x v="38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x v="0"/>
    <s v="USD"/>
    <n v="1488171540"/>
    <n v="1486661793"/>
    <b v="0"/>
    <n v="115"/>
    <b v="1"/>
    <s v="theater/spaces"/>
    <n v="104"/>
    <n v="90.2"/>
    <x v="1"/>
    <x v="38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x v="0"/>
    <s v="USD"/>
    <n v="1402892700"/>
    <n v="1400474329"/>
    <b v="0"/>
    <n v="433"/>
    <b v="1"/>
    <s v="theater/spaces"/>
    <n v="103"/>
    <n v="118.97"/>
    <x v="1"/>
    <x v="38"/>
    <x v="2998"/>
    <d v="2014-06-16T04:25:00"/>
    <x v="3"/>
  </r>
  <r>
    <n v="2999"/>
    <s v="RAT Fund-Riser"/>
    <s v="Restless Artists' Theatre is building risers and installing better lighting for our patrons.  We need to purchase raw materials."/>
    <x v="383"/>
    <n v="1605"/>
    <x v="0"/>
    <x v="0"/>
    <s v="USD"/>
    <n v="1488333600"/>
    <n v="1487094360"/>
    <b v="0"/>
    <n v="20"/>
    <b v="1"/>
    <s v="theater/spaces"/>
    <n v="119"/>
    <n v="80.25"/>
    <x v="1"/>
    <x v="38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x v="2"/>
    <n v="500"/>
    <x v="0"/>
    <x v="0"/>
    <s v="USD"/>
    <n v="1485885600"/>
    <n v="1484682670"/>
    <b v="0"/>
    <n v="8"/>
    <b v="1"/>
    <s v="theater/spaces"/>
    <n v="100"/>
    <n v="62.5"/>
    <x v="1"/>
    <x v="38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x v="0"/>
    <s v="USD"/>
    <n v="1468445382"/>
    <n v="1465853382"/>
    <b v="0"/>
    <n v="175"/>
    <b v="1"/>
    <s v="theater/spaces"/>
    <n v="319"/>
    <n v="131.38"/>
    <x v="1"/>
    <x v="38"/>
    <x v="3001"/>
    <d v="2016-07-13T21:29:42"/>
    <x v="2"/>
  </r>
  <r>
    <n v="3002"/>
    <s v="Help Fund the &quot;Back Room&quot; Arts Space at Jimmy's No 43!"/>
    <s v="Make the workshop/ small stage space at Jimmy's No 43 even better than before!"/>
    <x v="39"/>
    <n v="7595.43"/>
    <x v="0"/>
    <x v="0"/>
    <s v="USD"/>
    <n v="1356552252"/>
    <n v="1353960252"/>
    <b v="0"/>
    <n v="104"/>
    <b v="1"/>
    <s v="theater/spaces"/>
    <n v="109"/>
    <n v="73.03"/>
    <x v="1"/>
    <x v="38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x v="0"/>
    <s v="USD"/>
    <n v="1456811940"/>
    <n v="1454098976"/>
    <b v="0"/>
    <n v="17"/>
    <b v="1"/>
    <s v="theater/spaces"/>
    <n v="101"/>
    <n v="178.53"/>
    <x v="1"/>
    <x v="38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x v="79"/>
    <n v="45126"/>
    <x v="0"/>
    <x v="0"/>
    <s v="USD"/>
    <n v="1416089324"/>
    <n v="1413493724"/>
    <b v="0"/>
    <n v="277"/>
    <b v="1"/>
    <s v="theater/spaces"/>
    <n v="113"/>
    <n v="162.91"/>
    <x v="1"/>
    <x v="38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x v="0"/>
    <s v="USD"/>
    <n v="1412611905"/>
    <n v="1410019905"/>
    <b v="0"/>
    <n v="118"/>
    <b v="1"/>
    <s v="theater/spaces"/>
    <n v="120"/>
    <n v="108.24"/>
    <x v="1"/>
    <x v="38"/>
    <x v="3005"/>
    <d v="2014-10-06T16:11:45"/>
    <x v="3"/>
  </r>
  <r>
    <n v="3006"/>
    <s v="ONTARIO STREET THEATRE in Port Hope."/>
    <s v="We're an affordable theatre and rental space that can be molded into anything by anyone."/>
    <x v="6"/>
    <n v="8620"/>
    <x v="0"/>
    <x v="5"/>
    <s v="CAD"/>
    <n v="1418580591"/>
    <n v="1415988591"/>
    <b v="0"/>
    <n v="97"/>
    <b v="1"/>
    <s v="theater/spaces"/>
    <n v="108"/>
    <n v="88.87"/>
    <x v="1"/>
    <x v="38"/>
    <x v="3006"/>
    <d v="2014-12-14T18:09:51"/>
    <x v="3"/>
  </r>
  <r>
    <n v="3007"/>
    <s v="Bethlem"/>
    <s v="Consuite for 2015 CoreCon.  An adventure into insanity."/>
    <x v="20"/>
    <n v="1080"/>
    <x v="0"/>
    <x v="0"/>
    <s v="USD"/>
    <n v="1429938683"/>
    <n v="1428124283"/>
    <b v="0"/>
    <n v="20"/>
    <b v="1"/>
    <s v="theater/spaces"/>
    <n v="180"/>
    <n v="54"/>
    <x v="1"/>
    <x v="38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x v="0"/>
    <s v="USD"/>
    <n v="1453352719"/>
    <n v="1450760719"/>
    <b v="0"/>
    <n v="26"/>
    <b v="1"/>
    <s v="theater/spaces"/>
    <n v="101"/>
    <n v="116.73"/>
    <x v="1"/>
    <x v="38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x v="31"/>
    <n v="29939"/>
    <x v="0"/>
    <x v="0"/>
    <s v="USD"/>
    <n v="1417012840"/>
    <n v="1414417240"/>
    <b v="0"/>
    <n v="128"/>
    <b v="1"/>
    <s v="theater/spaces"/>
    <n v="120"/>
    <n v="233.9"/>
    <x v="1"/>
    <x v="38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x v="0"/>
    <s v="USD"/>
    <n v="1424548719"/>
    <n v="1419364719"/>
    <b v="0"/>
    <n v="15"/>
    <b v="1"/>
    <s v="theater/spaces"/>
    <n v="158"/>
    <n v="158"/>
    <x v="1"/>
    <x v="3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x v="43"/>
    <n v="371"/>
    <x v="0"/>
    <x v="3"/>
    <s v="EUR"/>
    <n v="1450911540"/>
    <n v="1448536516"/>
    <b v="0"/>
    <n v="25"/>
    <b v="1"/>
    <s v="theater/spaces"/>
    <n v="124"/>
    <n v="14.84"/>
    <x v="1"/>
    <x v="38"/>
    <x v="3011"/>
    <d v="2015-12-23T22:59:00"/>
    <x v="0"/>
  </r>
  <r>
    <n v="3012"/>
    <s v="Up-lifting Up-Fit!"/>
    <s v="Spring Theatre has recently found a new home in the heart of Winston Salem. We need your help for an up-lifting up-fit!"/>
    <x v="23"/>
    <n v="4685"/>
    <x v="0"/>
    <x v="0"/>
    <s v="USD"/>
    <n v="1423587130"/>
    <n v="1421772730"/>
    <b v="0"/>
    <n v="55"/>
    <b v="1"/>
    <s v="theater/spaces"/>
    <n v="117"/>
    <n v="85.18"/>
    <x v="1"/>
    <x v="3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x v="0"/>
    <s v="USD"/>
    <n v="1434917049"/>
    <n v="1432325049"/>
    <b v="0"/>
    <n v="107"/>
    <b v="1"/>
    <s v="theater/spaces"/>
    <n v="157"/>
    <n v="146.69"/>
    <x v="1"/>
    <x v="38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x v="0"/>
    <s v="USD"/>
    <n v="1415163600"/>
    <n v="1412737080"/>
    <b v="0"/>
    <n v="557"/>
    <b v="1"/>
    <s v="theater/spaces"/>
    <n v="113"/>
    <n v="50.76"/>
    <x v="1"/>
    <x v="38"/>
    <x v="3014"/>
    <d v="2014-11-05T05:00:00"/>
    <x v="3"/>
  </r>
  <r>
    <n v="3015"/>
    <s v="A Sign for 34 West"/>
    <s v="We're turning an old yogurt shop into a live theater in downtown Charleston.   Please help us hang our sign!"/>
    <x v="104"/>
    <n v="3508"/>
    <x v="0"/>
    <x v="0"/>
    <s v="USD"/>
    <n v="1402459200"/>
    <n v="1401125238"/>
    <b v="0"/>
    <n v="40"/>
    <b v="1"/>
    <s v="theater/spaces"/>
    <n v="103"/>
    <n v="87.7"/>
    <x v="1"/>
    <x v="38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x v="0"/>
    <s v="USD"/>
    <n v="1405688952"/>
    <n v="1400504952"/>
    <b v="0"/>
    <n v="36"/>
    <b v="1"/>
    <s v="theater/spaces"/>
    <n v="103"/>
    <n v="242.28"/>
    <x v="1"/>
    <x v="3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x v="0"/>
    <s v="USD"/>
    <n v="1408566243"/>
    <n v="1405974243"/>
    <b v="0"/>
    <n v="159"/>
    <b v="1"/>
    <s v="theater/spaces"/>
    <n v="106"/>
    <n v="146.44999999999999"/>
    <x v="1"/>
    <x v="38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x v="285"/>
    <n v="4230"/>
    <x v="0"/>
    <x v="6"/>
    <s v="EUR"/>
    <n v="1437429600"/>
    <n v="1433747376"/>
    <b v="0"/>
    <n v="41"/>
    <b v="1"/>
    <s v="theater/spaces"/>
    <n v="101"/>
    <n v="103.17"/>
    <x v="1"/>
    <x v="38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x v="0"/>
    <s v="USD"/>
    <n v="1401159600"/>
    <n v="1398801620"/>
    <b v="0"/>
    <n v="226"/>
    <b v="1"/>
    <s v="theater/spaces"/>
    <n v="121"/>
    <n v="80.459999999999994"/>
    <x v="1"/>
    <x v="38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x v="0"/>
    <s v="USD"/>
    <n v="1439583533"/>
    <n v="1434399533"/>
    <b v="0"/>
    <n v="30"/>
    <b v="1"/>
    <s v="theater/spaces"/>
    <n v="101"/>
    <n v="234.67"/>
    <x v="1"/>
    <x v="38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x v="0"/>
    <s v="USD"/>
    <n v="1479794340"/>
    <n v="1476715869"/>
    <b v="0"/>
    <n v="103"/>
    <b v="1"/>
    <s v="theater/spaces"/>
    <n v="116"/>
    <n v="50.69"/>
    <x v="1"/>
    <x v="38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x v="0"/>
    <s v="USD"/>
    <n v="1472338409"/>
    <n v="1468450409"/>
    <b v="0"/>
    <n v="62"/>
    <b v="1"/>
    <s v="theater/spaces"/>
    <n v="101"/>
    <n v="162.71"/>
    <x v="1"/>
    <x v="38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x v="176"/>
    <n v="721"/>
    <x v="0"/>
    <x v="1"/>
    <s v="GBP"/>
    <n v="1434039186"/>
    <n v="1430151186"/>
    <b v="0"/>
    <n v="6"/>
    <b v="1"/>
    <s v="theater/spaces"/>
    <n v="103"/>
    <n v="120.17"/>
    <x v="1"/>
    <x v="38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x v="0"/>
    <s v="USD"/>
    <n v="1349567475"/>
    <n v="1346975475"/>
    <b v="0"/>
    <n v="182"/>
    <b v="1"/>
    <s v="theater/spaces"/>
    <n v="246"/>
    <n v="67.7"/>
    <x v="1"/>
    <x v="38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x v="1"/>
    <s v="GBP"/>
    <n v="1401465600"/>
    <n v="1399032813"/>
    <b v="0"/>
    <n v="145"/>
    <b v="1"/>
    <s v="theater/spaces"/>
    <n v="302"/>
    <n v="52.1"/>
    <x v="1"/>
    <x v="38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x v="1"/>
    <s v="GBP"/>
    <n v="1488538892"/>
    <n v="1487329292"/>
    <b v="0"/>
    <n v="25"/>
    <b v="1"/>
    <s v="theater/spaces"/>
    <n v="143"/>
    <n v="51.6"/>
    <x v="1"/>
    <x v="38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x v="79"/>
    <n v="52576"/>
    <x v="0"/>
    <x v="0"/>
    <s v="USD"/>
    <n v="1426866851"/>
    <n v="1424278451"/>
    <b v="0"/>
    <n v="320"/>
    <b v="1"/>
    <s v="theater/spaces"/>
    <n v="131"/>
    <n v="164.3"/>
    <x v="1"/>
    <x v="38"/>
    <x v="3027"/>
    <d v="2015-03-20T15:54:11"/>
    <x v="0"/>
  </r>
  <r>
    <n v="3028"/>
    <s v="A Home for Vegas Theatre Hub"/>
    <s v="We have a space! Help us fill it with a stage, chairs, gear and audiences' laughter!"/>
    <x v="10"/>
    <n v="8401"/>
    <x v="0"/>
    <x v="0"/>
    <s v="USD"/>
    <n v="1471242025"/>
    <n v="1468650025"/>
    <b v="0"/>
    <n v="99"/>
    <b v="1"/>
    <s v="theater/spaces"/>
    <n v="168"/>
    <n v="84.86"/>
    <x v="1"/>
    <x v="38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x v="11"/>
    <n v="32903"/>
    <x v="0"/>
    <x v="0"/>
    <s v="USD"/>
    <n v="1416285300"/>
    <n v="1413824447"/>
    <b v="0"/>
    <n v="348"/>
    <b v="1"/>
    <s v="theater/spaces"/>
    <n v="110"/>
    <n v="94.55"/>
    <x v="1"/>
    <x v="38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x v="0"/>
    <s v="USD"/>
    <n v="1442426171"/>
    <n v="1439834171"/>
    <b v="0"/>
    <n v="41"/>
    <b v="1"/>
    <s v="theater/spaces"/>
    <n v="107"/>
    <n v="45.54"/>
    <x v="1"/>
    <x v="38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x v="15"/>
    <n v="1500"/>
    <x v="0"/>
    <x v="0"/>
    <s v="USD"/>
    <n v="1476479447"/>
    <n v="1471295447"/>
    <b v="0"/>
    <n v="29"/>
    <b v="1"/>
    <s v="theater/spaces"/>
    <n v="100"/>
    <n v="51.72"/>
    <x v="1"/>
    <x v="38"/>
    <x v="3031"/>
    <d v="2016-10-14T21:10:47"/>
    <x v="2"/>
  </r>
  <r>
    <n v="3032"/>
    <s v="Silent Valley : A Haunting"/>
    <s v="One night only, not-for-profit, neighborhood haunted attraction that will scare your mask off! Coming this Halloween."/>
    <x v="28"/>
    <n v="1272"/>
    <x v="0"/>
    <x v="0"/>
    <s v="USD"/>
    <n v="1441933459"/>
    <n v="1439341459"/>
    <b v="0"/>
    <n v="25"/>
    <b v="1"/>
    <s v="theater/spaces"/>
    <n v="127"/>
    <n v="50.88"/>
    <x v="1"/>
    <x v="3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x v="9"/>
    <n v="4396"/>
    <x v="0"/>
    <x v="0"/>
    <s v="USD"/>
    <n v="1471487925"/>
    <n v="1468895925"/>
    <b v="0"/>
    <n v="23"/>
    <b v="1"/>
    <s v="theater/spaces"/>
    <n v="147"/>
    <n v="191.13"/>
    <x v="1"/>
    <x v="38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x v="0"/>
    <s v="USD"/>
    <n v="1477972740"/>
    <n v="1475326255"/>
    <b v="0"/>
    <n v="1260"/>
    <b v="1"/>
    <s v="theater/spaces"/>
    <n v="113"/>
    <n v="89.31"/>
    <x v="1"/>
    <x v="38"/>
    <x v="3034"/>
    <d v="2016-11-01T03:59:00"/>
    <x v="2"/>
  </r>
  <r>
    <n v="3035"/>
    <s v="The Coalition Theater"/>
    <s v="Help create a permanent home for live comedy shows and classes in Downtown RVA."/>
    <x v="31"/>
    <n v="27196.71"/>
    <x v="0"/>
    <x v="0"/>
    <s v="USD"/>
    <n v="1367674009"/>
    <n v="1365082009"/>
    <b v="0"/>
    <n v="307"/>
    <b v="1"/>
    <s v="theater/spaces"/>
    <n v="109"/>
    <n v="88.59"/>
    <x v="1"/>
    <x v="38"/>
    <x v="3035"/>
    <d v="2013-05-04T13:26:49"/>
    <x v="4"/>
  </r>
  <r>
    <n v="3036"/>
    <s v="Save the Studio!"/>
    <s v="Help Synetic Theater create a new Studio to produce amazing  shows in the 2013/14 season and train awesome artists of all ages!"/>
    <x v="31"/>
    <n v="31683"/>
    <x v="0"/>
    <x v="0"/>
    <s v="USD"/>
    <n v="1376654340"/>
    <n v="1373568644"/>
    <b v="0"/>
    <n v="329"/>
    <b v="1"/>
    <s v="theater/spaces"/>
    <n v="127"/>
    <n v="96.3"/>
    <x v="1"/>
    <x v="38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x v="0"/>
    <s v="USD"/>
    <n v="1285995540"/>
    <n v="1279574773"/>
    <b v="0"/>
    <n v="32"/>
    <b v="1"/>
    <s v="theater/spaces"/>
    <n v="213"/>
    <n v="33.31"/>
    <x v="1"/>
    <x v="38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x v="28"/>
    <n v="1005"/>
    <x v="0"/>
    <x v="0"/>
    <s v="USD"/>
    <n v="1457071397"/>
    <n v="1451887397"/>
    <b v="0"/>
    <n v="27"/>
    <b v="1"/>
    <s v="theater/spaces"/>
    <n v="101"/>
    <n v="37.22"/>
    <x v="1"/>
    <x v="38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x v="22"/>
    <n v="21742.78"/>
    <x v="0"/>
    <x v="0"/>
    <s v="USD"/>
    <n v="1388303940"/>
    <n v="1386011038"/>
    <b v="0"/>
    <n v="236"/>
    <b v="1"/>
    <s v="theater/spaces"/>
    <n v="109"/>
    <n v="92.13"/>
    <x v="1"/>
    <x v="38"/>
    <x v="3039"/>
    <d v="2013-12-29T07:59:00"/>
    <x v="4"/>
  </r>
  <r>
    <n v="3040"/>
    <s v="Jayhawk Makeover"/>
    <s v="48 hours of deck screws, dry wall, hard hats and needed renovation to help the Jayhawk rise from the ashes."/>
    <x v="9"/>
    <n v="3225"/>
    <x v="0"/>
    <x v="0"/>
    <s v="USD"/>
    <n v="1435359600"/>
    <n v="1434999621"/>
    <b v="0"/>
    <n v="42"/>
    <b v="1"/>
    <s v="theater/spaces"/>
    <n v="108"/>
    <n v="76.790000000000006"/>
    <x v="1"/>
    <x v="38"/>
    <x v="3040"/>
    <d v="2015-06-26T23:00:00"/>
    <x v="0"/>
  </r>
  <r>
    <n v="3041"/>
    <s v="Lend a Hand in Our Home"/>
    <s v="Privet! Hello! Bon Jour! We are the Arlekin Players Theatre and we need a home."/>
    <x v="386"/>
    <n v="9170"/>
    <x v="0"/>
    <x v="0"/>
    <s v="USD"/>
    <n v="1453323048"/>
    <n v="1450731048"/>
    <b v="0"/>
    <n v="95"/>
    <b v="1"/>
    <s v="theater/spaces"/>
    <n v="110"/>
    <n v="96.53"/>
    <x v="1"/>
    <x v="38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x v="15"/>
    <n v="1920"/>
    <x v="0"/>
    <x v="1"/>
    <s v="GBP"/>
    <n v="1444149047"/>
    <n v="1441557047"/>
    <b v="0"/>
    <n v="37"/>
    <b v="1"/>
    <s v="theater/spaces"/>
    <n v="128"/>
    <n v="51.89"/>
    <x v="1"/>
    <x v="38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x v="36"/>
    <n v="16501"/>
    <x v="0"/>
    <x v="5"/>
    <s v="CAD"/>
    <n v="1429152600"/>
    <n v="1426815699"/>
    <b v="0"/>
    <n v="128"/>
    <b v="1"/>
    <s v="theater/spaces"/>
    <n v="110"/>
    <n v="128.91"/>
    <x v="1"/>
    <x v="38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x v="0"/>
    <s v="USD"/>
    <n v="1454433998"/>
    <n v="1453137998"/>
    <b v="0"/>
    <n v="156"/>
    <b v="1"/>
    <s v="theater/spaces"/>
    <n v="109"/>
    <n v="84.11"/>
    <x v="1"/>
    <x v="38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x v="0"/>
    <s v="USD"/>
    <n v="1408679055"/>
    <n v="1406087055"/>
    <b v="0"/>
    <n v="64"/>
    <b v="1"/>
    <s v="theater/spaces"/>
    <n v="133"/>
    <n v="82.94"/>
    <x v="1"/>
    <x v="38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x v="0"/>
    <s v="USD"/>
    <n v="1410324720"/>
    <n v="1407784586"/>
    <b v="0"/>
    <n v="58"/>
    <b v="1"/>
    <s v="theater/spaces"/>
    <n v="191"/>
    <n v="259.95"/>
    <x v="1"/>
    <x v="38"/>
    <x v="3046"/>
    <d v="2014-09-10T04:52:00"/>
    <x v="3"/>
  </r>
  <r>
    <n v="3047"/>
    <s v="Acting V Senior Showcase"/>
    <s v="Hi! We're the Graduating Seniors Acting V Seniors at Temple University! Welcome to our Kick starter Page!"/>
    <x v="2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x v="10"/>
    <n v="8320"/>
    <x v="0"/>
    <x v="0"/>
    <s v="USD"/>
    <n v="1420060920"/>
    <n v="1417556262"/>
    <b v="0"/>
    <n v="47"/>
    <b v="1"/>
    <s v="theater/spaces"/>
    <n v="166"/>
    <n v="177.02"/>
    <x v="1"/>
    <x v="38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x v="0"/>
    <s v="USD"/>
    <n v="1434241255"/>
    <n v="1431649255"/>
    <b v="0"/>
    <n v="54"/>
    <b v="1"/>
    <s v="theater/spaces"/>
    <n v="107"/>
    <n v="74.069999999999993"/>
    <x v="1"/>
    <x v="38"/>
    <x v="3049"/>
    <d v="2015-06-14T00:20:55"/>
    <x v="0"/>
  </r>
  <r>
    <n v="3050"/>
    <s v="The Black Pearl Consuite at CoreCon VIII: On Ancient Seas"/>
    <s v="Help fund The Black Pearl Consuite at CoreCon VIII: On Ancient Seas!"/>
    <x v="20"/>
    <n v="636"/>
    <x v="0"/>
    <x v="0"/>
    <s v="USD"/>
    <n v="1462420960"/>
    <n v="1459828960"/>
    <b v="0"/>
    <n v="9"/>
    <b v="1"/>
    <s v="theater/spaces"/>
    <n v="106"/>
    <n v="70.67"/>
    <x v="1"/>
    <x v="38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x v="8"/>
    <n v="827"/>
    <x v="2"/>
    <x v="1"/>
    <s v="GBP"/>
    <n v="1486547945"/>
    <n v="1483955945"/>
    <b v="1"/>
    <n v="35"/>
    <b v="0"/>
    <s v="theater/spaces"/>
    <n v="24"/>
    <n v="23.63"/>
    <x v="1"/>
    <x v="38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x v="63"/>
    <n v="75"/>
    <x v="2"/>
    <x v="0"/>
    <s v="USD"/>
    <n v="1432828740"/>
    <n v="1430237094"/>
    <b v="0"/>
    <n v="2"/>
    <b v="0"/>
    <s v="theater/spaces"/>
    <n v="0"/>
    <n v="37.5"/>
    <x v="1"/>
    <x v="38"/>
    <x v="3052"/>
    <d v="2015-05-28T15:59:00"/>
    <x v="0"/>
  </r>
  <r>
    <n v="3053"/>
    <s v="Showroom"/>
    <s v="Showroom is a multi-disciplinary space providing unorthodox concerts, events &amp; a platform creatives can express their creative vision"/>
    <x v="3"/>
    <n v="40"/>
    <x v="2"/>
    <x v="0"/>
    <s v="USD"/>
    <n v="1412222340"/>
    <n v="1407781013"/>
    <b v="0"/>
    <n v="3"/>
    <b v="0"/>
    <s v="theater/spaces"/>
    <n v="0"/>
    <n v="13.33"/>
    <x v="1"/>
    <x v="38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x v="0"/>
    <s v="USD"/>
    <n v="1425258240"/>
    <n v="1422043154"/>
    <b v="0"/>
    <n v="0"/>
    <b v="0"/>
    <s v="theater/spaces"/>
    <n v="0"/>
    <n v="0"/>
    <x v="1"/>
    <x v="38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x v="22"/>
    <n v="1"/>
    <x v="2"/>
    <x v="0"/>
    <s v="USD"/>
    <n v="1420844390"/>
    <n v="1415660390"/>
    <b v="0"/>
    <n v="1"/>
    <b v="0"/>
    <s v="theater/spaces"/>
    <n v="0"/>
    <n v="1"/>
    <x v="1"/>
    <x v="38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x v="31"/>
    <n v="0"/>
    <x v="2"/>
    <x v="0"/>
    <s v="USD"/>
    <n v="1412003784"/>
    <n v="1406819784"/>
    <b v="0"/>
    <n v="0"/>
    <b v="0"/>
    <s v="theater/spaces"/>
    <n v="0"/>
    <n v="0"/>
    <x v="1"/>
    <x v="38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x v="63"/>
    <n v="0"/>
    <x v="2"/>
    <x v="1"/>
    <s v="GBP"/>
    <n v="1459694211"/>
    <n v="1457105811"/>
    <b v="0"/>
    <n v="0"/>
    <b v="0"/>
    <s v="theater/spaces"/>
    <n v="0"/>
    <n v="0"/>
    <x v="1"/>
    <x v="38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x v="13"/>
    <s v="EUR"/>
    <n v="1463734740"/>
    <n v="1459414740"/>
    <b v="0"/>
    <n v="3"/>
    <b v="0"/>
    <s v="theater/spaces"/>
    <n v="0"/>
    <n v="1"/>
    <x v="1"/>
    <x v="38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x v="0"/>
    <s v="USD"/>
    <n v="1407536846"/>
    <n v="1404944846"/>
    <b v="0"/>
    <n v="11"/>
    <b v="0"/>
    <s v="theater/spaces"/>
    <n v="3"/>
    <n v="41"/>
    <x v="1"/>
    <x v="38"/>
    <x v="3059"/>
    <d v="2014-08-08T22:27:26"/>
    <x v="3"/>
  </r>
  <r>
    <n v="3060"/>
    <s v="Save the Roxy Theatre in Bremerton WA"/>
    <s v="Save the historic Roxy theatre in Bremerton WA from being repurposed as office space."/>
    <x v="135"/>
    <n v="335"/>
    <x v="2"/>
    <x v="0"/>
    <s v="USD"/>
    <n v="1443422134"/>
    <n v="1440830134"/>
    <b v="0"/>
    <n v="6"/>
    <b v="0"/>
    <s v="theater/spaces"/>
    <n v="0"/>
    <n v="55.83"/>
    <x v="1"/>
    <x v="38"/>
    <x v="3060"/>
    <d v="2015-09-28T06:35:34"/>
    <x v="0"/>
  </r>
  <r>
    <n v="3061"/>
    <s v="Help Save Parkway Cinemas!"/>
    <s v="Save a historic Local theater."/>
    <x v="80"/>
    <n v="0"/>
    <x v="2"/>
    <x v="0"/>
    <s v="USD"/>
    <n v="1407955748"/>
    <n v="1405363748"/>
    <b v="0"/>
    <n v="0"/>
    <b v="0"/>
    <s v="theater/spaces"/>
    <n v="0"/>
    <n v="0"/>
    <x v="1"/>
    <x v="38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x v="0"/>
    <s v="USD"/>
    <n v="1443636000"/>
    <n v="1441111892"/>
    <b v="0"/>
    <n v="67"/>
    <b v="0"/>
    <s v="theater/spaces"/>
    <n v="67"/>
    <n v="99.76"/>
    <x v="1"/>
    <x v="38"/>
    <x v="3062"/>
    <d v="2015-09-30T18:00:00"/>
    <x v="0"/>
  </r>
  <r>
    <n v="3063"/>
    <s v="Spec Haus"/>
    <s v="Members of the local Miami music scene are putting together a venue/creative space in Kendall!"/>
    <x v="9"/>
    <n v="587"/>
    <x v="2"/>
    <x v="0"/>
    <s v="USD"/>
    <n v="1477174138"/>
    <n v="1474150138"/>
    <b v="0"/>
    <n v="23"/>
    <b v="0"/>
    <s v="theater/spaces"/>
    <n v="20"/>
    <n v="25.52"/>
    <x v="1"/>
    <x v="38"/>
    <x v="3063"/>
    <d v="2016-10-22T22:08:58"/>
    <x v="2"/>
  </r>
  <r>
    <n v="3064"/>
    <s v="Kickstart the Crossroads Community"/>
    <s v="An epicenter for connection, creation and expression of the community."/>
    <x v="96"/>
    <n v="8471"/>
    <x v="2"/>
    <x v="0"/>
    <s v="USD"/>
    <n v="1448175540"/>
    <n v="1445483246"/>
    <b v="0"/>
    <n v="72"/>
    <b v="0"/>
    <s v="theater/spaces"/>
    <n v="11"/>
    <n v="117.65"/>
    <x v="1"/>
    <x v="38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x v="31"/>
    <n v="10"/>
    <x v="2"/>
    <x v="0"/>
    <s v="USD"/>
    <n v="1406683172"/>
    <n v="1404523172"/>
    <b v="0"/>
    <n v="2"/>
    <b v="0"/>
    <s v="theater/spaces"/>
    <n v="0"/>
    <n v="5"/>
    <x v="1"/>
    <x v="38"/>
    <x v="3065"/>
    <d v="2014-07-30T01:19:32"/>
    <x v="3"/>
  </r>
  <r>
    <n v="3066"/>
    <s v="Gold Coast Wake Park"/>
    <s v="Our mission is to offer an innovative family watersports attraction that is fun, safe, economical and a leader in its field."/>
    <x v="90"/>
    <n v="41950"/>
    <x v="2"/>
    <x v="2"/>
    <s v="AUD"/>
    <n v="1468128537"/>
    <n v="1465536537"/>
    <b v="0"/>
    <n v="15"/>
    <b v="0"/>
    <s v="theater/spaces"/>
    <n v="12"/>
    <n v="2796.67"/>
    <x v="1"/>
    <x v="38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x v="4"/>
    <s v="NZD"/>
    <n v="1441837879"/>
    <n v="1439245879"/>
    <b v="0"/>
    <n v="1"/>
    <b v="0"/>
    <s v="theater/spaces"/>
    <n v="3"/>
    <n v="200"/>
    <x v="1"/>
    <x v="38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x v="0"/>
    <s v="USD"/>
    <n v="1445013352"/>
    <n v="1442421352"/>
    <b v="0"/>
    <n v="2"/>
    <b v="0"/>
    <s v="theater/spaces"/>
    <n v="0"/>
    <n v="87.5"/>
    <x v="1"/>
    <x v="38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x v="0"/>
    <s v="USD"/>
    <n v="1418587234"/>
    <n v="1415995234"/>
    <b v="0"/>
    <n v="7"/>
    <b v="0"/>
    <s v="theater/spaces"/>
    <n v="14"/>
    <n v="20.14"/>
    <x v="1"/>
    <x v="38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x v="1"/>
    <s v="GBP"/>
    <n v="1481132169"/>
    <n v="1479317769"/>
    <b v="0"/>
    <n v="16"/>
    <b v="0"/>
    <s v="theater/spaces"/>
    <n v="3"/>
    <n v="20.88"/>
    <x v="1"/>
    <x v="38"/>
    <x v="3070"/>
    <d v="2016-12-07T17:36:09"/>
    <x v="2"/>
  </r>
  <r>
    <n v="3071"/>
    <s v="The Echo Theatre 2015"/>
    <s v="Anyone can create. They just need a place and an opportunity. The Echo Theatre (Provo) provides that opportunity."/>
    <x v="14"/>
    <n v="7173"/>
    <x v="2"/>
    <x v="0"/>
    <s v="USD"/>
    <n v="1429595940"/>
    <n v="1428082481"/>
    <b v="0"/>
    <n v="117"/>
    <b v="0"/>
    <s v="theater/spaces"/>
    <n v="60"/>
    <n v="61.31"/>
    <x v="1"/>
    <x v="38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x v="0"/>
    <s v="USD"/>
    <n v="1477791960"/>
    <n v="1476549262"/>
    <b v="0"/>
    <n v="2"/>
    <b v="0"/>
    <s v="theater/spaces"/>
    <n v="0"/>
    <n v="1"/>
    <x v="1"/>
    <x v="38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x v="0"/>
    <s v="USD"/>
    <n v="1434309540"/>
    <n v="1429287900"/>
    <b v="0"/>
    <n v="7"/>
    <b v="0"/>
    <s v="theater/spaces"/>
    <n v="0"/>
    <n v="92.14"/>
    <x v="1"/>
    <x v="38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x v="6"/>
    <s v="EUR"/>
    <n v="1457617359"/>
    <n v="1455025359"/>
    <b v="0"/>
    <n v="3"/>
    <b v="0"/>
    <s v="theater/spaces"/>
    <n v="0"/>
    <n v="7.33"/>
    <x v="1"/>
    <x v="38"/>
    <x v="3074"/>
    <d v="2016-03-10T13:42:39"/>
    <x v="2"/>
  </r>
  <r>
    <n v="3075"/>
    <s v="The Little MAGIC Theatre"/>
    <s v="Magic Morgan &amp; Liliana are raising funds to expand their famed traveling magic show to a theater of magic."/>
    <x v="36"/>
    <n v="1296"/>
    <x v="2"/>
    <x v="0"/>
    <s v="USD"/>
    <n v="1471573640"/>
    <n v="1467253640"/>
    <b v="0"/>
    <n v="20"/>
    <b v="0"/>
    <s v="theater/spaces"/>
    <n v="9"/>
    <n v="64.8"/>
    <x v="1"/>
    <x v="38"/>
    <x v="3075"/>
    <d v="2016-08-19T02:27:20"/>
    <x v="2"/>
  </r>
  <r>
    <n v="3076"/>
    <s v="10,000 Hours"/>
    <s v="Helping female comedians get in their 10,000 Hours of practice!"/>
    <x v="3"/>
    <n v="1506"/>
    <x v="2"/>
    <x v="0"/>
    <s v="USD"/>
    <n v="1444405123"/>
    <n v="1439221123"/>
    <b v="0"/>
    <n v="50"/>
    <b v="0"/>
    <s v="theater/spaces"/>
    <n v="15"/>
    <n v="30.12"/>
    <x v="1"/>
    <x v="38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x v="5"/>
    <s v="CAD"/>
    <n v="1488495478"/>
    <n v="1485903478"/>
    <b v="0"/>
    <n v="2"/>
    <b v="0"/>
    <s v="theater/spaces"/>
    <n v="0"/>
    <n v="52.5"/>
    <x v="1"/>
    <x v="38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x v="0"/>
    <s v="USD"/>
    <n v="1424920795"/>
    <n v="1422328795"/>
    <b v="0"/>
    <n v="3"/>
    <b v="0"/>
    <s v="theater/spaces"/>
    <n v="0"/>
    <n v="23.67"/>
    <x v="1"/>
    <x v="38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x v="0"/>
    <s v="USD"/>
    <n v="1427040435"/>
    <n v="1424452035"/>
    <b v="0"/>
    <n v="27"/>
    <b v="0"/>
    <s v="theater/spaces"/>
    <n v="1"/>
    <n v="415.78"/>
    <x v="1"/>
    <x v="3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x v="71"/>
    <n v="376"/>
    <x v="2"/>
    <x v="0"/>
    <s v="USD"/>
    <n v="1419644444"/>
    <n v="1414456844"/>
    <b v="0"/>
    <n v="7"/>
    <b v="0"/>
    <s v="theater/spaces"/>
    <n v="0"/>
    <n v="53.71"/>
    <x v="1"/>
    <x v="38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x v="0"/>
    <s v="USD"/>
    <n v="1442722891"/>
    <n v="1440130891"/>
    <b v="0"/>
    <n v="5"/>
    <b v="0"/>
    <s v="theater/spaces"/>
    <n v="0"/>
    <n v="420.6"/>
    <x v="1"/>
    <x v="38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x v="7"/>
    <n v="0"/>
    <x v="2"/>
    <x v="0"/>
    <s v="USD"/>
    <n v="1447628946"/>
    <n v="1445033346"/>
    <b v="0"/>
    <n v="0"/>
    <b v="0"/>
    <s v="theater/spaces"/>
    <n v="0"/>
    <n v="0"/>
    <x v="1"/>
    <x v="38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x v="0"/>
    <s v="USD"/>
    <n v="1409547600"/>
    <n v="1406986278"/>
    <b v="0"/>
    <n v="3"/>
    <b v="0"/>
    <s v="theater/spaces"/>
    <n v="0"/>
    <n v="18.670000000000002"/>
    <x v="1"/>
    <x v="38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x v="0"/>
    <s v="USD"/>
    <n v="1430851680"/>
    <n v="1428340931"/>
    <b v="0"/>
    <n v="6"/>
    <b v="0"/>
    <s v="theater/spaces"/>
    <n v="12"/>
    <n v="78.33"/>
    <x v="1"/>
    <x v="38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x v="0"/>
    <s v="USD"/>
    <n v="1443561159"/>
    <n v="1440969159"/>
    <b v="0"/>
    <n v="9"/>
    <b v="0"/>
    <s v="theater/spaces"/>
    <n v="2"/>
    <n v="67.78"/>
    <x v="1"/>
    <x v="3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x v="13"/>
    <s v="EUR"/>
    <n v="1439827559"/>
    <n v="1434643559"/>
    <b v="0"/>
    <n v="3"/>
    <b v="0"/>
    <s v="theater/spaces"/>
    <n v="0"/>
    <n v="16.670000000000002"/>
    <x v="1"/>
    <x v="38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x v="0"/>
    <s v="USD"/>
    <n v="1482294990"/>
    <n v="1477107390"/>
    <b v="0"/>
    <n v="2"/>
    <b v="0"/>
    <s v="theater/spaces"/>
    <n v="1"/>
    <n v="62.5"/>
    <x v="1"/>
    <x v="38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x v="0"/>
    <s v="USD"/>
    <n v="1420724460"/>
    <n v="1418046247"/>
    <b v="0"/>
    <n v="3"/>
    <b v="0"/>
    <s v="theater/spaces"/>
    <n v="0"/>
    <n v="42"/>
    <x v="1"/>
    <x v="38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x v="31"/>
    <n v="5854"/>
    <x v="2"/>
    <x v="0"/>
    <s v="USD"/>
    <n v="1468029540"/>
    <n v="1465304483"/>
    <b v="0"/>
    <n v="45"/>
    <b v="0"/>
    <s v="theater/spaces"/>
    <n v="23"/>
    <n v="130.09"/>
    <x v="1"/>
    <x v="38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x v="390"/>
    <n v="11432"/>
    <x v="2"/>
    <x v="0"/>
    <s v="USD"/>
    <n v="1430505545"/>
    <n v="1425325145"/>
    <b v="0"/>
    <n v="9"/>
    <b v="0"/>
    <s v="theater/spaces"/>
    <n v="5"/>
    <n v="1270.22"/>
    <x v="1"/>
    <x v="38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x v="10"/>
    <n v="796"/>
    <x v="2"/>
    <x v="0"/>
    <s v="USD"/>
    <n v="1471214743"/>
    <n v="1468622743"/>
    <b v="0"/>
    <n v="9"/>
    <b v="0"/>
    <s v="theater/spaces"/>
    <n v="16"/>
    <n v="88.44"/>
    <x v="1"/>
    <x v="38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x v="0"/>
    <s v="USD"/>
    <n v="1444946400"/>
    <n v="1441723912"/>
    <b v="0"/>
    <n v="21"/>
    <b v="0"/>
    <s v="theater/spaces"/>
    <n v="1"/>
    <n v="56.34"/>
    <x v="1"/>
    <x v="38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x v="5"/>
    <s v="CAD"/>
    <n v="1401595140"/>
    <n v="1398980941"/>
    <b v="0"/>
    <n v="17"/>
    <b v="0"/>
    <s v="theater/spaces"/>
    <n v="23"/>
    <n v="53.53"/>
    <x v="1"/>
    <x v="38"/>
    <x v="3093"/>
    <d v="2014-06-01T03:59:00"/>
    <x v="3"/>
  </r>
  <r>
    <n v="3094"/>
    <s v="Nothing Up My Sleeves Tour: Summer 2016"/>
    <s v="This is a Kickstarter to help with the start up costs for Illusionist, Chris Lengyel's Summer 2016 Tour!"/>
    <x v="57"/>
    <n v="25"/>
    <x v="2"/>
    <x v="0"/>
    <s v="USD"/>
    <n v="1442775956"/>
    <n v="1437591956"/>
    <b v="0"/>
    <n v="1"/>
    <b v="0"/>
    <s v="theater/spaces"/>
    <n v="0"/>
    <n v="25"/>
    <x v="1"/>
    <x v="38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x v="391"/>
    <n v="50"/>
    <x v="2"/>
    <x v="0"/>
    <s v="USD"/>
    <n v="1470011780"/>
    <n v="1464827780"/>
    <b v="0"/>
    <n v="1"/>
    <b v="0"/>
    <s v="theater/spaces"/>
    <n v="0"/>
    <n v="50"/>
    <x v="1"/>
    <x v="38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x v="0"/>
    <s v="USD"/>
    <n v="1432151326"/>
    <n v="1429559326"/>
    <b v="0"/>
    <n v="14"/>
    <b v="0"/>
    <s v="theater/spaces"/>
    <n v="4"/>
    <n v="56.79"/>
    <x v="1"/>
    <x v="38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x v="1"/>
    <s v="GBP"/>
    <n v="1475848800"/>
    <n v="1474027501"/>
    <b v="0"/>
    <n v="42"/>
    <b v="0"/>
    <s v="theater/spaces"/>
    <n v="17"/>
    <n v="40.83"/>
    <x v="1"/>
    <x v="38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x v="392"/>
    <n v="1758"/>
    <x v="2"/>
    <x v="0"/>
    <s v="USD"/>
    <n v="1454890620"/>
    <n v="1450724449"/>
    <b v="0"/>
    <n v="27"/>
    <b v="0"/>
    <s v="theater/spaces"/>
    <n v="4"/>
    <n v="65.11"/>
    <x v="1"/>
    <x v="38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x v="0"/>
    <s v="USD"/>
    <n v="1455251591"/>
    <n v="1452659591"/>
    <b v="0"/>
    <n v="5"/>
    <b v="0"/>
    <s v="theater/spaces"/>
    <n v="14"/>
    <n v="55.6"/>
    <x v="1"/>
    <x v="38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x v="0"/>
    <s v="USD"/>
    <n v="1413816975"/>
    <n v="1411224975"/>
    <b v="0"/>
    <n v="13"/>
    <b v="0"/>
    <s v="theater/spaces"/>
    <n v="15"/>
    <n v="140.54"/>
    <x v="1"/>
    <x v="38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x v="30"/>
    <n v="300"/>
    <x v="2"/>
    <x v="6"/>
    <s v="EUR"/>
    <n v="1437033360"/>
    <n v="1434445937"/>
    <b v="0"/>
    <n v="12"/>
    <b v="0"/>
    <s v="theater/spaces"/>
    <n v="12"/>
    <n v="25"/>
    <x v="1"/>
    <x v="38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x v="194"/>
    <n v="6258"/>
    <x v="2"/>
    <x v="1"/>
    <s v="GBP"/>
    <n v="1471939818"/>
    <n v="1467619818"/>
    <b v="0"/>
    <n v="90"/>
    <b v="0"/>
    <s v="theater/spaces"/>
    <n v="39"/>
    <n v="69.53"/>
    <x v="1"/>
    <x v="38"/>
    <x v="3102"/>
    <d v="2016-08-23T08:10:18"/>
    <x v="2"/>
  </r>
  <r>
    <n v="3103"/>
    <s v="Professional Venue for local artists!!"/>
    <s v="Creating a place for local artists to perform, at substantially less cost for them"/>
    <x v="393"/>
    <n v="11"/>
    <x v="2"/>
    <x v="0"/>
    <s v="USD"/>
    <n v="1434080706"/>
    <n v="1428896706"/>
    <b v="0"/>
    <n v="2"/>
    <b v="0"/>
    <s v="theater/spaces"/>
    <n v="0"/>
    <n v="5.5"/>
    <x v="1"/>
    <x v="38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x v="23"/>
    <n v="1185"/>
    <x v="2"/>
    <x v="2"/>
    <s v="AUD"/>
    <n v="1422928800"/>
    <n v="1420235311"/>
    <b v="0"/>
    <n v="5"/>
    <b v="0"/>
    <s v="theater/spaces"/>
    <n v="30"/>
    <n v="237"/>
    <x v="1"/>
    <x v="38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x v="394"/>
    <n v="2476"/>
    <x v="2"/>
    <x v="0"/>
    <s v="USD"/>
    <n v="1413694800"/>
    <n v="1408986916"/>
    <b v="0"/>
    <n v="31"/>
    <b v="0"/>
    <s v="theater/spaces"/>
    <n v="42"/>
    <n v="79.87"/>
    <x v="1"/>
    <x v="38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x v="1"/>
    <s v="GBP"/>
    <n v="1442440800"/>
    <n v="1440497876"/>
    <b v="0"/>
    <n v="4"/>
    <b v="0"/>
    <s v="theater/spaces"/>
    <n v="4"/>
    <n v="10.25"/>
    <x v="1"/>
    <x v="38"/>
    <x v="3106"/>
    <d v="2015-09-16T22:00:00"/>
    <x v="0"/>
  </r>
  <r>
    <n v="3107"/>
    <s v="Creating Cabaret"/>
    <s v="When opportunity knocks, we answer!  Help expand the ravishingly talented troupe into a new and exciting market and venue!"/>
    <x v="79"/>
    <n v="7905"/>
    <x v="2"/>
    <x v="0"/>
    <s v="USD"/>
    <n v="1431372751"/>
    <n v="1430767951"/>
    <b v="0"/>
    <n v="29"/>
    <b v="0"/>
    <s v="theater/spaces"/>
    <n v="20"/>
    <n v="272.58999999999997"/>
    <x v="1"/>
    <x v="38"/>
    <x v="3107"/>
    <d v="2015-05-11T19:32:31"/>
    <x v="0"/>
  </r>
  <r>
    <n v="3108"/>
    <s v="Funding a home for our Children's Theater"/>
    <s v="We need a permanent home for the theater!"/>
    <x v="63"/>
    <n v="26"/>
    <x v="2"/>
    <x v="0"/>
    <s v="USD"/>
    <n v="1430234394"/>
    <n v="1425053994"/>
    <b v="0"/>
    <n v="2"/>
    <b v="0"/>
    <s v="theater/spaces"/>
    <n v="0"/>
    <n v="13"/>
    <x v="1"/>
    <x v="38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x v="0"/>
    <s v="USD"/>
    <n v="1409194810"/>
    <n v="1406170810"/>
    <b v="0"/>
    <n v="114"/>
    <b v="0"/>
    <s v="theater/spaces"/>
    <n v="25"/>
    <n v="58.18"/>
    <x v="1"/>
    <x v="38"/>
    <x v="3109"/>
    <d v="2014-08-28T03:00:10"/>
    <x v="3"/>
  </r>
  <r>
    <n v="3110"/>
    <s v="Hip Justice Catmunity Center"/>
    <s v="Cat People Unite! It's time we get a space of our own to relax, socialize and learn! Join the Catmunity!"/>
    <x v="31"/>
    <n v="10"/>
    <x v="2"/>
    <x v="0"/>
    <s v="USD"/>
    <n v="1487465119"/>
    <n v="1484009119"/>
    <b v="0"/>
    <n v="1"/>
    <b v="0"/>
    <s v="theater/spaces"/>
    <n v="0"/>
    <n v="10"/>
    <x v="1"/>
    <x v="38"/>
    <x v="3110"/>
    <d v="2017-02-19T00:45:19"/>
    <x v="1"/>
  </r>
  <r>
    <n v="3111"/>
    <s v="All Puppet Players Need a Home"/>
    <s v="Help All Puppet Players perform it's 2015 season in a beautiful 200 seat theater for an entire year."/>
    <x v="22"/>
    <n v="5328"/>
    <x v="2"/>
    <x v="0"/>
    <s v="USD"/>
    <n v="1412432220"/>
    <n v="1409753820"/>
    <b v="0"/>
    <n v="76"/>
    <b v="0"/>
    <s v="theater/spaces"/>
    <n v="27"/>
    <n v="70.11"/>
    <x v="1"/>
    <x v="38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x v="34"/>
    <n v="521"/>
    <x v="2"/>
    <x v="0"/>
    <s v="USD"/>
    <n v="1477968934"/>
    <n v="1472784934"/>
    <b v="0"/>
    <n v="9"/>
    <b v="0"/>
    <s v="theater/spaces"/>
    <n v="5"/>
    <n v="57.89"/>
    <x v="1"/>
    <x v="38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x v="395"/>
    <n v="4635"/>
    <x v="2"/>
    <x v="0"/>
    <s v="USD"/>
    <n v="1429291982"/>
    <n v="1426699982"/>
    <b v="0"/>
    <n v="37"/>
    <b v="0"/>
    <s v="theater/spaces"/>
    <n v="4"/>
    <n v="125.27"/>
    <x v="1"/>
    <x v="38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x v="0"/>
    <s v="USD"/>
    <n v="1411312250"/>
    <n v="1406128250"/>
    <b v="0"/>
    <n v="0"/>
    <b v="0"/>
    <s v="theater/spaces"/>
    <n v="0"/>
    <n v="0"/>
    <x v="1"/>
    <x v="38"/>
    <x v="3114"/>
    <d v="2014-09-21T15:10:50"/>
    <x v="3"/>
  </r>
  <r>
    <n v="3115"/>
    <s v="spoken word pop-up:"/>
    <s v="We are creating a mobile community devoted to the spreading and sharing of spoken word and other kinds of storytelling."/>
    <x v="3"/>
    <n v="300"/>
    <x v="2"/>
    <x v="11"/>
    <s v="SEK"/>
    <n v="1465123427"/>
    <n v="1462531427"/>
    <b v="0"/>
    <n v="1"/>
    <b v="0"/>
    <s v="theater/spaces"/>
    <n v="3"/>
    <n v="300"/>
    <x v="1"/>
    <x v="38"/>
    <x v="3115"/>
    <d v="2016-06-05T10:43:47"/>
    <x v="2"/>
  </r>
  <r>
    <n v="3116"/>
    <s v="CoreCon Asylum"/>
    <s v="Creating a consuite for CoreCon. A focus on the insanity of asylums and early medical practices from history."/>
    <x v="47"/>
    <n v="430"/>
    <x v="2"/>
    <x v="0"/>
    <s v="USD"/>
    <n v="1427890925"/>
    <n v="1426681325"/>
    <b v="0"/>
    <n v="10"/>
    <b v="0"/>
    <s v="theater/spaces"/>
    <n v="57"/>
    <n v="43"/>
    <x v="1"/>
    <x v="38"/>
    <x v="3116"/>
    <d v="2015-04-01T12:22:05"/>
    <x v="0"/>
  </r>
  <r>
    <n v="3117"/>
    <s v="Cowes and The Sea"/>
    <s v="Performing Arts workshops, for young people aged 5 -16, exploring how the sea has shaped Cowes as a settlement."/>
    <x v="28"/>
    <n v="1"/>
    <x v="2"/>
    <x v="1"/>
    <s v="GBP"/>
    <n v="1464354720"/>
    <n v="1463648360"/>
    <b v="0"/>
    <n v="1"/>
    <b v="0"/>
    <s v="theater/spaces"/>
    <n v="0"/>
    <n v="1"/>
    <x v="1"/>
    <x v="38"/>
    <x v="3117"/>
    <d v="2016-05-27T13:12:00"/>
    <x v="2"/>
  </r>
  <r>
    <n v="3118"/>
    <s v="Garden Eden, theatre, meeting, culture, music, art"/>
    <s v="a magical place for all kind of people, like a fairytaile in all colours"/>
    <x v="69"/>
    <n v="1550"/>
    <x v="2"/>
    <x v="11"/>
    <s v="SEK"/>
    <n v="1467473723"/>
    <n v="1465832123"/>
    <b v="0"/>
    <n v="2"/>
    <b v="0"/>
    <s v="theater/spaces"/>
    <n v="0"/>
    <n v="775"/>
    <x v="1"/>
    <x v="38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x v="0"/>
    <s v="USD"/>
    <n v="1427414732"/>
    <n v="1424826332"/>
    <b v="0"/>
    <n v="1"/>
    <b v="0"/>
    <s v="theater/spaces"/>
    <n v="0"/>
    <n v="5"/>
    <x v="1"/>
    <x v="38"/>
    <x v="3119"/>
    <d v="2015-03-27T00:05:32"/>
    <x v="0"/>
  </r>
  <r>
    <n v="3120"/>
    <s v="Subtropisch zwemparadijs Tropicana"/>
    <s v="Wij willen Tropicana het subtropisch zwemparadijs van Rotterdam op een nieuwe locatie gaan bouwen."/>
    <x v="396"/>
    <n v="128"/>
    <x v="2"/>
    <x v="9"/>
    <s v="EUR"/>
    <n v="1462484196"/>
    <n v="1457303796"/>
    <b v="0"/>
    <n v="10"/>
    <b v="0"/>
    <s v="theater/spaces"/>
    <n v="0"/>
    <n v="12.8"/>
    <x v="1"/>
    <x v="38"/>
    <x v="3120"/>
    <d v="2016-05-05T21:36:36"/>
    <x v="2"/>
  </r>
  <r>
    <n v="3121"/>
    <s v="Ant Farm Theatre Project (Canceled)"/>
    <s v="I going to build a theatre for a local ant farm so that Ants can put on their theatre productions."/>
    <x v="15"/>
    <n v="10"/>
    <x v="1"/>
    <x v="5"/>
    <s v="CAD"/>
    <n v="1411748335"/>
    <n v="1406564335"/>
    <b v="0"/>
    <n v="1"/>
    <b v="0"/>
    <s v="theater/spaces"/>
    <n v="1"/>
    <n v="10"/>
    <x v="1"/>
    <x v="38"/>
    <x v="3121"/>
    <d v="2014-09-26T16:18:55"/>
    <x v="3"/>
  </r>
  <r>
    <n v="3122"/>
    <s v="be back soon (Canceled)"/>
    <s v="cancelled until further notice"/>
    <x v="212"/>
    <n v="116"/>
    <x v="1"/>
    <x v="0"/>
    <s v="USD"/>
    <n v="1478733732"/>
    <n v="1478298132"/>
    <b v="0"/>
    <n v="2"/>
    <b v="0"/>
    <s v="theater/spaces"/>
    <n v="58"/>
    <n v="58"/>
    <x v="1"/>
    <x v="3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x v="0"/>
    <s v="USD"/>
    <n v="1468108198"/>
    <n v="1465516198"/>
    <b v="0"/>
    <n v="348"/>
    <b v="0"/>
    <s v="theater/spaces"/>
    <n v="68"/>
    <n v="244.8"/>
    <x v="1"/>
    <x v="38"/>
    <x v="3123"/>
    <d v="2016-07-09T23:49:58"/>
    <x v="2"/>
  </r>
  <r>
    <n v="3124"/>
    <s v="Theater &amp; Arts &amp; Day Care (Canceled)"/>
    <s v="A place where kids/ teens' dreams come true, and one finds there home without sparkly red shoes!"/>
    <x v="397"/>
    <n v="26"/>
    <x v="1"/>
    <x v="0"/>
    <s v="USD"/>
    <n v="1422902601"/>
    <n v="1417718601"/>
    <b v="0"/>
    <n v="4"/>
    <b v="0"/>
    <s v="theater/spaces"/>
    <n v="0"/>
    <n v="6.5"/>
    <x v="1"/>
    <x v="38"/>
    <x v="3124"/>
    <d v="2015-02-02T18:43:21"/>
    <x v="3"/>
  </r>
  <r>
    <n v="3125"/>
    <s v="N/A (Canceled)"/>
    <s v="N/A"/>
    <x v="86"/>
    <n v="0"/>
    <x v="1"/>
    <x v="0"/>
    <s v="USD"/>
    <n v="1452142672"/>
    <n v="1449550672"/>
    <b v="0"/>
    <n v="0"/>
    <b v="0"/>
    <s v="theater/spaces"/>
    <n v="0"/>
    <n v="0"/>
    <x v="1"/>
    <x v="38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x v="0"/>
    <s v="USD"/>
    <n v="1459121162"/>
    <n v="1456532762"/>
    <b v="0"/>
    <n v="17"/>
    <b v="0"/>
    <s v="theater/spaces"/>
    <n v="4"/>
    <n v="61.18"/>
    <x v="1"/>
    <x v="3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x v="0"/>
    <s v="USD"/>
    <n v="1425242029"/>
    <n v="1422650029"/>
    <b v="0"/>
    <n v="0"/>
    <b v="0"/>
    <s v="theater/spaces"/>
    <n v="0"/>
    <n v="0"/>
    <x v="1"/>
    <x v="38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x v="0"/>
    <s v="USD"/>
    <n v="1489690141"/>
    <n v="1487101741"/>
    <b v="0"/>
    <n v="117"/>
    <b v="0"/>
    <s v="theater/plays"/>
    <n v="109"/>
    <n v="139.24"/>
    <x v="1"/>
    <x v="6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x v="0"/>
    <s v="USD"/>
    <n v="1492542819"/>
    <n v="1489090419"/>
    <b v="0"/>
    <n v="1"/>
    <b v="0"/>
    <s v="theater/plays"/>
    <n v="1"/>
    <n v="10"/>
    <x v="1"/>
    <x v="6"/>
    <x v="3129"/>
    <d v="2017-04-18T19:13:39"/>
    <x v="1"/>
  </r>
  <r>
    <n v="3130"/>
    <s v="MEDEA | A New Vision"/>
    <s v="A shockingly relevant modern take on a 2,000-year-old tragedy that confronts current gender politics."/>
    <x v="3"/>
    <n v="375"/>
    <x v="3"/>
    <x v="0"/>
    <s v="USD"/>
    <n v="1492145940"/>
    <n v="1489504916"/>
    <b v="0"/>
    <n v="4"/>
    <b v="0"/>
    <s v="theater/plays"/>
    <n v="4"/>
    <n v="93.75"/>
    <x v="1"/>
    <x v="6"/>
    <x v="3130"/>
    <d v="2017-04-14T04:59:00"/>
    <x v="1"/>
  </r>
  <r>
    <n v="3131"/>
    <s v="SNAKE EYES"/>
    <s v="A Staged Reading of &quot;Snake Eyes,&quot; a new play by Alex Rafala"/>
    <x v="393"/>
    <n v="645"/>
    <x v="3"/>
    <x v="0"/>
    <s v="USD"/>
    <n v="1491656045"/>
    <n v="1489067645"/>
    <b v="0"/>
    <n v="12"/>
    <b v="0"/>
    <s v="theater/plays"/>
    <n v="16"/>
    <n v="53.75"/>
    <x v="1"/>
    <x v="6"/>
    <x v="3131"/>
    <d v="2017-04-08T12:54:05"/>
    <x v="1"/>
  </r>
  <r>
    <n v="3132"/>
    <s v="A Bite of a Snake Play"/>
    <s v="Smells Like Money, Drips Like Honey, Taste Like Mocha, Better Run AWAY"/>
    <x v="11"/>
    <n v="10"/>
    <x v="3"/>
    <x v="0"/>
    <s v="USD"/>
    <n v="1492759460"/>
    <n v="1487579060"/>
    <b v="0"/>
    <n v="1"/>
    <b v="0"/>
    <s v="theater/plays"/>
    <n v="0"/>
    <n v="10"/>
    <x v="1"/>
    <x v="6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x v="1"/>
    <s v="GBP"/>
    <n v="1490358834"/>
    <n v="1487770434"/>
    <b v="0"/>
    <n v="16"/>
    <b v="0"/>
    <s v="theater/plays"/>
    <n v="108"/>
    <n v="33.75"/>
    <x v="1"/>
    <x v="6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x v="1"/>
    <s v="GBP"/>
    <n v="1490631419"/>
    <n v="1488820619"/>
    <b v="0"/>
    <n v="12"/>
    <b v="0"/>
    <s v="theater/plays"/>
    <n v="23"/>
    <n v="18.75"/>
    <x v="1"/>
    <x v="6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x v="0"/>
    <s v="USD"/>
    <n v="1491277121"/>
    <n v="1489376321"/>
    <b v="0"/>
    <n v="7"/>
    <b v="0"/>
    <s v="theater/plays"/>
    <n v="21"/>
    <n v="23.14"/>
    <x v="1"/>
    <x v="6"/>
    <x v="3135"/>
    <d v="2017-04-04T03:38:41"/>
    <x v="1"/>
  </r>
  <r>
    <n v="3136"/>
    <s v="Heroines"/>
    <s v="Help emberfly theatre put on their first production Heroines and pay our actors and creative team! Follow us @emberflytheatre"/>
    <x v="2"/>
    <n v="639"/>
    <x v="3"/>
    <x v="1"/>
    <s v="GBP"/>
    <n v="1491001140"/>
    <n v="1487847954"/>
    <b v="0"/>
    <n v="22"/>
    <b v="0"/>
    <s v="theater/plays"/>
    <n v="128"/>
    <n v="29.05"/>
    <x v="1"/>
    <x v="6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x v="15"/>
    <n v="50"/>
    <x v="3"/>
    <x v="0"/>
    <s v="USD"/>
    <n v="1493838720"/>
    <n v="1489439669"/>
    <b v="0"/>
    <n v="1"/>
    <b v="0"/>
    <s v="theater/plays"/>
    <n v="3"/>
    <n v="50"/>
    <x v="1"/>
    <x v="6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x v="48"/>
    <n v="0"/>
    <x v="3"/>
    <x v="1"/>
    <s v="GBP"/>
    <n v="1491233407"/>
    <n v="1489591807"/>
    <b v="0"/>
    <n v="0"/>
    <b v="0"/>
    <s v="theater/plays"/>
    <n v="0"/>
    <n v="0"/>
    <x v="1"/>
    <x v="6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x v="14"/>
    <s v="MXN"/>
    <n v="1490416380"/>
    <n v="1487485760"/>
    <b v="0"/>
    <n v="6"/>
    <b v="0"/>
    <s v="theater/plays"/>
    <n v="5"/>
    <n v="450"/>
    <x v="1"/>
    <x v="6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x v="6"/>
    <s v="EUR"/>
    <n v="1491581703"/>
    <n v="1488993303"/>
    <b v="0"/>
    <n v="4"/>
    <b v="0"/>
    <s v="theater/plays"/>
    <n v="1"/>
    <n v="24"/>
    <x v="1"/>
    <x v="6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x v="2"/>
    <n v="258"/>
    <x v="3"/>
    <x v="9"/>
    <s v="EUR"/>
    <n v="1492372800"/>
    <n v="1488823488"/>
    <b v="0"/>
    <n v="8"/>
    <b v="0"/>
    <s v="theater/plays"/>
    <n v="52"/>
    <n v="32.25"/>
    <x v="1"/>
    <x v="6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x v="181"/>
    <n v="45"/>
    <x v="3"/>
    <x v="1"/>
    <s v="GBP"/>
    <n v="1489922339"/>
    <n v="1487333939"/>
    <b v="0"/>
    <n v="3"/>
    <b v="0"/>
    <s v="theater/plays"/>
    <n v="2"/>
    <n v="15"/>
    <x v="1"/>
    <x v="6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x v="1"/>
    <s v="GBP"/>
    <n v="1491726956"/>
    <n v="1489480556"/>
    <b v="0"/>
    <n v="0"/>
    <b v="0"/>
    <s v="theater/plays"/>
    <n v="0"/>
    <n v="0"/>
    <x v="1"/>
    <x v="6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x v="3"/>
    <n v="7540"/>
    <x v="3"/>
    <x v="0"/>
    <s v="USD"/>
    <n v="1489903200"/>
    <n v="1488459307"/>
    <b v="0"/>
    <n v="30"/>
    <b v="0"/>
    <s v="theater/plays"/>
    <n v="75"/>
    <n v="251.33"/>
    <x v="1"/>
    <x v="6"/>
    <x v="3144"/>
    <d v="2017-03-19T06:00:00"/>
    <x v="1"/>
  </r>
  <r>
    <n v="3145"/>
    <s v="Arlington's 1st Dinner Theatre"/>
    <s v="Dominion Theatre Company is the first community dinner theatre  to be established in Arlington TX."/>
    <x v="31"/>
    <n v="0"/>
    <x v="3"/>
    <x v="0"/>
    <s v="USD"/>
    <n v="1490659134"/>
    <n v="1485478734"/>
    <b v="0"/>
    <n v="0"/>
    <b v="0"/>
    <s v="theater/plays"/>
    <n v="0"/>
    <n v="0"/>
    <x v="1"/>
    <x v="6"/>
    <x v="3145"/>
    <d v="2017-03-27T23:58:54"/>
    <x v="1"/>
  </r>
  <r>
    <n v="3146"/>
    <s v="SoÃ±Ã© una ciudad amurallada"/>
    <s v="Somos... Podemos... Amamos... Nuestra muralla, nuestra utopÃ­a. Que el amor sea el lÃ­mite"/>
    <x v="63"/>
    <n v="5250"/>
    <x v="3"/>
    <x v="14"/>
    <s v="MXN"/>
    <n v="1492356166"/>
    <n v="1488471766"/>
    <b v="0"/>
    <n v="12"/>
    <b v="0"/>
    <s v="theater/plays"/>
    <n v="11"/>
    <n v="437.5"/>
    <x v="1"/>
    <x v="6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x v="0"/>
    <s v="USD"/>
    <n v="1415319355"/>
    <n v="1411859755"/>
    <b v="1"/>
    <n v="213"/>
    <b v="1"/>
    <s v="theater/plays"/>
    <n v="118"/>
    <n v="110.35"/>
    <x v="1"/>
    <x v="6"/>
    <x v="3147"/>
    <d v="2014-11-07T00:15:55"/>
    <x v="3"/>
  </r>
  <r>
    <n v="3148"/>
    <s v="The Aurora Project: A Sci-Fi Epic by Bella Poynton"/>
    <s v="Help fund The Aurora Project, an immersive science fiction epic."/>
    <x v="40"/>
    <n v="2361"/>
    <x v="0"/>
    <x v="0"/>
    <s v="USD"/>
    <n v="1412136000"/>
    <n v="1410278284"/>
    <b v="1"/>
    <n v="57"/>
    <b v="1"/>
    <s v="theater/plays"/>
    <n v="131"/>
    <n v="41.42"/>
    <x v="1"/>
    <x v="6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x v="21"/>
    <n v="1300"/>
    <x v="0"/>
    <x v="0"/>
    <s v="USD"/>
    <n v="1354845600"/>
    <n v="1352766300"/>
    <b v="1"/>
    <n v="25"/>
    <b v="1"/>
    <s v="theater/plays"/>
    <n v="104"/>
    <n v="52"/>
    <x v="1"/>
    <x v="6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x v="0"/>
    <s v="USD"/>
    <n v="1295928000"/>
    <n v="1288160403"/>
    <b v="1"/>
    <n v="104"/>
    <b v="1"/>
    <s v="theater/plays"/>
    <n v="101"/>
    <n v="33.99"/>
    <x v="1"/>
    <x v="6"/>
    <x v="3150"/>
    <d v="2011-01-25T04:00:00"/>
    <x v="7"/>
  </r>
  <r>
    <n v="3151"/>
    <s v="&quot;The Holiday Bug&quot; 2014 Puppet Show"/>
    <s v="A Multi-Media Puppet Show, with large cable control puppets to tell a hilarious story for all ages."/>
    <x v="8"/>
    <n v="3514"/>
    <x v="0"/>
    <x v="0"/>
    <s v="USD"/>
    <n v="1410379774"/>
    <n v="1407787774"/>
    <b v="1"/>
    <n v="34"/>
    <b v="1"/>
    <s v="theater/plays"/>
    <n v="100"/>
    <n v="103.35"/>
    <x v="1"/>
    <x v="6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x v="41"/>
    <n v="2331"/>
    <x v="0"/>
    <x v="1"/>
    <s v="GBP"/>
    <n v="1383425367"/>
    <n v="1380833367"/>
    <b v="1"/>
    <n v="67"/>
    <b v="1"/>
    <s v="theater/plays"/>
    <n v="106"/>
    <n v="34.79"/>
    <x v="1"/>
    <x v="6"/>
    <x v="3152"/>
    <d v="2013-11-02T20:49:27"/>
    <x v="4"/>
  </r>
  <r>
    <n v="3153"/>
    <s v="Terminator the Second"/>
    <s v="A stage production of Terminator 2: Judgment Day, composed entirely of the words of William Shakespeare"/>
    <x v="9"/>
    <n v="10067.5"/>
    <x v="0"/>
    <x v="0"/>
    <s v="USD"/>
    <n v="1304225940"/>
    <n v="1301542937"/>
    <b v="1"/>
    <n v="241"/>
    <b v="1"/>
    <s v="theater/plays"/>
    <n v="336"/>
    <n v="41.77"/>
    <x v="1"/>
    <x v="6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x v="0"/>
    <s v="USD"/>
    <n v="1333310458"/>
    <n v="1330722058"/>
    <b v="1"/>
    <n v="123"/>
    <b v="1"/>
    <s v="theater/plays"/>
    <n v="113"/>
    <n v="64.27"/>
    <x v="1"/>
    <x v="6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x v="1"/>
    <s v="GBP"/>
    <n v="1356004725"/>
    <n v="1353412725"/>
    <b v="1"/>
    <n v="302"/>
    <b v="1"/>
    <s v="theater/plays"/>
    <n v="189"/>
    <n v="31.21"/>
    <x v="1"/>
    <x v="6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x v="0"/>
    <s v="USD"/>
    <n v="1338591144"/>
    <n v="1335567144"/>
    <b v="1"/>
    <n v="89"/>
    <b v="1"/>
    <s v="theater/plays"/>
    <n v="102"/>
    <n v="62.92"/>
    <x v="1"/>
    <x v="6"/>
    <x v="3156"/>
    <d v="2012-06-01T22:52:24"/>
    <x v="5"/>
  </r>
  <r>
    <n v="3157"/>
    <s v="Summer FourPlay"/>
    <s v="Four Directors.  Four One Acts.  Four Genres.  For You."/>
    <x v="23"/>
    <n v="4040"/>
    <x v="0"/>
    <x v="0"/>
    <s v="USD"/>
    <n v="1405746000"/>
    <n v="1404932105"/>
    <b v="1"/>
    <n v="41"/>
    <b v="1"/>
    <s v="theater/plays"/>
    <n v="101"/>
    <n v="98.54"/>
    <x v="1"/>
    <x v="6"/>
    <x v="3157"/>
    <d v="2014-07-19T05:00:00"/>
    <x v="3"/>
  </r>
  <r>
    <n v="3158"/>
    <s v="Nursery Crimes"/>
    <s v="A 40s crime-noir play using nursery rhyme characters."/>
    <x v="10"/>
    <n v="5700"/>
    <x v="0"/>
    <x v="0"/>
    <s v="USD"/>
    <n v="1374523752"/>
    <n v="1371931752"/>
    <b v="1"/>
    <n v="69"/>
    <b v="1"/>
    <s v="theater/plays"/>
    <n v="114"/>
    <n v="82.61"/>
    <x v="1"/>
    <x v="6"/>
    <x v="3158"/>
    <d v="2013-07-22T20:09:12"/>
    <x v="4"/>
  </r>
  <r>
    <n v="3159"/>
    <s v="Waxwing: A New Play"/>
    <s v="WAXWING is an exciting new world premiere of mythic (perhaps even apocalyptic!) proportions."/>
    <x v="15"/>
    <n v="2002.22"/>
    <x v="0"/>
    <x v="0"/>
    <s v="USD"/>
    <n v="1326927600"/>
    <n v="1323221761"/>
    <b v="1"/>
    <n v="52"/>
    <b v="1"/>
    <s v="theater/plays"/>
    <n v="133"/>
    <n v="38.5"/>
    <x v="1"/>
    <x v="6"/>
    <x v="3159"/>
    <d v="2012-01-18T23:00:00"/>
    <x v="6"/>
  </r>
  <r>
    <n v="3160"/>
    <s v="We Play Chekhov"/>
    <s v="Two stories by Anton Chekhov adapted for the stage and performed back-to-back in a stunning live theatrical performance."/>
    <x v="37"/>
    <n v="4569"/>
    <x v="0"/>
    <x v="0"/>
    <s v="USD"/>
    <n v="1407905940"/>
    <n v="1405923687"/>
    <b v="1"/>
    <n v="57"/>
    <b v="1"/>
    <s v="theater/plays"/>
    <n v="102"/>
    <n v="80.16"/>
    <x v="1"/>
    <x v="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x v="13"/>
    <n v="2102"/>
    <x v="0"/>
    <x v="1"/>
    <s v="GBP"/>
    <n v="1413377522"/>
    <n v="1410785522"/>
    <b v="1"/>
    <n v="74"/>
    <b v="1"/>
    <s v="theater/plays"/>
    <n v="105"/>
    <n v="28.41"/>
    <x v="1"/>
    <x v="6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x v="23"/>
    <n v="5086"/>
    <x v="0"/>
    <x v="0"/>
    <s v="USD"/>
    <n v="1404698400"/>
    <n v="1402331262"/>
    <b v="1"/>
    <n v="63"/>
    <b v="1"/>
    <s v="theater/plays"/>
    <n v="127"/>
    <n v="80.73"/>
    <x v="1"/>
    <x v="6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x v="0"/>
    <s v="USD"/>
    <n v="1402855525"/>
    <n v="1400263525"/>
    <b v="1"/>
    <n v="72"/>
    <b v="1"/>
    <s v="theater/plays"/>
    <n v="111"/>
    <n v="200.69"/>
    <x v="1"/>
    <x v="6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x v="0"/>
    <s v="USD"/>
    <n v="1402341615"/>
    <n v="1399490415"/>
    <b v="1"/>
    <n v="71"/>
    <b v="1"/>
    <s v="theater/plays"/>
    <n v="107"/>
    <n v="37.590000000000003"/>
    <x v="1"/>
    <x v="6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x v="47"/>
    <n v="1220"/>
    <x v="0"/>
    <x v="0"/>
    <s v="USD"/>
    <n v="1304395140"/>
    <n v="1302493760"/>
    <b v="1"/>
    <n v="21"/>
    <b v="1"/>
    <s v="theater/plays"/>
    <n v="163"/>
    <n v="58.1"/>
    <x v="1"/>
    <x v="6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x v="0"/>
    <s v="USD"/>
    <n v="1416988740"/>
    <n v="1414514153"/>
    <b v="1"/>
    <n v="930"/>
    <b v="1"/>
    <s v="theater/plays"/>
    <n v="160"/>
    <n v="60.3"/>
    <x v="1"/>
    <x v="6"/>
    <x v="3166"/>
    <d v="2014-11-26T07:59:00"/>
    <x v="3"/>
  </r>
  <r>
    <n v="3167"/>
    <s v="Destiny is Judd Nelson: a new play at FringeNYC"/>
    <s v="What is destiny? Explore it with us this August at FringeNYC."/>
    <x v="9"/>
    <n v="3485"/>
    <x v="0"/>
    <x v="0"/>
    <s v="USD"/>
    <n v="1406952781"/>
    <n v="1405743181"/>
    <b v="1"/>
    <n v="55"/>
    <b v="1"/>
    <s v="theater/plays"/>
    <n v="116"/>
    <n v="63.36"/>
    <x v="1"/>
    <x v="6"/>
    <x v="3167"/>
    <d v="2014-08-02T04:13:01"/>
    <x v="3"/>
  </r>
  <r>
    <n v="3168"/>
    <s v="Cosmicomics"/>
    <s v="A dazzling aerial show that brings to life the whimsical and romantic short stories of beloved fantasy author Italo Calvino."/>
    <x v="30"/>
    <n v="3105"/>
    <x v="0"/>
    <x v="0"/>
    <s v="USD"/>
    <n v="1402696800"/>
    <n v="1399948353"/>
    <b v="1"/>
    <n v="61"/>
    <b v="1"/>
    <s v="theater/plays"/>
    <n v="124"/>
    <n v="50.9"/>
    <x v="1"/>
    <x v="6"/>
    <x v="3168"/>
    <d v="2014-06-13T22:00:00"/>
    <x v="3"/>
  </r>
  <r>
    <n v="3169"/>
    <s v="The Window"/>
    <s v="We're bringing The Window to the Cherry Lane Theater in January 2014."/>
    <x v="6"/>
    <n v="8241"/>
    <x v="0"/>
    <x v="0"/>
    <s v="USD"/>
    <n v="1386910740"/>
    <n v="1384364561"/>
    <b v="1"/>
    <n v="82"/>
    <b v="1"/>
    <s v="theater/plays"/>
    <n v="103"/>
    <n v="100.5"/>
    <x v="1"/>
    <x v="6"/>
    <x v="3169"/>
    <d v="2013-12-13T04:59:00"/>
    <x v="4"/>
  </r>
  <r>
    <n v="3170"/>
    <s v="Ain't She Brave FringeNYC 2014 Project"/>
    <s v="An emotionally-charged journey through the history of black women in America told in reverse."/>
    <x v="13"/>
    <n v="2245"/>
    <x v="0"/>
    <x v="0"/>
    <s v="USD"/>
    <n v="1404273600"/>
    <n v="1401414944"/>
    <b v="1"/>
    <n v="71"/>
    <b v="1"/>
    <s v="theater/plays"/>
    <n v="112"/>
    <n v="31.62"/>
    <x v="1"/>
    <x v="6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x v="1"/>
    <s v="GBP"/>
    <n v="1462545358"/>
    <n v="1459953358"/>
    <b v="1"/>
    <n v="117"/>
    <b v="1"/>
    <s v="theater/plays"/>
    <n v="109"/>
    <n v="65.099999999999994"/>
    <x v="1"/>
    <x v="6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x v="0"/>
    <s v="USD"/>
    <n v="1329240668"/>
    <n v="1326648668"/>
    <b v="1"/>
    <n v="29"/>
    <b v="1"/>
    <s v="theater/plays"/>
    <n v="115"/>
    <n v="79.31"/>
    <x v="1"/>
    <x v="6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x v="0"/>
    <s v="USD"/>
    <n v="1411765492"/>
    <n v="1409173492"/>
    <b v="1"/>
    <n v="74"/>
    <b v="1"/>
    <s v="theater/plays"/>
    <n v="103"/>
    <n v="139.19"/>
    <x v="1"/>
    <x v="6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x v="9"/>
    <n v="3034"/>
    <x v="0"/>
    <x v="0"/>
    <s v="USD"/>
    <n v="1408999508"/>
    <n v="1407789908"/>
    <b v="1"/>
    <n v="23"/>
    <b v="1"/>
    <s v="theater/plays"/>
    <n v="101"/>
    <n v="131.91"/>
    <x v="1"/>
    <x v="6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x v="10"/>
    <n v="5478"/>
    <x v="0"/>
    <x v="0"/>
    <s v="USD"/>
    <n v="1297977427"/>
    <n v="1292793427"/>
    <b v="1"/>
    <n v="60"/>
    <b v="1"/>
    <s v="theater/plays"/>
    <n v="110"/>
    <n v="91.3"/>
    <x v="1"/>
    <x v="6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x v="0"/>
    <s v="USD"/>
    <n v="1376838000"/>
    <n v="1374531631"/>
    <b v="1"/>
    <n v="55"/>
    <b v="1"/>
    <s v="theater/plays"/>
    <n v="115"/>
    <n v="39.67"/>
    <x v="1"/>
    <x v="6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x v="0"/>
    <s v="USD"/>
    <n v="1403366409"/>
    <n v="1400774409"/>
    <b v="1"/>
    <n v="51"/>
    <b v="1"/>
    <s v="theater/plays"/>
    <n v="117"/>
    <n v="57.55"/>
    <x v="1"/>
    <x v="6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x v="15"/>
    <n v="2576"/>
    <x v="0"/>
    <x v="1"/>
    <s v="GBP"/>
    <n v="1405521075"/>
    <n v="1402929075"/>
    <b v="1"/>
    <n v="78"/>
    <b v="1"/>
    <s v="theater/plays"/>
    <n v="172"/>
    <n v="33.03"/>
    <x v="1"/>
    <x v="6"/>
    <x v="3178"/>
    <d v="2014-07-16T14:31:15"/>
    <x v="3"/>
  </r>
  <r>
    <n v="3179"/>
    <s v="I Do Wonder"/>
    <s v="A Sci-fi play in several vignettes that will narrate an alternate history in the mid-20th century."/>
    <x v="285"/>
    <n v="4794.82"/>
    <x v="0"/>
    <x v="0"/>
    <s v="USD"/>
    <n v="1367859071"/>
    <n v="1365699071"/>
    <b v="1"/>
    <n v="62"/>
    <b v="1"/>
    <s v="theater/plays"/>
    <n v="114"/>
    <n v="77.34"/>
    <x v="1"/>
    <x v="6"/>
    <x v="3179"/>
    <d v="2013-05-06T16:51:11"/>
    <x v="4"/>
  </r>
  <r>
    <n v="3180"/>
    <s v="Glass Mountain: An Original Fairytale"/>
    <s v="A new tale of witches, fairies, cat-hunters and and bone-boilers from London theatre company Broken Glass."/>
    <x v="38"/>
    <n v="1437"/>
    <x v="0"/>
    <x v="1"/>
    <s v="GBP"/>
    <n v="1403258049"/>
    <n v="1400666049"/>
    <b v="1"/>
    <n v="45"/>
    <b v="1"/>
    <s v="theater/plays"/>
    <n v="120"/>
    <n v="31.93"/>
    <x v="1"/>
    <x v="6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x v="2"/>
    <n v="545"/>
    <x v="0"/>
    <x v="1"/>
    <s v="GBP"/>
    <n v="1402848000"/>
    <n v="1400570787"/>
    <b v="1"/>
    <n v="15"/>
    <b v="1"/>
    <s v="theater/plays"/>
    <n v="109"/>
    <n v="36.33"/>
    <x v="1"/>
    <x v="6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x v="39"/>
    <n v="7062"/>
    <x v="0"/>
    <x v="0"/>
    <s v="USD"/>
    <n v="1328029200"/>
    <n v="1323211621"/>
    <b v="1"/>
    <n v="151"/>
    <b v="1"/>
    <s v="theater/plays"/>
    <n v="101"/>
    <n v="46.77"/>
    <x v="1"/>
    <x v="6"/>
    <x v="3182"/>
    <d v="2012-01-31T17:00:00"/>
    <x v="6"/>
  </r>
  <r>
    <n v="3183"/>
    <s v="The Seagull on The River"/>
    <s v="Anton Chekhov's The Seagull. An outdoor Amphitheater in Manhattan. Trees. A River. Daybreak."/>
    <x v="30"/>
    <n v="2725"/>
    <x v="0"/>
    <x v="0"/>
    <s v="USD"/>
    <n v="1377284669"/>
    <n v="1375729469"/>
    <b v="1"/>
    <n v="68"/>
    <b v="1"/>
    <s v="theater/plays"/>
    <n v="109"/>
    <n v="40.07"/>
    <x v="1"/>
    <x v="6"/>
    <x v="3183"/>
    <d v="2013-08-23T19:04:29"/>
    <x v="4"/>
  </r>
  <r>
    <n v="3184"/>
    <s v="Equus at Frenetic Theatre"/>
    <s v="Equus is the story of a psychiatrist treating a teenaged boy who blinds six horses with a metal spike."/>
    <x v="270"/>
    <n v="4610"/>
    <x v="0"/>
    <x v="0"/>
    <s v="USD"/>
    <n v="1404258631"/>
    <n v="1401666631"/>
    <b v="1"/>
    <n v="46"/>
    <b v="1"/>
    <s v="theater/plays"/>
    <n v="107"/>
    <n v="100.22"/>
    <x v="1"/>
    <x v="6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x v="1"/>
    <s v="GBP"/>
    <n v="1405553241"/>
    <n v="1404948441"/>
    <b v="1"/>
    <n v="24"/>
    <b v="1"/>
    <s v="theater/plays"/>
    <n v="100"/>
    <n v="41.67"/>
    <x v="1"/>
    <x v="6"/>
    <x v="3185"/>
    <d v="2014-07-16T23:27:21"/>
    <x v="3"/>
  </r>
  <r>
    <n v="3186"/>
    <s v="Honest"/>
    <s v="Honest is an exciting and dark new play by Bristol based writer Alice Nicholas, touring the South of England and London this October."/>
    <x v="50"/>
    <n v="3270"/>
    <x v="0"/>
    <x v="1"/>
    <s v="GBP"/>
    <n v="1410901200"/>
    <n v="1408313438"/>
    <b v="1"/>
    <n v="70"/>
    <b v="1"/>
    <s v="theater/plays"/>
    <n v="102"/>
    <n v="46.71"/>
    <x v="1"/>
    <x v="6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x v="0"/>
    <s v="USD"/>
    <n v="1407167973"/>
    <n v="1405439973"/>
    <b v="1"/>
    <n v="244"/>
    <b v="1"/>
    <s v="theater/plays"/>
    <n v="116"/>
    <n v="71.489999999999995"/>
    <x v="1"/>
    <x v="6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x v="1"/>
    <s v="GBP"/>
    <n v="1433930302"/>
    <n v="1432115902"/>
    <b v="0"/>
    <n v="9"/>
    <b v="0"/>
    <s v="theater/musical"/>
    <n v="65"/>
    <n v="14.44"/>
    <x v="1"/>
    <x v="40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x v="11"/>
    <s v="SEK"/>
    <n v="1432455532"/>
    <n v="1429863532"/>
    <b v="0"/>
    <n v="19"/>
    <b v="0"/>
    <s v="theater/musical"/>
    <n v="12"/>
    <n v="356.84"/>
    <x v="1"/>
    <x v="40"/>
    <x v="3189"/>
    <d v="2015-05-24T08:18:52"/>
    <x v="0"/>
  </r>
  <r>
    <n v="3190"/>
    <s v="Call It A Day Productions - THE LIFE"/>
    <s v="Call It A Day Productions is putting on their first full production in December and every little bit helps!"/>
    <x v="23"/>
    <n v="0"/>
    <x v="2"/>
    <x v="5"/>
    <s v="CAD"/>
    <n v="1481258275"/>
    <n v="1478662675"/>
    <b v="0"/>
    <n v="0"/>
    <b v="0"/>
    <s v="theater/musical"/>
    <n v="0"/>
    <n v="0"/>
    <x v="1"/>
    <x v="40"/>
    <x v="3190"/>
    <d v="2016-12-09T04:37:55"/>
    <x v="2"/>
  </r>
  <r>
    <n v="3191"/>
    <s v="Decree 770: Europa"/>
    <s v="A brand new musical about the ban of contraception and abortion in Romania and the revolution that ended it all in 1989."/>
    <x v="192"/>
    <n v="151"/>
    <x v="2"/>
    <x v="0"/>
    <s v="USD"/>
    <n v="1471370869"/>
    <n v="1466186869"/>
    <b v="0"/>
    <n v="4"/>
    <b v="0"/>
    <s v="theater/musical"/>
    <n v="4"/>
    <n v="37.75"/>
    <x v="1"/>
    <x v="40"/>
    <x v="3191"/>
    <d v="2016-08-16T18:07:49"/>
    <x v="2"/>
  </r>
  <r>
    <n v="3192"/>
    <s v="Arts in Conflict"/>
    <s v="This project challenges social issues affecting young people in areas of deprivation within the Belfast area (Northern Ireland)."/>
    <x v="3"/>
    <n v="102"/>
    <x v="2"/>
    <x v="1"/>
    <s v="GBP"/>
    <n v="1425160800"/>
    <n v="1421274859"/>
    <b v="0"/>
    <n v="8"/>
    <b v="0"/>
    <s v="theater/musical"/>
    <n v="1"/>
    <n v="12.75"/>
    <x v="1"/>
    <x v="40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x v="1"/>
    <s v="GBP"/>
    <n v="1424474056"/>
    <n v="1420586056"/>
    <b v="0"/>
    <n v="24"/>
    <b v="0"/>
    <s v="theater/musical"/>
    <n v="12"/>
    <n v="24.46"/>
    <x v="1"/>
    <x v="40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x v="0"/>
    <s v="USD"/>
    <n v="1437960598"/>
    <n v="1435368598"/>
    <b v="0"/>
    <n v="0"/>
    <b v="0"/>
    <s v="theater/musical"/>
    <n v="0"/>
    <n v="0"/>
    <x v="1"/>
    <x v="4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x v="8"/>
    <n v="2070"/>
    <x v="2"/>
    <x v="0"/>
    <s v="USD"/>
    <n v="1423750542"/>
    <n v="1421158542"/>
    <b v="0"/>
    <n v="39"/>
    <b v="0"/>
    <s v="theater/musical"/>
    <n v="59"/>
    <n v="53.08"/>
    <x v="1"/>
    <x v="40"/>
    <x v="3195"/>
    <d v="2015-02-12T14:15:42"/>
    <x v="0"/>
  </r>
  <r>
    <n v="3196"/>
    <s v="Our Modern Lives"/>
    <s v="Help five college students as they journey to bring their groundbreaking new musical &quot;Our Modern Lives&quot; to Broadway!"/>
    <x v="399"/>
    <n v="1800"/>
    <x v="2"/>
    <x v="0"/>
    <s v="USD"/>
    <n v="1438437600"/>
    <n v="1433254875"/>
    <b v="0"/>
    <n v="6"/>
    <b v="0"/>
    <s v="theater/musical"/>
    <n v="0"/>
    <n v="300"/>
    <x v="1"/>
    <x v="40"/>
    <x v="3196"/>
    <d v="2015-08-01T14:00:00"/>
    <x v="0"/>
  </r>
  <r>
    <n v="3197"/>
    <s v="Mirror, mirror on the wall"/>
    <s v="This years most important stage project for young artists in our region. www.ungespor.no"/>
    <x v="3"/>
    <n v="1145"/>
    <x v="2"/>
    <x v="10"/>
    <s v="NOK"/>
    <n v="1423050618"/>
    <n v="1420458618"/>
    <b v="0"/>
    <n v="4"/>
    <b v="0"/>
    <s v="theater/musical"/>
    <n v="11"/>
    <n v="286.25"/>
    <x v="1"/>
    <x v="40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x v="8"/>
    <s v="DKK"/>
    <n v="1424081477"/>
    <n v="1420798277"/>
    <b v="0"/>
    <n v="3"/>
    <b v="0"/>
    <s v="theater/musical"/>
    <n v="0"/>
    <n v="36.67"/>
    <x v="1"/>
    <x v="40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x v="10"/>
    <n v="2608"/>
    <x v="2"/>
    <x v="0"/>
    <s v="USD"/>
    <n v="1410037200"/>
    <n v="1407435418"/>
    <b v="0"/>
    <n v="53"/>
    <b v="0"/>
    <s v="theater/musical"/>
    <n v="52"/>
    <n v="49.21"/>
    <x v="1"/>
    <x v="40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x v="63"/>
    <n v="1"/>
    <x v="2"/>
    <x v="0"/>
    <s v="USD"/>
    <n v="1461994440"/>
    <n v="1459410101"/>
    <b v="0"/>
    <n v="1"/>
    <b v="0"/>
    <s v="theater/musical"/>
    <n v="0"/>
    <n v="1"/>
    <x v="1"/>
    <x v="40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x v="13"/>
    <n v="25"/>
    <x v="2"/>
    <x v="1"/>
    <s v="GBP"/>
    <n v="1409509477"/>
    <n v="1407695077"/>
    <b v="0"/>
    <n v="2"/>
    <b v="0"/>
    <s v="theater/musical"/>
    <n v="1"/>
    <n v="12.5"/>
    <x v="1"/>
    <x v="40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x v="0"/>
    <s v="USD"/>
    <n v="1450072740"/>
    <n v="1445027346"/>
    <b v="0"/>
    <n v="25"/>
    <b v="0"/>
    <s v="theater/musical"/>
    <n v="55"/>
    <n v="109.04"/>
    <x v="1"/>
    <x v="40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x v="0"/>
    <s v="USD"/>
    <n v="1443224622"/>
    <n v="1440632622"/>
    <b v="0"/>
    <n v="6"/>
    <b v="0"/>
    <s v="theater/musical"/>
    <n v="25"/>
    <n v="41.67"/>
    <x v="1"/>
    <x v="40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x v="0"/>
    <s v="USD"/>
    <n v="1437149640"/>
    <n v="1434558479"/>
    <b v="0"/>
    <n v="0"/>
    <b v="0"/>
    <s v="theater/musical"/>
    <n v="0"/>
    <n v="0"/>
    <x v="1"/>
    <x v="4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x v="1"/>
    <s v="GBP"/>
    <n v="1430470772"/>
    <n v="1427878772"/>
    <b v="0"/>
    <n v="12"/>
    <b v="0"/>
    <s v="theater/musical"/>
    <n v="3"/>
    <n v="22.75"/>
    <x v="1"/>
    <x v="40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x v="0"/>
    <s v="USD"/>
    <n v="1442644651"/>
    <n v="1440052651"/>
    <b v="0"/>
    <n v="0"/>
    <b v="0"/>
    <s v="theater/musical"/>
    <n v="0"/>
    <n v="0"/>
    <x v="1"/>
    <x v="4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x v="0"/>
    <s v="USD"/>
    <n v="1429767607"/>
    <n v="1424587207"/>
    <b v="0"/>
    <n v="36"/>
    <b v="0"/>
    <s v="theater/musical"/>
    <n v="46"/>
    <n v="70.83"/>
    <x v="1"/>
    <x v="40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x v="0"/>
    <s v="USD"/>
    <n v="1406557877"/>
    <n v="1404743477"/>
    <b v="1"/>
    <n v="82"/>
    <b v="1"/>
    <s v="theater/plays"/>
    <n v="104"/>
    <n v="63.11"/>
    <x v="1"/>
    <x v="6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x v="0"/>
    <s v="USD"/>
    <n v="1403305200"/>
    <n v="1400512658"/>
    <b v="1"/>
    <n v="226"/>
    <b v="1"/>
    <s v="theater/plays"/>
    <n v="119"/>
    <n v="50.16"/>
    <x v="1"/>
    <x v="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x v="0"/>
    <s v="USD"/>
    <n v="1338523140"/>
    <n v="1334442519"/>
    <b v="1"/>
    <n v="60"/>
    <b v="1"/>
    <s v="theater/plays"/>
    <n v="126"/>
    <n v="62.88"/>
    <x v="1"/>
    <x v="6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x v="0"/>
    <s v="USD"/>
    <n v="1408068000"/>
    <n v="1405346680"/>
    <b v="1"/>
    <n v="322"/>
    <b v="1"/>
    <s v="theater/plays"/>
    <n v="120"/>
    <n v="85.53"/>
    <x v="1"/>
    <x v="6"/>
    <x v="3211"/>
    <d v="2014-08-15T02:00:00"/>
    <x v="3"/>
  </r>
  <r>
    <n v="3212"/>
    <s v="Campo Maldito"/>
    <s v="Help us bring our production of Campo Maldito to New York AND San Francisco!"/>
    <x v="23"/>
    <n v="5050"/>
    <x v="0"/>
    <x v="0"/>
    <s v="USD"/>
    <n v="1407524751"/>
    <n v="1404932751"/>
    <b v="1"/>
    <n v="94"/>
    <b v="1"/>
    <s v="theater/plays"/>
    <n v="126"/>
    <n v="53.72"/>
    <x v="1"/>
    <x v="6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x v="1"/>
    <s v="GBP"/>
    <n v="1437934759"/>
    <n v="1434478759"/>
    <b v="1"/>
    <n v="47"/>
    <b v="1"/>
    <s v="theater/plays"/>
    <n v="100"/>
    <n v="127.81"/>
    <x v="1"/>
    <x v="6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x v="1"/>
    <s v="GBP"/>
    <n v="1452038100"/>
    <n v="1448823673"/>
    <b v="1"/>
    <n v="115"/>
    <b v="1"/>
    <s v="theater/plays"/>
    <n v="102"/>
    <n v="106.57"/>
    <x v="1"/>
    <x v="6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x v="0"/>
    <s v="USD"/>
    <n v="1441857540"/>
    <n v="1438617471"/>
    <b v="1"/>
    <n v="134"/>
    <b v="1"/>
    <s v="theater/plays"/>
    <n v="100"/>
    <n v="262.11"/>
    <x v="1"/>
    <x v="6"/>
    <x v="3215"/>
    <d v="2015-09-10T03:59:00"/>
    <x v="0"/>
  </r>
  <r>
    <n v="3216"/>
    <s v="BRUTE"/>
    <s v="Brute (winner of the 2015 IdeasTap Underbelly Award) is new writing based on the true story of a rather twisted, horrible schoolgirl."/>
    <x v="13"/>
    <n v="2001"/>
    <x v="0"/>
    <x v="1"/>
    <s v="GBP"/>
    <n v="1436625000"/>
    <n v="1433934371"/>
    <b v="1"/>
    <n v="35"/>
    <b v="1"/>
    <s v="theater/plays"/>
    <n v="100"/>
    <n v="57.17"/>
    <x v="1"/>
    <x v="6"/>
    <x v="3216"/>
    <d v="2015-07-11T14:30:00"/>
    <x v="0"/>
  </r>
  <r>
    <n v="3217"/>
    <s v="Wake Up Call @ IRT Theater"/>
    <s v="Wake Up Call is a comedic play about a group of hotel employees working on Christmas Eve."/>
    <x v="37"/>
    <n v="5221"/>
    <x v="0"/>
    <x v="0"/>
    <s v="USD"/>
    <n v="1478264784"/>
    <n v="1475672784"/>
    <b v="1"/>
    <n v="104"/>
    <b v="1"/>
    <s v="theater/plays"/>
    <n v="116"/>
    <n v="50.2"/>
    <x v="1"/>
    <x v="6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x v="1"/>
    <s v="GBP"/>
    <n v="1419984000"/>
    <n v="1417132986"/>
    <b v="1"/>
    <n v="184"/>
    <b v="1"/>
    <s v="theater/plays"/>
    <n v="102"/>
    <n v="66.59"/>
    <x v="1"/>
    <x v="6"/>
    <x v="3218"/>
    <d v="2014-12-31T00:00:00"/>
    <x v="3"/>
  </r>
  <r>
    <n v="3219"/>
    <s v="Eyes Closed - The First In-Dream Theater Experience"/>
    <s v="Eyes Closed is a collaborative play and docudrama about New Yorkers and their dreams."/>
    <x v="22"/>
    <n v="20022"/>
    <x v="0"/>
    <x v="0"/>
    <s v="USD"/>
    <n v="1427063747"/>
    <n v="1424043347"/>
    <b v="1"/>
    <n v="119"/>
    <b v="1"/>
    <s v="theater/plays"/>
    <n v="100"/>
    <n v="168.25"/>
    <x v="1"/>
    <x v="6"/>
    <x v="3219"/>
    <d v="2015-03-22T22:35:47"/>
    <x v="0"/>
  </r>
  <r>
    <n v="3220"/>
    <s v="Burners"/>
    <s v="A sci-fi thriller for the stage opening March 10 in Los Angeles."/>
    <x v="36"/>
    <n v="15126"/>
    <x v="0"/>
    <x v="0"/>
    <s v="USD"/>
    <n v="1489352400"/>
    <n v="1486411204"/>
    <b v="1"/>
    <n v="59"/>
    <b v="1"/>
    <s v="theater/plays"/>
    <n v="101"/>
    <n v="256.37"/>
    <x v="1"/>
    <x v="6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x v="1"/>
    <s v="GBP"/>
    <n v="1436114603"/>
    <n v="1433090603"/>
    <b v="1"/>
    <n v="113"/>
    <b v="1"/>
    <s v="theater/plays"/>
    <n v="103"/>
    <n v="36.61"/>
    <x v="1"/>
    <x v="6"/>
    <x v="3221"/>
    <d v="2015-07-05T16:43:23"/>
    <x v="0"/>
  </r>
  <r>
    <n v="3222"/>
    <s v="Shakespeare in ASL - and FREE for everyone"/>
    <s v="Shakespeare's classic re-imagined as a spoken and signed production for deaf and hearing audiences"/>
    <x v="30"/>
    <n v="3120"/>
    <x v="0"/>
    <x v="0"/>
    <s v="USD"/>
    <n v="1445722140"/>
    <n v="1443016697"/>
    <b v="1"/>
    <n v="84"/>
    <b v="1"/>
    <s v="theater/plays"/>
    <n v="125"/>
    <n v="37.14"/>
    <x v="1"/>
    <x v="6"/>
    <x v="3222"/>
    <d v="2015-10-24T21:29:00"/>
    <x v="0"/>
  </r>
  <r>
    <n v="3223"/>
    <s v="Good People by David Lindsay-Abaire at Waterfront Playhouse"/>
    <s v="Bringing David Lindsay-Abaire's award-winning story of our times to the East Bay."/>
    <x v="379"/>
    <n v="3395"/>
    <x v="0"/>
    <x v="0"/>
    <s v="USD"/>
    <n v="1440100976"/>
    <n v="1437508976"/>
    <b v="1"/>
    <n v="74"/>
    <b v="1"/>
    <s v="theater/plays"/>
    <n v="110"/>
    <n v="45.88"/>
    <x v="1"/>
    <x v="6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x v="11"/>
    <n v="30610"/>
    <x v="0"/>
    <x v="0"/>
    <s v="USD"/>
    <n v="1484024400"/>
    <n v="1479932713"/>
    <b v="1"/>
    <n v="216"/>
    <b v="1"/>
    <s v="theater/plays"/>
    <n v="102"/>
    <n v="141.71"/>
    <x v="1"/>
    <x v="6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x v="0"/>
    <s v="USD"/>
    <n v="1464987600"/>
    <n v="1463145938"/>
    <b v="1"/>
    <n v="39"/>
    <b v="1"/>
    <s v="theater/plays"/>
    <n v="102"/>
    <n v="52.49"/>
    <x v="1"/>
    <x v="6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x v="1"/>
    <s v="GBP"/>
    <n v="1446213612"/>
    <n v="1443621612"/>
    <b v="1"/>
    <n v="21"/>
    <b v="1"/>
    <s v="theater/plays"/>
    <n v="104"/>
    <n v="59.52"/>
    <x v="1"/>
    <x v="6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x v="1"/>
    <s v="GBP"/>
    <n v="1484687436"/>
    <n v="1482095436"/>
    <b v="0"/>
    <n v="30"/>
    <b v="1"/>
    <s v="theater/plays"/>
    <n v="125"/>
    <n v="50"/>
    <x v="1"/>
    <x v="6"/>
    <x v="3227"/>
    <d v="2017-01-17T21:10:36"/>
    <x v="2"/>
  </r>
  <r>
    <n v="3228"/>
    <s v="Hear Me Roar: A Season of Powerful Women"/>
    <s v="A Season of Powerful Women. A Season of Defiance."/>
    <x v="39"/>
    <n v="7164"/>
    <x v="0"/>
    <x v="0"/>
    <s v="USD"/>
    <n v="1450328340"/>
    <n v="1447606884"/>
    <b v="1"/>
    <n v="37"/>
    <b v="1"/>
    <s v="theater/plays"/>
    <n v="102"/>
    <n v="193.62"/>
    <x v="1"/>
    <x v="6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x v="22"/>
    <n v="21573"/>
    <x v="0"/>
    <x v="0"/>
    <s v="USD"/>
    <n v="1416470398"/>
    <n v="1413874798"/>
    <b v="1"/>
    <n v="202"/>
    <b v="1"/>
    <s v="theater/plays"/>
    <n v="108"/>
    <n v="106.8"/>
    <x v="1"/>
    <x v="6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x v="0"/>
    <s v="USD"/>
    <n v="1412135940"/>
    <n v="1410840126"/>
    <b v="1"/>
    <n v="37"/>
    <b v="1"/>
    <s v="theater/plays"/>
    <n v="110"/>
    <n v="77.22"/>
    <x v="1"/>
    <x v="6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x v="0"/>
    <s v="USD"/>
    <n v="1460846347"/>
    <n v="1458254347"/>
    <b v="0"/>
    <n v="28"/>
    <b v="1"/>
    <s v="theater/plays"/>
    <n v="161"/>
    <n v="57.5"/>
    <x v="1"/>
    <x v="6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x v="28"/>
    <n v="1312"/>
    <x v="0"/>
    <x v="0"/>
    <s v="USD"/>
    <n v="1462334340"/>
    <n v="1459711917"/>
    <b v="1"/>
    <n v="26"/>
    <b v="1"/>
    <s v="theater/plays"/>
    <n v="131"/>
    <n v="50.46"/>
    <x v="1"/>
    <x v="6"/>
    <x v="3232"/>
    <d v="2016-05-04T03:59:00"/>
    <x v="2"/>
  </r>
  <r>
    <n v="3233"/>
    <s v="64 Squares"/>
    <s v="64 Squares is an autobiographical one-man exploration of the internal chess game played to reconcile relationships."/>
    <x v="10"/>
    <n v="5940"/>
    <x v="0"/>
    <x v="0"/>
    <s v="USD"/>
    <n v="1488482355"/>
    <n v="1485890355"/>
    <b v="0"/>
    <n v="61"/>
    <b v="1"/>
    <s v="theater/plays"/>
    <n v="119"/>
    <n v="97.38"/>
    <x v="1"/>
    <x v="6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x v="1"/>
    <s v="GBP"/>
    <n v="1485991860"/>
    <n v="1483124208"/>
    <b v="0"/>
    <n v="115"/>
    <b v="1"/>
    <s v="theater/plays"/>
    <n v="100"/>
    <n v="34.92"/>
    <x v="1"/>
    <x v="6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x v="0"/>
    <s v="USD"/>
    <n v="1467361251"/>
    <n v="1464769251"/>
    <b v="1"/>
    <n v="181"/>
    <b v="1"/>
    <s v="theater/plays"/>
    <n v="103"/>
    <n v="85.53"/>
    <x v="1"/>
    <x v="6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x v="22"/>
    <n v="20120"/>
    <x v="0"/>
    <x v="0"/>
    <s v="USD"/>
    <n v="1482962433"/>
    <n v="1480370433"/>
    <b v="0"/>
    <n v="110"/>
    <b v="1"/>
    <s v="theater/plays"/>
    <n v="101"/>
    <n v="182.91"/>
    <x v="1"/>
    <x v="6"/>
    <x v="3236"/>
    <d v="2016-12-28T22:00:33"/>
    <x v="2"/>
  </r>
  <r>
    <n v="3237"/>
    <s v="Celebrating 20 years of The 24 Hour Plays around the world!"/>
    <s v="An annual campaign supporting our intensive for artists 25 and under."/>
    <x v="19"/>
    <n v="35275.64"/>
    <x v="0"/>
    <x v="0"/>
    <s v="USD"/>
    <n v="1443499140"/>
    <n v="1441452184"/>
    <b v="1"/>
    <n v="269"/>
    <b v="1"/>
    <s v="theater/plays"/>
    <n v="101"/>
    <n v="131.13999999999999"/>
    <x v="1"/>
    <x v="6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x v="1"/>
    <s v="GBP"/>
    <n v="1435752898"/>
    <n v="1433160898"/>
    <b v="1"/>
    <n v="79"/>
    <b v="1"/>
    <s v="theater/plays"/>
    <n v="112"/>
    <n v="39.81"/>
    <x v="1"/>
    <x v="6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x v="1"/>
    <s v="GBP"/>
    <n v="1445817540"/>
    <n v="1443665293"/>
    <b v="1"/>
    <n v="104"/>
    <b v="1"/>
    <s v="theater/plays"/>
    <n v="106"/>
    <n v="59.7"/>
    <x v="1"/>
    <x v="6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x v="1"/>
    <s v="GBP"/>
    <n v="1487286000"/>
    <n v="1484843948"/>
    <b v="0"/>
    <n v="34"/>
    <b v="1"/>
    <s v="theater/plays"/>
    <n v="101"/>
    <n v="88.74"/>
    <x v="1"/>
    <x v="6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x v="0"/>
    <s v="USD"/>
    <n v="1413269940"/>
    <n v="1410421670"/>
    <b v="1"/>
    <n v="167"/>
    <b v="1"/>
    <s v="theater/plays"/>
    <n v="115"/>
    <n v="58.69"/>
    <x v="1"/>
    <x v="6"/>
    <x v="3241"/>
    <d v="2014-10-14T06:59:00"/>
    <x v="3"/>
  </r>
  <r>
    <n v="3242"/>
    <s v="First Day Off in a Long Time by Brian Finkelstein"/>
    <s v="First Day Off in a Long Time is a comedy show...            _x000a_About suicide."/>
    <x v="3"/>
    <n v="12730.42"/>
    <x v="0"/>
    <x v="0"/>
    <s v="USD"/>
    <n v="1411150092"/>
    <n v="1408558092"/>
    <b v="1"/>
    <n v="183"/>
    <b v="1"/>
    <s v="theater/plays"/>
    <n v="127"/>
    <n v="69.569999999999993"/>
    <x v="1"/>
    <x v="6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x v="6"/>
    <n v="8227"/>
    <x v="0"/>
    <x v="0"/>
    <s v="USD"/>
    <n v="1444348800"/>
    <n v="1442283562"/>
    <b v="1"/>
    <n v="71"/>
    <b v="1"/>
    <s v="theater/plays"/>
    <n v="103"/>
    <n v="115.87"/>
    <x v="1"/>
    <x v="6"/>
    <x v="3243"/>
    <d v="2015-10-09T00:00:00"/>
    <x v="0"/>
  </r>
  <r>
    <n v="3244"/>
    <s v="'Time Please'"/>
    <s v="'Time Please' is a black comedy set in a failing public house in a run-down part of town, where things are about to get messy."/>
    <x v="183"/>
    <n v="1647"/>
    <x v="0"/>
    <x v="1"/>
    <s v="GBP"/>
    <n v="1480613982"/>
    <n v="1478018382"/>
    <b v="0"/>
    <n v="69"/>
    <b v="1"/>
    <s v="theater/plays"/>
    <n v="103"/>
    <n v="23.87"/>
    <x v="1"/>
    <x v="6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x v="223"/>
    <n v="21904"/>
    <x v="0"/>
    <x v="0"/>
    <s v="USD"/>
    <n v="1434074400"/>
    <n v="1431354258"/>
    <b v="0"/>
    <n v="270"/>
    <b v="1"/>
    <s v="theater/plays"/>
    <n v="104"/>
    <n v="81.13"/>
    <x v="1"/>
    <x v="6"/>
    <x v="3245"/>
    <d v="2015-06-12T02:00:00"/>
    <x v="0"/>
  </r>
  <r>
    <n v="3246"/>
    <s v="The Gray Man"/>
    <s v="The Gray Man isnâ€™t real. Heâ€™s a ghost story, a boogeyman, a tale mothers make up to keep their children safe."/>
    <x v="3"/>
    <n v="11122"/>
    <x v="0"/>
    <x v="0"/>
    <s v="USD"/>
    <n v="1442030340"/>
    <n v="1439551200"/>
    <b v="1"/>
    <n v="193"/>
    <b v="1"/>
    <s v="theater/plays"/>
    <n v="111"/>
    <n v="57.63"/>
    <x v="1"/>
    <x v="6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x v="1"/>
    <s v="GBP"/>
    <n v="1436696712"/>
    <n v="1434104712"/>
    <b v="1"/>
    <n v="57"/>
    <b v="1"/>
    <s v="theater/plays"/>
    <n v="106"/>
    <n v="46.43"/>
    <x v="1"/>
    <x v="6"/>
    <x v="3247"/>
    <d v="2015-07-12T10:25:12"/>
    <x v="0"/>
  </r>
  <r>
    <n v="3248"/>
    <s v="Honest Accomplice Theatre 2015-16 Season"/>
    <s v="Honest Accomplice Theatre produces theatre for social change."/>
    <x v="14"/>
    <n v="12095"/>
    <x v="0"/>
    <x v="0"/>
    <s v="USD"/>
    <n v="1428178757"/>
    <n v="1425590357"/>
    <b v="1"/>
    <n v="200"/>
    <b v="1"/>
    <s v="theater/plays"/>
    <n v="101"/>
    <n v="60.48"/>
    <x v="1"/>
    <x v="6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x v="0"/>
    <s v="USD"/>
    <n v="1434822914"/>
    <n v="1432230914"/>
    <b v="1"/>
    <n v="88"/>
    <b v="1"/>
    <s v="theater/plays"/>
    <n v="105"/>
    <n v="65.58"/>
    <x v="1"/>
    <x v="6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x v="0"/>
    <s v="USD"/>
    <n v="1415213324"/>
    <n v="1412617724"/>
    <b v="1"/>
    <n v="213"/>
    <b v="1"/>
    <s v="theater/plays"/>
    <n v="102"/>
    <n v="119.19"/>
    <x v="1"/>
    <x v="6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x v="15"/>
    <n v="1661"/>
    <x v="0"/>
    <x v="0"/>
    <s v="USD"/>
    <n v="1434907966"/>
    <n v="1432315966"/>
    <b v="1"/>
    <n v="20"/>
    <b v="1"/>
    <s v="theater/plays"/>
    <n v="111"/>
    <n v="83.05"/>
    <x v="1"/>
    <x v="6"/>
    <x v="3251"/>
    <d v="2015-06-21T17:32:46"/>
    <x v="0"/>
  </r>
  <r>
    <n v="3252"/>
    <s v="Modern Love"/>
    <s v="How do we navigate the boundaries between friendship, sexual intimacy and obsessive desire?"/>
    <x v="268"/>
    <n v="2876"/>
    <x v="0"/>
    <x v="1"/>
    <s v="GBP"/>
    <n v="1473247240"/>
    <n v="1470655240"/>
    <b v="1"/>
    <n v="50"/>
    <b v="1"/>
    <s v="theater/plays"/>
    <n v="128"/>
    <n v="57.52"/>
    <x v="1"/>
    <x v="6"/>
    <x v="3252"/>
    <d v="2016-09-07T11:20:40"/>
    <x v="2"/>
  </r>
  <r>
    <n v="3253"/>
    <s v="EMPATHITRAX, a new play by Ana Nogueira"/>
    <s v="Can you ever truly feel what someone else is feeling?_x000a_Do you want to?"/>
    <x v="22"/>
    <n v="20365"/>
    <x v="0"/>
    <x v="0"/>
    <s v="USD"/>
    <n v="1473306300"/>
    <n v="1471701028"/>
    <b v="1"/>
    <n v="115"/>
    <b v="1"/>
    <s v="theater/plays"/>
    <n v="102"/>
    <n v="177.09"/>
    <x v="1"/>
    <x v="6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x v="1"/>
    <s v="GBP"/>
    <n v="1427331809"/>
    <n v="1424743409"/>
    <b v="1"/>
    <n v="186"/>
    <b v="1"/>
    <s v="theater/plays"/>
    <n v="101"/>
    <n v="70.77"/>
    <x v="1"/>
    <x v="6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x v="43"/>
    <n v="525"/>
    <x v="0"/>
    <x v="1"/>
    <s v="GBP"/>
    <n v="1412706375"/>
    <n v="1410114375"/>
    <b v="1"/>
    <n v="18"/>
    <b v="1"/>
    <s v="theater/plays"/>
    <n v="175"/>
    <n v="29.17"/>
    <x v="1"/>
    <x v="6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x v="3"/>
    <n v="12806"/>
    <x v="0"/>
    <x v="0"/>
    <s v="USD"/>
    <n v="1433995140"/>
    <n v="1432129577"/>
    <b v="1"/>
    <n v="176"/>
    <b v="1"/>
    <s v="theater/plays"/>
    <n v="128"/>
    <n v="72.760000000000005"/>
    <x v="1"/>
    <x v="6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x v="1"/>
    <s v="GBP"/>
    <n v="1487769952"/>
    <n v="1485177952"/>
    <b v="0"/>
    <n v="41"/>
    <b v="1"/>
    <s v="theater/plays"/>
    <n v="106"/>
    <n v="51.85"/>
    <x v="1"/>
    <x v="6"/>
    <x v="3257"/>
    <d v="2017-02-22T13:25:52"/>
    <x v="1"/>
  </r>
  <r>
    <n v="3258"/>
    <s v="Bluebirds by Joe Brondo"/>
    <s v="A guy named Walt steals a book and plans to sell it to get his life on track... until his wife finds out."/>
    <x v="39"/>
    <n v="7365"/>
    <x v="0"/>
    <x v="0"/>
    <s v="USD"/>
    <n v="1420751861"/>
    <n v="1418159861"/>
    <b v="1"/>
    <n v="75"/>
    <b v="1"/>
    <s v="theater/plays"/>
    <n v="105"/>
    <n v="98.2"/>
    <x v="1"/>
    <x v="6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x v="165"/>
    <n v="24418.6"/>
    <x v="0"/>
    <x v="0"/>
    <s v="USD"/>
    <n v="1475294340"/>
    <n v="1472753745"/>
    <b v="1"/>
    <n v="97"/>
    <b v="1"/>
    <s v="theater/plays"/>
    <n v="106"/>
    <n v="251.74"/>
    <x v="1"/>
    <x v="6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x v="10"/>
    <n v="5462"/>
    <x v="0"/>
    <x v="0"/>
    <s v="USD"/>
    <n v="1448903318"/>
    <n v="1445875718"/>
    <b v="1"/>
    <n v="73"/>
    <b v="1"/>
    <s v="theater/plays"/>
    <n v="109"/>
    <n v="74.819999999999993"/>
    <x v="1"/>
    <x v="6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x v="126"/>
    <n v="3315"/>
    <x v="0"/>
    <x v="0"/>
    <s v="USD"/>
    <n v="1437067476"/>
    <n v="1434475476"/>
    <b v="1"/>
    <n v="49"/>
    <b v="1"/>
    <s v="theater/plays"/>
    <n v="100"/>
    <n v="67.650000000000006"/>
    <x v="1"/>
    <x v="6"/>
    <x v="3261"/>
    <d v="2015-07-16T17:24:36"/>
    <x v="0"/>
  </r>
  <r>
    <n v="3262"/>
    <s v="Prison Boxing: A New Play by Leah Joki"/>
    <s v="A one-woman theatrical exploration of the prison system and its inhabitants."/>
    <x v="401"/>
    <n v="12571"/>
    <x v="0"/>
    <x v="0"/>
    <s v="USD"/>
    <n v="1419220800"/>
    <n v="1416555262"/>
    <b v="1"/>
    <n v="134"/>
    <b v="1"/>
    <s v="theater/plays"/>
    <n v="103"/>
    <n v="93.81"/>
    <x v="1"/>
    <x v="6"/>
    <x v="3262"/>
    <d v="2014-12-22T04:00:00"/>
    <x v="3"/>
  </r>
  <r>
    <n v="3263"/>
    <s v="Titus Andronicus (with an all-female cast &amp; crew)"/>
    <s v="Shakespeare's bloodiest tragedy, performed and produced exclusively by women."/>
    <x v="30"/>
    <n v="2804.16"/>
    <x v="0"/>
    <x v="0"/>
    <s v="USD"/>
    <n v="1446238800"/>
    <n v="1444220588"/>
    <b v="1"/>
    <n v="68"/>
    <b v="1"/>
    <s v="theater/plays"/>
    <n v="112"/>
    <n v="41.24"/>
    <x v="1"/>
    <x v="6"/>
    <x v="3263"/>
    <d v="2015-10-30T21:00:00"/>
    <x v="0"/>
  </r>
  <r>
    <n v="3264"/>
    <s v="Kapow-i GoGo at The PIT"/>
    <s v="The three part comedic saga of Kapow-i GoGo, who saves the world.  Again.  And again."/>
    <x v="30"/>
    <n v="2575"/>
    <x v="0"/>
    <x v="0"/>
    <s v="USD"/>
    <n v="1422482400"/>
    <n v="1421089938"/>
    <b v="1"/>
    <n v="49"/>
    <b v="1"/>
    <s v="theater/plays"/>
    <n v="103"/>
    <n v="52.55"/>
    <x v="1"/>
    <x v="6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x v="17"/>
    <s v="EUR"/>
    <n v="1449162000"/>
    <n v="1446570315"/>
    <b v="1"/>
    <n v="63"/>
    <b v="1"/>
    <s v="theater/plays"/>
    <n v="164"/>
    <n v="70.290000000000006"/>
    <x v="1"/>
    <x v="6"/>
    <x v="3265"/>
    <d v="2015-12-03T17:00:00"/>
    <x v="0"/>
  </r>
  <r>
    <n v="3266"/>
    <s v="Macbeth"/>
    <s v="An original version of Shakespeare's masterpiece that emphasizes family and explores the destruction of blood ties"/>
    <x v="12"/>
    <n v="7877"/>
    <x v="0"/>
    <x v="0"/>
    <s v="USD"/>
    <n v="1434142800"/>
    <n v="1431435122"/>
    <b v="1"/>
    <n v="163"/>
    <b v="1"/>
    <s v="theater/plays"/>
    <n v="131"/>
    <n v="48.33"/>
    <x v="1"/>
    <x v="6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x v="0"/>
    <s v="USD"/>
    <n v="1437156660"/>
    <n v="1434564660"/>
    <b v="1"/>
    <n v="288"/>
    <b v="1"/>
    <s v="theater/plays"/>
    <n v="102"/>
    <n v="53.18"/>
    <x v="1"/>
    <x v="6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x v="0"/>
    <s v="USD"/>
    <n v="1472074928"/>
    <n v="1470692528"/>
    <b v="1"/>
    <n v="42"/>
    <b v="1"/>
    <s v="theater/plays"/>
    <n v="128"/>
    <n v="60.95"/>
    <x v="1"/>
    <x v="6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x v="1"/>
    <s v="GBP"/>
    <n v="1434452400"/>
    <n v="1431509397"/>
    <b v="1"/>
    <n v="70"/>
    <b v="1"/>
    <s v="theater/plays"/>
    <n v="102"/>
    <n v="116"/>
    <x v="1"/>
    <x v="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x v="1"/>
    <s v="GBP"/>
    <n v="1436705265"/>
    <n v="1434113265"/>
    <b v="1"/>
    <n v="30"/>
    <b v="1"/>
    <s v="theater/plays"/>
    <n v="102"/>
    <n v="61"/>
    <x v="1"/>
    <x v="6"/>
    <x v="3270"/>
    <d v="2015-07-12T12:47:45"/>
    <x v="0"/>
  </r>
  <r>
    <n v="3271"/>
    <s v="Saxon Court at Southwark Playhouse"/>
    <s v="A razor sharp satire to darken your Christmas."/>
    <x v="15"/>
    <n v="1950"/>
    <x v="0"/>
    <x v="1"/>
    <s v="GBP"/>
    <n v="1414927775"/>
    <n v="1412332175"/>
    <b v="1"/>
    <n v="51"/>
    <b v="1"/>
    <s v="theater/plays"/>
    <n v="130"/>
    <n v="38.24"/>
    <x v="1"/>
    <x v="6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x v="3"/>
    <n v="15443"/>
    <x v="0"/>
    <x v="0"/>
    <s v="USD"/>
    <n v="1446814809"/>
    <n v="1444219209"/>
    <b v="1"/>
    <n v="145"/>
    <b v="1"/>
    <s v="theater/plays"/>
    <n v="154"/>
    <n v="106.5"/>
    <x v="1"/>
    <x v="6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x v="23"/>
    <n v="4296"/>
    <x v="0"/>
    <x v="0"/>
    <s v="USD"/>
    <n v="1473879600"/>
    <n v="1472498042"/>
    <b v="1"/>
    <n v="21"/>
    <b v="1"/>
    <s v="theater/plays"/>
    <n v="107"/>
    <n v="204.57"/>
    <x v="1"/>
    <x v="6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x v="0"/>
    <s v="USD"/>
    <n v="1458075600"/>
    <n v="1454259272"/>
    <b v="1"/>
    <n v="286"/>
    <b v="1"/>
    <s v="theater/plays"/>
    <n v="101"/>
    <n v="54.91"/>
    <x v="1"/>
    <x v="6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x v="0"/>
    <s v="USD"/>
    <n v="1423456200"/>
    <n v="1421183271"/>
    <b v="1"/>
    <n v="12"/>
    <b v="1"/>
    <s v="theater/plays"/>
    <n v="100"/>
    <n v="150.41999999999999"/>
    <x v="1"/>
    <x v="6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x v="37"/>
    <n v="5258"/>
    <x v="0"/>
    <x v="5"/>
    <s v="CAD"/>
    <n v="1459483140"/>
    <n v="1456526879"/>
    <b v="1"/>
    <n v="100"/>
    <b v="1"/>
    <s v="theater/plays"/>
    <n v="117"/>
    <n v="52.58"/>
    <x v="1"/>
    <x v="6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x v="10"/>
    <n v="5430"/>
    <x v="0"/>
    <x v="1"/>
    <s v="GBP"/>
    <n v="1416331406"/>
    <n v="1413735806"/>
    <b v="1"/>
    <n v="100"/>
    <b v="1"/>
    <s v="theater/plays"/>
    <n v="109"/>
    <n v="54.3"/>
    <x v="1"/>
    <x v="6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x v="1"/>
    <s v="GBP"/>
    <n v="1433017303"/>
    <n v="1430425303"/>
    <b v="1"/>
    <n v="34"/>
    <b v="1"/>
    <s v="theater/plays"/>
    <n v="103"/>
    <n v="76.03"/>
    <x v="1"/>
    <x v="6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x v="0"/>
    <s v="USD"/>
    <n v="1459474059"/>
    <n v="1456885659"/>
    <b v="0"/>
    <n v="63"/>
    <b v="1"/>
    <s v="theater/plays"/>
    <n v="114"/>
    <n v="105.21"/>
    <x v="1"/>
    <x v="6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x v="0"/>
    <s v="USD"/>
    <n v="1433134800"/>
    <n v="1430158198"/>
    <b v="0"/>
    <n v="30"/>
    <b v="1"/>
    <s v="theater/plays"/>
    <n v="103"/>
    <n v="68.67"/>
    <x v="1"/>
    <x v="6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x v="0"/>
    <s v="USD"/>
    <n v="1441153705"/>
    <n v="1438561705"/>
    <b v="0"/>
    <n v="47"/>
    <b v="1"/>
    <s v="theater/plays"/>
    <n v="122"/>
    <n v="129.36000000000001"/>
    <x v="1"/>
    <x v="6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x v="0"/>
    <s v="USD"/>
    <n v="1461904788"/>
    <n v="1458103188"/>
    <b v="0"/>
    <n v="237"/>
    <b v="1"/>
    <s v="theater/plays"/>
    <n v="103"/>
    <n v="134.26"/>
    <x v="1"/>
    <x v="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x v="1"/>
    <s v="GBP"/>
    <n v="1455138000"/>
    <n v="1452448298"/>
    <b v="0"/>
    <n v="47"/>
    <b v="1"/>
    <s v="theater/plays"/>
    <n v="105"/>
    <n v="17.829999999999998"/>
    <x v="1"/>
    <x v="6"/>
    <x v="3283"/>
    <d v="2016-02-10T21:00:00"/>
    <x v="2"/>
  </r>
  <r>
    <n v="3284"/>
    <s v="Help fund Black Enough!"/>
    <s v="Black Enough is an LSU student-staged performance exploring the effects of white supremacy on the black community."/>
    <x v="9"/>
    <n v="3048"/>
    <x v="0"/>
    <x v="0"/>
    <s v="USD"/>
    <n v="1454047140"/>
    <n v="1452546853"/>
    <b v="0"/>
    <n v="15"/>
    <b v="1"/>
    <s v="theater/plays"/>
    <n v="102"/>
    <n v="203.2"/>
    <x v="1"/>
    <x v="6"/>
    <x v="3284"/>
    <d v="2016-01-29T05:59:00"/>
    <x v="2"/>
  </r>
  <r>
    <n v="3285"/>
    <s v="By Morning"/>
    <s v="A new play by Matthew Gasda"/>
    <x v="402"/>
    <n v="5604"/>
    <x v="0"/>
    <x v="0"/>
    <s v="USD"/>
    <n v="1488258000"/>
    <n v="1485556626"/>
    <b v="0"/>
    <n v="81"/>
    <b v="1"/>
    <s v="theater/plays"/>
    <n v="112"/>
    <n v="69.19"/>
    <x v="1"/>
    <x v="6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x v="0"/>
    <s v="USD"/>
    <n v="1471291782"/>
    <n v="1468699782"/>
    <b v="0"/>
    <n v="122"/>
    <b v="1"/>
    <s v="theater/plays"/>
    <n v="102"/>
    <n v="125.12"/>
    <x v="1"/>
    <x v="6"/>
    <x v="3286"/>
    <d v="2016-08-15T20:09:42"/>
    <x v="2"/>
  </r>
  <r>
    <n v="3287"/>
    <s v="Three Things: Stories About Life"/>
    <s v="An inspirational one-man play about crisis, community, and the search for wholeness."/>
    <x v="30"/>
    <n v="2500"/>
    <x v="0"/>
    <x v="5"/>
    <s v="CAD"/>
    <n v="1448733628"/>
    <n v="1446573628"/>
    <b v="0"/>
    <n v="34"/>
    <b v="1"/>
    <s v="theater/plays"/>
    <n v="100"/>
    <n v="73.53"/>
    <x v="1"/>
    <x v="6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x v="1"/>
    <s v="GBP"/>
    <n v="1466463600"/>
    <n v="1463337315"/>
    <b v="0"/>
    <n v="207"/>
    <b v="1"/>
    <s v="theater/plays"/>
    <n v="100"/>
    <n v="48.44"/>
    <x v="1"/>
    <x v="6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x v="1"/>
    <s v="GBP"/>
    <n v="1487580602"/>
    <n v="1485161402"/>
    <b v="0"/>
    <n v="25"/>
    <b v="1"/>
    <s v="theater/plays"/>
    <n v="133"/>
    <n v="26.61"/>
    <x v="1"/>
    <x v="6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x v="1"/>
    <s v="GBP"/>
    <n v="1489234891"/>
    <n v="1486642891"/>
    <b v="0"/>
    <n v="72"/>
    <b v="1"/>
    <s v="theater/plays"/>
    <n v="121"/>
    <n v="33.67"/>
    <x v="1"/>
    <x v="6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x v="0"/>
    <s v="USD"/>
    <n v="1442462340"/>
    <n v="1439743900"/>
    <b v="0"/>
    <n v="14"/>
    <b v="1"/>
    <s v="theater/plays"/>
    <n v="114"/>
    <n v="40.71"/>
    <x v="1"/>
    <x v="6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x v="403"/>
    <n v="289"/>
    <x v="0"/>
    <x v="1"/>
    <s v="GBP"/>
    <n v="1449257348"/>
    <n v="1444069748"/>
    <b v="0"/>
    <n v="15"/>
    <b v="1"/>
    <s v="theater/plays"/>
    <n v="286"/>
    <n v="19.27"/>
    <x v="1"/>
    <x v="6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x v="4"/>
    <s v="NZD"/>
    <n v="1488622352"/>
    <n v="1486030352"/>
    <b v="0"/>
    <n v="91"/>
    <b v="1"/>
    <s v="theater/plays"/>
    <n v="170"/>
    <n v="84.29"/>
    <x v="1"/>
    <x v="6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x v="20"/>
    <n v="710"/>
    <x v="0"/>
    <x v="1"/>
    <s v="GBP"/>
    <n v="1434459554"/>
    <n v="1431867554"/>
    <b v="0"/>
    <n v="24"/>
    <b v="1"/>
    <s v="theater/plays"/>
    <n v="118"/>
    <n v="29.58"/>
    <x v="1"/>
    <x v="6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x v="176"/>
    <n v="720.01"/>
    <x v="0"/>
    <x v="1"/>
    <s v="GBP"/>
    <n v="1474886229"/>
    <n v="1472294229"/>
    <b v="0"/>
    <n v="27"/>
    <b v="1"/>
    <s v="theater/plays"/>
    <n v="103"/>
    <n v="26.67"/>
    <x v="1"/>
    <x v="6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x v="15"/>
    <n v="2161"/>
    <x v="0"/>
    <x v="1"/>
    <s v="GBP"/>
    <n v="1448229600"/>
    <n v="1446401372"/>
    <b v="0"/>
    <n v="47"/>
    <b v="1"/>
    <s v="theater/plays"/>
    <n v="144"/>
    <n v="45.98"/>
    <x v="1"/>
    <x v="6"/>
    <x v="3296"/>
    <d v="2015-11-22T22:00:00"/>
    <x v="0"/>
  </r>
  <r>
    <n v="3297"/>
    <s v="MY EYES WENT DARK"/>
    <s v="A father loses his family in a freak plane crash and goes on to murder the air traffic controller he holds responsible."/>
    <x v="62"/>
    <n v="5504"/>
    <x v="0"/>
    <x v="1"/>
    <s v="GBP"/>
    <n v="1438037940"/>
    <n v="1436380256"/>
    <b v="0"/>
    <n v="44"/>
    <b v="1"/>
    <s v="theater/plays"/>
    <n v="100"/>
    <n v="125.09"/>
    <x v="1"/>
    <x v="6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x v="0"/>
    <s v="USD"/>
    <n v="1442102400"/>
    <n v="1440370768"/>
    <b v="0"/>
    <n v="72"/>
    <b v="1"/>
    <s v="theater/plays"/>
    <n v="102"/>
    <n v="141.29"/>
    <x v="1"/>
    <x v="6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x v="0"/>
    <s v="USD"/>
    <n v="1444860063"/>
    <n v="1442268063"/>
    <b v="0"/>
    <n v="63"/>
    <b v="1"/>
    <s v="theater/plays"/>
    <n v="116"/>
    <n v="55.33"/>
    <x v="1"/>
    <x v="6"/>
    <x v="3299"/>
    <d v="2015-10-14T22:01:03"/>
    <x v="0"/>
  </r>
  <r>
    <n v="3300"/>
    <s v="MAX &amp; ELSA: NO MUSIC. NO CHILDREN."/>
    <s v="A subversive parody about the two people for whom the hills were NOT alive with THE SOUND OF MUSIC."/>
    <x v="9"/>
    <n v="4085"/>
    <x v="0"/>
    <x v="0"/>
    <s v="USD"/>
    <n v="1430329862"/>
    <n v="1428515462"/>
    <b v="0"/>
    <n v="88"/>
    <b v="1"/>
    <s v="theater/plays"/>
    <n v="136"/>
    <n v="46.42"/>
    <x v="1"/>
    <x v="6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x v="0"/>
    <s v="USD"/>
    <n v="1470034740"/>
    <n v="1466185176"/>
    <b v="0"/>
    <n v="70"/>
    <b v="1"/>
    <s v="theater/plays"/>
    <n v="133"/>
    <n v="57.2"/>
    <x v="1"/>
    <x v="6"/>
    <x v="3301"/>
    <d v="2016-08-01T06:59:00"/>
    <x v="2"/>
  </r>
  <r>
    <n v="3302"/>
    <s v="El muro de BorÃ­s KiÃ©n"/>
    <s v="FilosofÃ­a de los anÃ³nimos"/>
    <x v="33"/>
    <n v="8685"/>
    <x v="0"/>
    <x v="3"/>
    <s v="EUR"/>
    <n v="1481099176"/>
    <n v="1478507176"/>
    <b v="0"/>
    <n v="50"/>
    <b v="1"/>
    <s v="theater/plays"/>
    <n v="103"/>
    <n v="173.7"/>
    <x v="1"/>
    <x v="6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x v="40"/>
    <n v="2086"/>
    <x v="0"/>
    <x v="0"/>
    <s v="USD"/>
    <n v="1427553484"/>
    <n v="1424533084"/>
    <b v="0"/>
    <n v="35"/>
    <b v="1"/>
    <s v="theater/plays"/>
    <n v="116"/>
    <n v="59.6"/>
    <x v="1"/>
    <x v="6"/>
    <x v="3303"/>
    <d v="2015-03-28T14:38:04"/>
    <x v="0"/>
  </r>
  <r>
    <n v="3304"/>
    <s v="I Can Ski Forever 3"/>
    <s v="A musical comedy production celebrating the unique, lovable, insufferable ski culture of the modern day mountain town."/>
    <x v="36"/>
    <n v="15677.5"/>
    <x v="0"/>
    <x v="0"/>
    <s v="USD"/>
    <n v="1482418752"/>
    <n v="1479826752"/>
    <b v="0"/>
    <n v="175"/>
    <b v="1"/>
    <s v="theater/plays"/>
    <n v="105"/>
    <n v="89.59"/>
    <x v="1"/>
    <x v="6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x v="23"/>
    <n v="4081"/>
    <x v="0"/>
    <x v="0"/>
    <s v="USD"/>
    <n v="1438374748"/>
    <n v="1435782748"/>
    <b v="0"/>
    <n v="20"/>
    <b v="1"/>
    <s v="theater/plays"/>
    <n v="102"/>
    <n v="204.05"/>
    <x v="1"/>
    <x v="6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x v="0"/>
    <s v="USD"/>
    <n v="1465527600"/>
    <n v="1462252542"/>
    <b v="0"/>
    <n v="54"/>
    <b v="1"/>
    <s v="theater/plays"/>
    <n v="175"/>
    <n v="48.7"/>
    <x v="1"/>
    <x v="6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x v="28"/>
    <n v="1066.8"/>
    <x v="0"/>
    <x v="0"/>
    <s v="USD"/>
    <n v="1463275339"/>
    <n v="1460683339"/>
    <b v="0"/>
    <n v="20"/>
    <b v="1"/>
    <s v="theater/plays"/>
    <n v="107"/>
    <n v="53.34"/>
    <x v="1"/>
    <x v="6"/>
    <x v="3307"/>
    <d v="2016-05-15T01:22:19"/>
    <x v="2"/>
  </r>
  <r>
    <n v="3308"/>
    <s v="A Hand of Talons"/>
    <s v="Descend into the dark world of steampunk noir in this thrilling new play, written by Maggie Lee and directed by Amy Poisson!"/>
    <x v="8"/>
    <n v="4280"/>
    <x v="0"/>
    <x v="0"/>
    <s v="USD"/>
    <n v="1460581365"/>
    <n v="1458766965"/>
    <b v="0"/>
    <n v="57"/>
    <b v="1"/>
    <s v="theater/plays"/>
    <n v="122"/>
    <n v="75.09"/>
    <x v="1"/>
    <x v="6"/>
    <x v="3308"/>
    <d v="2016-04-13T21:02:45"/>
    <x v="2"/>
  </r>
  <r>
    <n v="3309"/>
    <s v="Collision Course"/>
    <s v="Two unlikely friends, a garage, tinned beans &amp; the end of the world."/>
    <x v="18"/>
    <n v="558"/>
    <x v="0"/>
    <x v="1"/>
    <s v="GBP"/>
    <n v="1476632178"/>
    <n v="1473953778"/>
    <b v="0"/>
    <n v="31"/>
    <b v="1"/>
    <s v="theater/plays"/>
    <n v="159"/>
    <n v="18"/>
    <x v="1"/>
    <x v="6"/>
    <x v="3309"/>
    <d v="2016-10-16T15:36:18"/>
    <x v="2"/>
  </r>
  <r>
    <n v="3310"/>
    <s v="The Island Boys: A New Play"/>
    <s v="A new play about coming coming home, recovery, and trying to find God in the process."/>
    <x v="115"/>
    <n v="6505"/>
    <x v="0"/>
    <x v="0"/>
    <s v="USD"/>
    <n v="1444169825"/>
    <n v="1441577825"/>
    <b v="0"/>
    <n v="31"/>
    <b v="1"/>
    <s v="theater/plays"/>
    <n v="100"/>
    <n v="209.84"/>
    <x v="1"/>
    <x v="6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x v="0"/>
    <s v="USD"/>
    <n v="1445065210"/>
    <n v="1442473210"/>
    <b v="0"/>
    <n v="45"/>
    <b v="1"/>
    <s v="theater/plays"/>
    <n v="110"/>
    <n v="61.02"/>
    <x v="1"/>
    <x v="6"/>
    <x v="3311"/>
    <d v="2015-10-17T07:00:10"/>
    <x v="0"/>
  </r>
  <r>
    <n v="3312"/>
    <s v="Richard III"/>
    <s v="Bare Theatre presents one of Shakespeare's most notorious characters in the final chapter of the War of the Roses saga."/>
    <x v="30"/>
    <n v="2501"/>
    <x v="0"/>
    <x v="0"/>
    <s v="USD"/>
    <n v="1478901600"/>
    <n v="1477077946"/>
    <b v="0"/>
    <n v="41"/>
    <b v="1"/>
    <s v="theater/plays"/>
    <n v="100"/>
    <n v="61"/>
    <x v="1"/>
    <x v="6"/>
    <x v="3312"/>
    <d v="2016-11-11T22:00:00"/>
    <x v="2"/>
  </r>
  <r>
    <n v="3313"/>
    <s v="Melbin the Accidental"/>
    <s v="A modern reworking of Shakespeare's histories and tragedies in iambic pentameter to talk of death, love, and race."/>
    <x v="13"/>
    <n v="2321"/>
    <x v="0"/>
    <x v="0"/>
    <s v="USD"/>
    <n v="1453856400"/>
    <n v="1452664317"/>
    <b v="0"/>
    <n v="29"/>
    <b v="1"/>
    <s v="theater/plays"/>
    <n v="116"/>
    <n v="80.03"/>
    <x v="1"/>
    <x v="6"/>
    <x v="3313"/>
    <d v="2016-01-27T01:00:00"/>
    <x v="2"/>
  </r>
  <r>
    <n v="3314"/>
    <s v="The White Bike"/>
    <s v="I want to add a new perspective to the cycling safety debate by taking my play THE WHITE BIKE to the Edinburgh Festival of Cycling"/>
    <x v="134"/>
    <n v="1686"/>
    <x v="0"/>
    <x v="1"/>
    <s v="GBP"/>
    <n v="1431115500"/>
    <n v="1428733511"/>
    <b v="0"/>
    <n v="58"/>
    <b v="1"/>
    <s v="theater/plays"/>
    <n v="211"/>
    <n v="29.07"/>
    <x v="1"/>
    <x v="6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x v="1"/>
    <s v="GBP"/>
    <n v="1462519041"/>
    <n v="1459927041"/>
    <b v="0"/>
    <n v="89"/>
    <b v="1"/>
    <s v="theater/plays"/>
    <n v="110"/>
    <n v="49.44"/>
    <x v="1"/>
    <x v="6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x v="0"/>
    <s v="USD"/>
    <n v="1407506040"/>
    <n v="1404680075"/>
    <b v="0"/>
    <n v="125"/>
    <b v="1"/>
    <s v="theater/plays"/>
    <n v="100"/>
    <n v="93.98"/>
    <x v="1"/>
    <x v="6"/>
    <x v="3316"/>
    <d v="2014-08-08T13:54:00"/>
    <x v="3"/>
  </r>
  <r>
    <n v="3317"/>
    <s v="Seven Minutes in Eternity"/>
    <s v="Andy Boyd's epic new satire about heroes and villains, humankind's search for glory, and fascism in America"/>
    <x v="405"/>
    <n v="1115"/>
    <x v="0"/>
    <x v="0"/>
    <s v="USD"/>
    <n v="1465347424"/>
    <n v="1462755424"/>
    <b v="0"/>
    <n v="18"/>
    <b v="1"/>
    <s v="theater/plays"/>
    <n v="106"/>
    <n v="61.94"/>
    <x v="1"/>
    <x v="6"/>
    <x v="3317"/>
    <d v="2016-06-08T00:57:04"/>
    <x v="2"/>
  </r>
  <r>
    <n v="3318"/>
    <s v="ROOMIES - Atlantic Canada Tour 2016-17"/>
    <s v="Help us strengthen and inspire disability arts in Atlantic Canada"/>
    <x v="13"/>
    <n v="2512"/>
    <x v="0"/>
    <x v="5"/>
    <s v="CAD"/>
    <n v="1460341800"/>
    <n v="1456902893"/>
    <b v="0"/>
    <n v="32"/>
    <b v="1"/>
    <s v="theater/plays"/>
    <n v="126"/>
    <n v="78.5"/>
    <x v="1"/>
    <x v="6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x v="2"/>
    <n v="540"/>
    <x v="0"/>
    <x v="1"/>
    <s v="GBP"/>
    <n v="1422712986"/>
    <n v="1418824986"/>
    <b v="0"/>
    <n v="16"/>
    <b v="1"/>
    <s v="theater/plays"/>
    <n v="108"/>
    <n v="33.75"/>
    <x v="1"/>
    <x v="6"/>
    <x v="3319"/>
    <d v="2015-01-31T14:03:06"/>
    <x v="3"/>
  </r>
  <r>
    <n v="3320"/>
    <s v="Mama Threw Me So High &amp; He Who Speaks"/>
    <s v="Imaginary Theater Company presents two modern day tall tales about family, resilience and redemption."/>
    <x v="30"/>
    <n v="2525"/>
    <x v="0"/>
    <x v="0"/>
    <s v="USD"/>
    <n v="1466557557"/>
    <n v="1463965557"/>
    <b v="0"/>
    <n v="38"/>
    <b v="1"/>
    <s v="theater/plays"/>
    <n v="101"/>
    <n v="66.45"/>
    <x v="1"/>
    <x v="6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x v="0"/>
    <s v="USD"/>
    <n v="1413431940"/>
    <n v="1412216665"/>
    <b v="0"/>
    <n v="15"/>
    <b v="1"/>
    <s v="theater/plays"/>
    <n v="107"/>
    <n v="35.799999999999997"/>
    <x v="1"/>
    <x v="6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x v="0"/>
    <s v="USD"/>
    <n v="1466567700"/>
    <n v="1464653696"/>
    <b v="0"/>
    <n v="23"/>
    <b v="1"/>
    <s v="theater/plays"/>
    <n v="102"/>
    <n v="145.65"/>
    <x v="1"/>
    <x v="6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x v="28"/>
    <n v="1259"/>
    <x v="0"/>
    <x v="1"/>
    <s v="GBP"/>
    <n v="1474793208"/>
    <n v="1472201208"/>
    <b v="0"/>
    <n v="49"/>
    <b v="1"/>
    <s v="theater/plays"/>
    <n v="126"/>
    <n v="25.69"/>
    <x v="1"/>
    <x v="6"/>
    <x v="3323"/>
    <d v="2016-09-25T08:46:48"/>
    <x v="2"/>
  </r>
  <r>
    <n v="3324"/>
    <s v="At Swim, Two Boys"/>
    <s v="The play tells the story of Jim and Doyler and their friendship on the brink of Irish independence."/>
    <x v="15"/>
    <n v="1525"/>
    <x v="0"/>
    <x v="17"/>
    <s v="EUR"/>
    <n v="1465135190"/>
    <n v="1463925590"/>
    <b v="0"/>
    <n v="10"/>
    <b v="1"/>
    <s v="theater/plays"/>
    <n v="102"/>
    <n v="152.5"/>
    <x v="1"/>
    <x v="6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x v="1"/>
    <s v="GBP"/>
    <n v="1428256277"/>
    <n v="1425235877"/>
    <b v="0"/>
    <n v="15"/>
    <b v="1"/>
    <s v="theater/plays"/>
    <n v="113"/>
    <n v="30"/>
    <x v="1"/>
    <x v="6"/>
    <x v="3325"/>
    <d v="2015-04-05T17:51:17"/>
    <x v="0"/>
  </r>
  <r>
    <n v="3326"/>
    <s v="Me? A Caregiver?"/>
    <s v="An edgy, hilarious, compassionate and honest show to help caregivers find courage, trust their instincts and above all, to laugh."/>
    <x v="6"/>
    <n v="8110"/>
    <x v="0"/>
    <x v="0"/>
    <s v="USD"/>
    <n v="1425830905"/>
    <n v="1423242505"/>
    <b v="0"/>
    <n v="57"/>
    <b v="1"/>
    <s v="theater/plays"/>
    <n v="101"/>
    <n v="142.28"/>
    <x v="1"/>
    <x v="6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x v="1"/>
    <s v="GBP"/>
    <n v="1462697966"/>
    <n v="1460105966"/>
    <b v="0"/>
    <n v="33"/>
    <b v="1"/>
    <s v="theater/plays"/>
    <n v="101"/>
    <n v="24.55"/>
    <x v="1"/>
    <x v="6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x v="0"/>
    <s v="USD"/>
    <n v="1404522000"/>
    <n v="1404308883"/>
    <b v="0"/>
    <n v="9"/>
    <b v="1"/>
    <s v="theater/plays"/>
    <n v="146"/>
    <n v="292.77999999999997"/>
    <x v="1"/>
    <x v="6"/>
    <x v="3328"/>
    <d v="2014-07-05T01:00:00"/>
    <x v="3"/>
  </r>
  <r>
    <n v="3329"/>
    <s v="Jestia and Raedon"/>
    <s v="Jestia and Raedon is a brand new romantic comedy play going to the Edinburgh Fringe Festival this summer."/>
    <x v="28"/>
    <n v="1168"/>
    <x v="0"/>
    <x v="1"/>
    <s v="GBP"/>
    <n v="1406502000"/>
    <n v="1405583108"/>
    <b v="0"/>
    <n v="26"/>
    <b v="1"/>
    <s v="theater/plays"/>
    <n v="117"/>
    <n v="44.92"/>
    <x v="1"/>
    <x v="6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x v="1"/>
    <s v="GBP"/>
    <n v="1427919468"/>
    <n v="1425331068"/>
    <b v="0"/>
    <n v="69"/>
    <b v="1"/>
    <s v="theater/plays"/>
    <n v="106"/>
    <n v="23.1"/>
    <x v="1"/>
    <x v="6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x v="0"/>
    <s v="USD"/>
    <n v="1444149886"/>
    <n v="1441125886"/>
    <b v="0"/>
    <n v="65"/>
    <b v="1"/>
    <s v="theater/plays"/>
    <n v="105"/>
    <n v="80.400000000000006"/>
    <x v="1"/>
    <x v="6"/>
    <x v="3331"/>
    <d v="2015-10-06T16:44:46"/>
    <x v="0"/>
  </r>
  <r>
    <n v="3332"/>
    <s v="Cortez"/>
    <s v="Two marine biologists are at odds during an important expedition. When a stranded shark refuses to die, things get weird."/>
    <x v="12"/>
    <n v="6000"/>
    <x v="0"/>
    <x v="0"/>
    <s v="USD"/>
    <n v="1405802330"/>
    <n v="1403210330"/>
    <b v="0"/>
    <n v="83"/>
    <b v="1"/>
    <s v="theater/plays"/>
    <n v="100"/>
    <n v="72.290000000000006"/>
    <x v="1"/>
    <x v="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x v="0"/>
    <s v="USD"/>
    <n v="1434384880"/>
    <n v="1432484080"/>
    <b v="0"/>
    <n v="111"/>
    <b v="1"/>
    <s v="theater/plays"/>
    <n v="105"/>
    <n v="32.97"/>
    <x v="1"/>
    <x v="6"/>
    <x v="3333"/>
    <d v="2015-06-15T16:14:40"/>
    <x v="0"/>
  </r>
  <r>
    <n v="3334"/>
    <s v="The Saltbox Theatre Collective Seed Money Project"/>
    <s v="The Saltbox Theatre Collective is a brand new not-for-profit theatre company in Illinois."/>
    <x v="406"/>
    <n v="5366"/>
    <x v="0"/>
    <x v="0"/>
    <s v="USD"/>
    <n v="1438259422"/>
    <n v="1435667422"/>
    <b v="0"/>
    <n v="46"/>
    <b v="1"/>
    <s v="theater/plays"/>
    <n v="139"/>
    <n v="116.65"/>
    <x v="1"/>
    <x v="6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x v="1"/>
    <s v="GBP"/>
    <n v="1407106800"/>
    <n v="1404749446"/>
    <b v="0"/>
    <n v="63"/>
    <b v="1"/>
    <s v="theater/plays"/>
    <n v="100"/>
    <n v="79.62"/>
    <x v="1"/>
    <x v="6"/>
    <x v="3335"/>
    <d v="2014-08-03T23:00:00"/>
    <x v="3"/>
  </r>
  <r>
    <n v="3336"/>
    <s v="WILDE TALES"/>
    <s v="A theatrical adaptation of Oscar Wilde's short stories, presented by Suitcase Civilians at The Space, April 5-10 2016."/>
    <x v="49"/>
    <n v="250"/>
    <x v="0"/>
    <x v="1"/>
    <s v="GBP"/>
    <n v="1459845246"/>
    <n v="1457429646"/>
    <b v="0"/>
    <n v="9"/>
    <b v="1"/>
    <s v="theater/plays"/>
    <n v="100"/>
    <n v="27.78"/>
    <x v="1"/>
    <x v="6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x v="30"/>
    <n v="2755"/>
    <x v="0"/>
    <x v="1"/>
    <s v="GBP"/>
    <n v="1412974800"/>
    <n v="1411109167"/>
    <b v="0"/>
    <n v="34"/>
    <b v="1"/>
    <s v="theater/plays"/>
    <n v="110"/>
    <n v="81.03"/>
    <x v="1"/>
    <x v="6"/>
    <x v="3337"/>
    <d v="2014-10-10T21:00:00"/>
    <x v="3"/>
  </r>
  <r>
    <n v="3338"/>
    <s v="The Last Days of Judas Iscariot"/>
    <s v="Join Estelle Parsons in support of Theater That Looks and Sounds Like America"/>
    <x v="36"/>
    <n v="15327"/>
    <x v="0"/>
    <x v="0"/>
    <s v="USD"/>
    <n v="1487944080"/>
    <n v="1486129680"/>
    <b v="0"/>
    <n v="112"/>
    <b v="1"/>
    <s v="theater/plays"/>
    <n v="102"/>
    <n v="136.85"/>
    <x v="1"/>
    <x v="6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x v="6"/>
    <n v="8348"/>
    <x v="0"/>
    <x v="0"/>
    <s v="USD"/>
    <n v="1469721518"/>
    <n v="1467129518"/>
    <b v="0"/>
    <n v="47"/>
    <b v="1"/>
    <s v="theater/plays"/>
    <n v="104"/>
    <n v="177.62"/>
    <x v="1"/>
    <x v="6"/>
    <x v="3339"/>
    <d v="2016-07-28T15:58:38"/>
    <x v="2"/>
  </r>
  <r>
    <n v="3340"/>
    <s v="King Lear"/>
    <s v="The Eno River Players is a community theater in Durham, North Carolina. We are trying to raise money to get our second show on its feet"/>
    <x v="9"/>
    <n v="4145"/>
    <x v="0"/>
    <x v="0"/>
    <s v="USD"/>
    <n v="1481066554"/>
    <n v="1478906554"/>
    <b v="0"/>
    <n v="38"/>
    <b v="1"/>
    <s v="theater/plays"/>
    <n v="138"/>
    <n v="109.08"/>
    <x v="1"/>
    <x v="6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x v="295"/>
    <n v="3350"/>
    <x v="0"/>
    <x v="1"/>
    <s v="GBP"/>
    <n v="1465750800"/>
    <n v="1463771421"/>
    <b v="0"/>
    <n v="28"/>
    <b v="1"/>
    <s v="theater/plays"/>
    <n v="100"/>
    <n v="119.64"/>
    <x v="1"/>
    <x v="6"/>
    <x v="3341"/>
    <d v="2016-06-12T17:00:00"/>
    <x v="2"/>
  </r>
  <r>
    <n v="3342"/>
    <s v="Uprising Theatre Company's First Production"/>
    <s v="We believe in the power of stories to change the world. Theatre that inspires transformation."/>
    <x v="12"/>
    <n v="6100"/>
    <x v="0"/>
    <x v="0"/>
    <s v="USD"/>
    <n v="1427864340"/>
    <n v="1425020810"/>
    <b v="0"/>
    <n v="78"/>
    <b v="1"/>
    <s v="theater/plays"/>
    <n v="102"/>
    <n v="78.209999999999994"/>
    <x v="1"/>
    <x v="6"/>
    <x v="3342"/>
    <d v="2015-04-01T04:59:00"/>
    <x v="0"/>
  </r>
  <r>
    <n v="3343"/>
    <s v="The Girl Who Touched the Stars"/>
    <s v="Two sisters make a set of paper dolls which take them on a journey across lands, creating memories along the way."/>
    <x v="176"/>
    <n v="1200"/>
    <x v="0"/>
    <x v="1"/>
    <s v="GBP"/>
    <n v="1460553480"/>
    <n v="1458770384"/>
    <b v="0"/>
    <n v="23"/>
    <b v="1"/>
    <s v="theater/plays"/>
    <n v="171"/>
    <n v="52.17"/>
    <x v="1"/>
    <x v="6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x v="37"/>
    <n v="4565"/>
    <x v="0"/>
    <x v="0"/>
    <s v="USD"/>
    <n v="1409374093"/>
    <n v="1406782093"/>
    <b v="0"/>
    <n v="40"/>
    <b v="1"/>
    <s v="theater/plays"/>
    <n v="101"/>
    <n v="114.13"/>
    <x v="1"/>
    <x v="6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x v="0"/>
    <s v="USD"/>
    <n v="1429317420"/>
    <n v="1424226768"/>
    <b v="0"/>
    <n v="13"/>
    <b v="1"/>
    <s v="theater/plays"/>
    <n v="130"/>
    <n v="50"/>
    <x v="1"/>
    <x v="6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x v="0"/>
    <s v="USD"/>
    <n v="1424910910"/>
    <n v="1424306110"/>
    <b v="0"/>
    <n v="18"/>
    <b v="1"/>
    <s v="theater/plays"/>
    <n v="110"/>
    <n v="91.67"/>
    <x v="1"/>
    <x v="6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x v="1"/>
    <s v="GBP"/>
    <n v="1462741200"/>
    <n v="1461503654"/>
    <b v="0"/>
    <n v="22"/>
    <b v="1"/>
    <s v="theater/plays"/>
    <n v="119"/>
    <n v="108.59"/>
    <x v="1"/>
    <x v="6"/>
    <x v="3347"/>
    <d v="2016-05-08T21:00:00"/>
    <x v="2"/>
  </r>
  <r>
    <n v="3348"/>
    <s v="Macbeth"/>
    <s v="Old Hat's new production explores the bleak culture of war and the cosmic powers of guilt and imagination in Shakespeare's tragedy."/>
    <x v="62"/>
    <n v="5516"/>
    <x v="0"/>
    <x v="0"/>
    <s v="USD"/>
    <n v="1461988740"/>
    <n v="1459949080"/>
    <b v="0"/>
    <n v="79"/>
    <b v="1"/>
    <s v="theater/plays"/>
    <n v="100"/>
    <n v="69.819999999999993"/>
    <x v="1"/>
    <x v="6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x v="0"/>
    <s v="USD"/>
    <n v="1465837200"/>
    <n v="1463971172"/>
    <b v="0"/>
    <n v="14"/>
    <b v="1"/>
    <s v="theater/plays"/>
    <n v="153"/>
    <n v="109.57"/>
    <x v="1"/>
    <x v="6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x v="8"/>
    <n v="3655"/>
    <x v="0"/>
    <x v="19"/>
    <s v="EUR"/>
    <n v="1448838000"/>
    <n v="1445791811"/>
    <b v="0"/>
    <n v="51"/>
    <b v="1"/>
    <s v="theater/plays"/>
    <n v="104"/>
    <n v="71.67"/>
    <x v="1"/>
    <x v="6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x v="10"/>
    <n v="5055"/>
    <x v="0"/>
    <x v="1"/>
    <s v="GBP"/>
    <n v="1406113200"/>
    <n v="1402910965"/>
    <b v="0"/>
    <n v="54"/>
    <b v="1"/>
    <s v="theater/plays"/>
    <n v="101"/>
    <n v="93.61"/>
    <x v="1"/>
    <x v="6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x v="1"/>
    <s v="GBP"/>
    <n v="1467414000"/>
    <n v="1462492178"/>
    <b v="0"/>
    <n v="70"/>
    <b v="1"/>
    <s v="theater/plays"/>
    <n v="108"/>
    <n v="76.8"/>
    <x v="1"/>
    <x v="6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x v="2"/>
    <n v="1575"/>
    <x v="0"/>
    <x v="1"/>
    <s v="GBP"/>
    <n v="1462230000"/>
    <n v="1461061350"/>
    <b v="0"/>
    <n v="44"/>
    <b v="1"/>
    <s v="theater/plays"/>
    <n v="315"/>
    <n v="35.799999999999997"/>
    <x v="1"/>
    <x v="6"/>
    <x v="3353"/>
    <d v="2016-05-02T23:00:00"/>
    <x v="2"/>
  </r>
  <r>
    <n v="3354"/>
    <s v="Strangeloop Theatre - A Focus on New Works"/>
    <s v="Help Strangeloop Theatre create and support new work by sponsoring our 2015-2016 season."/>
    <x v="9"/>
    <n v="3058"/>
    <x v="0"/>
    <x v="0"/>
    <s v="USD"/>
    <n v="1446091260"/>
    <n v="1443029206"/>
    <b v="0"/>
    <n v="55"/>
    <b v="1"/>
    <s v="theater/plays"/>
    <n v="102"/>
    <n v="55.6"/>
    <x v="1"/>
    <x v="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x v="257"/>
    <n v="2210"/>
    <x v="0"/>
    <x v="1"/>
    <s v="GBP"/>
    <n v="1462879020"/>
    <n v="1461941527"/>
    <b v="0"/>
    <n v="15"/>
    <b v="1"/>
    <s v="theater/plays"/>
    <n v="126"/>
    <n v="147.33000000000001"/>
    <x v="1"/>
    <x v="6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x v="1"/>
    <s v="GBP"/>
    <n v="1468611272"/>
    <n v="1466019272"/>
    <b v="0"/>
    <n v="27"/>
    <b v="1"/>
    <s v="theater/plays"/>
    <n v="101"/>
    <n v="56.33"/>
    <x v="1"/>
    <x v="6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x v="1"/>
    <s v="GBP"/>
    <n v="1406887310"/>
    <n v="1404295310"/>
    <b v="0"/>
    <n v="21"/>
    <b v="1"/>
    <s v="theater/plays"/>
    <n v="101"/>
    <n v="96.19"/>
    <x v="1"/>
    <x v="6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x v="0"/>
    <s v="USD"/>
    <n v="1416385679"/>
    <n v="1413790079"/>
    <b v="0"/>
    <n v="162"/>
    <b v="1"/>
    <s v="theater/plays"/>
    <n v="103"/>
    <n v="63.57"/>
    <x v="1"/>
    <x v="6"/>
    <x v="3358"/>
    <d v="2014-11-19T08:27:59"/>
    <x v="3"/>
  </r>
  <r>
    <n v="3359"/>
    <s v="BEIRUT, LADY OF LEBANON"/>
    <s v="A Theatrical Production Celebrating the Lebanese Culture and the Human Spirit in Time of War."/>
    <x v="23"/>
    <n v="4250"/>
    <x v="0"/>
    <x v="0"/>
    <s v="USD"/>
    <n v="1487985734"/>
    <n v="1484097734"/>
    <b v="0"/>
    <n v="23"/>
    <b v="1"/>
    <s v="theater/plays"/>
    <n v="106"/>
    <n v="184.78"/>
    <x v="1"/>
    <x v="6"/>
    <x v="3359"/>
    <d v="2017-02-25T01:22:14"/>
    <x v="1"/>
  </r>
  <r>
    <n v="3360"/>
    <s v="Pretty Butch"/>
    <s v="World Premiere, an M1 Singapore Fringe Festival 2017 commission."/>
    <x v="7"/>
    <n v="9124"/>
    <x v="0"/>
    <x v="20"/>
    <s v="SGD"/>
    <n v="1481731140"/>
    <n v="1479866343"/>
    <b v="0"/>
    <n v="72"/>
    <b v="1"/>
    <s v="theater/plays"/>
    <n v="101"/>
    <n v="126.72"/>
    <x v="1"/>
    <x v="6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x v="0"/>
    <s v="USD"/>
    <n v="1409587140"/>
    <n v="1408062990"/>
    <b v="0"/>
    <n v="68"/>
    <b v="1"/>
    <s v="theater/plays"/>
    <n v="113"/>
    <n v="83.43"/>
    <x v="1"/>
    <x v="6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x v="0"/>
    <s v="USD"/>
    <n v="1425704100"/>
    <n v="1424484717"/>
    <b v="0"/>
    <n v="20"/>
    <b v="1"/>
    <s v="theater/plays"/>
    <n v="218"/>
    <n v="54.5"/>
    <x v="1"/>
    <x v="6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x v="0"/>
    <s v="USD"/>
    <n v="1408464000"/>
    <n v="1406831445"/>
    <b v="0"/>
    <n v="26"/>
    <b v="1"/>
    <s v="theater/plays"/>
    <n v="101"/>
    <n v="302.31"/>
    <x v="1"/>
    <x v="6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x v="9"/>
    <n v="3178"/>
    <x v="0"/>
    <x v="1"/>
    <s v="GBP"/>
    <n v="1458075600"/>
    <n v="1456183649"/>
    <b v="0"/>
    <n v="72"/>
    <b v="1"/>
    <s v="theater/plays"/>
    <n v="106"/>
    <n v="44.14"/>
    <x v="1"/>
    <x v="6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x v="30"/>
    <n v="2600"/>
    <x v="0"/>
    <x v="0"/>
    <s v="USD"/>
    <n v="1449973592"/>
    <n v="1447381592"/>
    <b v="0"/>
    <n v="3"/>
    <b v="1"/>
    <s v="theater/plays"/>
    <n v="104"/>
    <n v="866.67"/>
    <x v="1"/>
    <x v="6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x v="2"/>
    <n v="1105"/>
    <x v="0"/>
    <x v="0"/>
    <s v="USD"/>
    <n v="1431481037"/>
    <n v="1428889037"/>
    <b v="0"/>
    <n v="18"/>
    <b v="1"/>
    <s v="theater/plays"/>
    <n v="221"/>
    <n v="61.39"/>
    <x v="1"/>
    <x v="6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x v="1"/>
    <s v="GBP"/>
    <n v="1438467894"/>
    <n v="1436307894"/>
    <b v="0"/>
    <n v="30"/>
    <b v="1"/>
    <s v="theater/plays"/>
    <n v="119"/>
    <n v="29.67"/>
    <x v="1"/>
    <x v="6"/>
    <x v="3367"/>
    <d v="2015-08-01T22:24:54"/>
    <x v="0"/>
  </r>
  <r>
    <n v="3368"/>
    <s v="Peter Pan by J.M. Barrie @ Open Space Arts"/>
    <s v="Help a non-profit community theatre create an unforgettable production of J.M. Barrie's classic play."/>
    <x v="28"/>
    <n v="1046"/>
    <x v="0"/>
    <x v="0"/>
    <s v="USD"/>
    <n v="1420088400"/>
    <n v="1416977259"/>
    <b v="0"/>
    <n v="23"/>
    <b v="1"/>
    <s v="theater/plays"/>
    <n v="105"/>
    <n v="45.48"/>
    <x v="1"/>
    <x v="6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x v="10"/>
    <n v="5195"/>
    <x v="0"/>
    <x v="17"/>
    <s v="EUR"/>
    <n v="1484441980"/>
    <n v="1479257980"/>
    <b v="0"/>
    <n v="54"/>
    <b v="1"/>
    <s v="theater/plays"/>
    <n v="104"/>
    <n v="96.2"/>
    <x v="1"/>
    <x v="6"/>
    <x v="3369"/>
    <d v="2017-01-15T00:59:40"/>
    <x v="2"/>
  </r>
  <r>
    <n v="3370"/>
    <s v="&quot;I'm Alright&quot;...an Enso Theatre Education production."/>
    <s v="I'm Alright. A story of young women, told by young women, for the world."/>
    <x v="15"/>
    <n v="1766"/>
    <x v="0"/>
    <x v="0"/>
    <s v="USD"/>
    <n v="1481961600"/>
    <n v="1479283285"/>
    <b v="0"/>
    <n v="26"/>
    <b v="1"/>
    <s v="theater/plays"/>
    <n v="118"/>
    <n v="67.92"/>
    <x v="1"/>
    <x v="6"/>
    <x v="3370"/>
    <d v="2016-12-17T08:00:00"/>
    <x v="2"/>
  </r>
  <r>
    <n v="3371"/>
    <s v="Red Planet (or One Way Ticket) Staged Reading"/>
    <s v="Help support Red Planet, a new science fiction play based off the Mars One exploration."/>
    <x v="48"/>
    <n v="277"/>
    <x v="0"/>
    <x v="0"/>
    <s v="USD"/>
    <n v="1449089965"/>
    <n v="1446670765"/>
    <b v="0"/>
    <n v="9"/>
    <b v="1"/>
    <s v="theater/plays"/>
    <n v="139"/>
    <n v="30.78"/>
    <x v="1"/>
    <x v="6"/>
    <x v="3371"/>
    <d v="2015-12-02T20:59:25"/>
    <x v="0"/>
  </r>
  <r>
    <n v="3372"/>
    <s v="All the Best, Jack"/>
    <s v="This play tells the story of the toxicity of sensationalism shown through one man's struggle with notoriety."/>
    <x v="28"/>
    <n v="1035"/>
    <x v="0"/>
    <x v="0"/>
    <s v="USD"/>
    <n v="1408942740"/>
    <n v="1407157756"/>
    <b v="0"/>
    <n v="27"/>
    <b v="1"/>
    <s v="theater/plays"/>
    <n v="104"/>
    <n v="38.33"/>
    <x v="1"/>
    <x v="6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x v="1"/>
    <s v="GBP"/>
    <n v="1437235200"/>
    <n v="1435177840"/>
    <b v="0"/>
    <n v="30"/>
    <b v="1"/>
    <s v="theater/plays"/>
    <n v="100"/>
    <n v="66.83"/>
    <x v="1"/>
    <x v="6"/>
    <x v="3373"/>
    <d v="2015-07-18T16:00:00"/>
    <x v="0"/>
  </r>
  <r>
    <n v="3374"/>
    <s v="HELP BUILD &quot;THE CASTLE&quot;"/>
    <s v="A rare  production of World acclaimed playwright Howard Barker's groundbreaking &amp; provocative 'The Castle'."/>
    <x v="8"/>
    <n v="3730"/>
    <x v="0"/>
    <x v="5"/>
    <s v="CAD"/>
    <n v="1446053616"/>
    <n v="1443461616"/>
    <b v="0"/>
    <n v="52"/>
    <b v="1"/>
    <s v="theater/plays"/>
    <n v="107"/>
    <n v="71.73"/>
    <x v="1"/>
    <x v="6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x v="9"/>
    <n v="3000"/>
    <x v="0"/>
    <x v="1"/>
    <s v="GBP"/>
    <n v="1400423973"/>
    <n v="1399387173"/>
    <b v="0"/>
    <n v="17"/>
    <b v="1"/>
    <s v="theater/plays"/>
    <n v="100"/>
    <n v="176.47"/>
    <x v="1"/>
    <x v="6"/>
    <x v="3375"/>
    <d v="2014-05-18T14:39:33"/>
    <x v="3"/>
  </r>
  <r>
    <n v="3376"/>
    <s v="The Tutors"/>
    <s v="3 college grads struggling to fund their social network. 1 bratty blackmailing student. 1 dreamy Asian business man. 1 awesome play."/>
    <x v="6"/>
    <n v="8001"/>
    <x v="0"/>
    <x v="0"/>
    <s v="USD"/>
    <n v="1429976994"/>
    <n v="1424796594"/>
    <b v="0"/>
    <n v="19"/>
    <b v="1"/>
    <s v="theater/plays"/>
    <n v="100"/>
    <n v="421.11"/>
    <x v="1"/>
    <x v="6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x v="6"/>
    <n v="8084"/>
    <x v="0"/>
    <x v="1"/>
    <s v="GBP"/>
    <n v="1426870560"/>
    <n v="1424280899"/>
    <b v="0"/>
    <n v="77"/>
    <b v="1"/>
    <s v="theater/plays"/>
    <n v="101"/>
    <n v="104.99"/>
    <x v="1"/>
    <x v="6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x v="131"/>
    <n v="592"/>
    <x v="0"/>
    <x v="1"/>
    <s v="GBP"/>
    <n v="1409490480"/>
    <n v="1407400306"/>
    <b v="0"/>
    <n v="21"/>
    <b v="1"/>
    <s v="theater/plays"/>
    <n v="108"/>
    <n v="28.19"/>
    <x v="1"/>
    <x v="6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x v="13"/>
    <n v="2073"/>
    <x v="0"/>
    <x v="1"/>
    <s v="GBP"/>
    <n v="1440630000"/>
    <n v="1439122800"/>
    <b v="0"/>
    <n v="38"/>
    <b v="1"/>
    <s v="theater/plays"/>
    <n v="104"/>
    <n v="54.55"/>
    <x v="1"/>
    <x v="6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x v="0"/>
    <s v="USD"/>
    <n v="1417305178"/>
    <n v="1414277578"/>
    <b v="0"/>
    <n v="28"/>
    <b v="1"/>
    <s v="theater/plays"/>
    <n v="104"/>
    <n v="111.89"/>
    <x v="1"/>
    <x v="6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x v="0"/>
    <s v="USD"/>
    <n v="1426044383"/>
    <n v="1423455983"/>
    <b v="0"/>
    <n v="48"/>
    <b v="1"/>
    <s v="theater/plays"/>
    <n v="102"/>
    <n v="85.21"/>
    <x v="1"/>
    <x v="6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x v="1"/>
    <s v="GBP"/>
    <n v="1470092340"/>
    <n v="1467973256"/>
    <b v="0"/>
    <n v="46"/>
    <b v="1"/>
    <s v="theater/plays"/>
    <n v="101"/>
    <n v="76.650000000000006"/>
    <x v="1"/>
    <x v="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x v="0"/>
    <s v="USD"/>
    <n v="1466707620"/>
    <n v="1464979620"/>
    <b v="0"/>
    <n v="30"/>
    <b v="1"/>
    <s v="theater/plays"/>
    <n v="112"/>
    <n v="65.17"/>
    <x v="1"/>
    <x v="6"/>
    <x v="3383"/>
    <d v="2016-06-23T18:47:00"/>
    <x v="2"/>
  </r>
  <r>
    <n v="3384"/>
    <s v="The Hat"/>
    <s v="Six gay men, emotional baggage, and online dating: what could go wrong? A play about looking for love and finding something better."/>
    <x v="12"/>
    <n v="6000.66"/>
    <x v="0"/>
    <x v="0"/>
    <s v="USD"/>
    <n v="1448074800"/>
    <n v="1444874768"/>
    <b v="0"/>
    <n v="64"/>
    <b v="1"/>
    <s v="theater/plays"/>
    <n v="100"/>
    <n v="93.76"/>
    <x v="1"/>
    <x v="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x v="0"/>
    <s v="USD"/>
    <n v="1418244552"/>
    <n v="1415652552"/>
    <b v="0"/>
    <n v="15"/>
    <b v="1"/>
    <s v="theater/plays"/>
    <n v="100"/>
    <n v="133.33000000000001"/>
    <x v="1"/>
    <x v="6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x v="13"/>
    <n v="2100"/>
    <x v="0"/>
    <x v="0"/>
    <s v="USD"/>
    <n v="1417620506"/>
    <n v="1415028506"/>
    <b v="0"/>
    <n v="41"/>
    <b v="1"/>
    <s v="theater/plays"/>
    <n v="105"/>
    <n v="51.22"/>
    <x v="1"/>
    <x v="6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x v="0"/>
    <s v="USD"/>
    <n v="1418581088"/>
    <n v="1415125088"/>
    <b v="0"/>
    <n v="35"/>
    <b v="1"/>
    <s v="theater/plays"/>
    <n v="117"/>
    <n v="100.17"/>
    <x v="1"/>
    <x v="6"/>
    <x v="3387"/>
    <d v="2014-12-14T18:18:08"/>
    <x v="3"/>
  </r>
  <r>
    <n v="3388"/>
    <s v="ICONS"/>
    <s v="ICONS is a unique new play about the Amazon warrior women from Greek myth and re-imagines them from a contemporary female perspective."/>
    <x v="15"/>
    <n v="1557"/>
    <x v="0"/>
    <x v="1"/>
    <s v="GBP"/>
    <n v="1434625441"/>
    <n v="1432033441"/>
    <b v="0"/>
    <n v="45"/>
    <b v="1"/>
    <s v="theater/plays"/>
    <n v="104"/>
    <n v="34.6"/>
    <x v="1"/>
    <x v="6"/>
    <x v="3388"/>
    <d v="2015-06-18T11:04:01"/>
    <x v="0"/>
  </r>
  <r>
    <n v="3389"/>
    <s v="Chimera Ensemble Productions Fund"/>
    <s v="Chimera Ensemble is launching 2 inaugural theater productions, and we need support to do high quality work!"/>
    <x v="3"/>
    <n v="11450"/>
    <x v="0"/>
    <x v="0"/>
    <s v="USD"/>
    <n v="1464960682"/>
    <n v="1462368682"/>
    <b v="0"/>
    <n v="62"/>
    <b v="1"/>
    <s v="theater/plays"/>
    <n v="115"/>
    <n v="184.68"/>
    <x v="1"/>
    <x v="6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x v="0"/>
    <s v="USD"/>
    <n v="1405017345"/>
    <n v="1403721345"/>
    <b v="0"/>
    <n v="22"/>
    <b v="1"/>
    <s v="theater/plays"/>
    <n v="102"/>
    <n v="69.819999999999993"/>
    <x v="1"/>
    <x v="6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x v="2"/>
    <n v="1115"/>
    <x v="0"/>
    <x v="0"/>
    <s v="USD"/>
    <n v="1407536880"/>
    <n v="1404997548"/>
    <b v="0"/>
    <n v="18"/>
    <b v="1"/>
    <s v="theater/plays"/>
    <n v="223"/>
    <n v="61.94"/>
    <x v="1"/>
    <x v="6"/>
    <x v="3391"/>
    <d v="2014-08-08T22:28:00"/>
    <x v="3"/>
  </r>
  <r>
    <n v="3392"/>
    <s v="1 in 3"/>
    <s v="Life is more than the days you have left. 1 in 3 tells of two normal people &amp; their confrontation with mortality and the dice of fate."/>
    <x v="2"/>
    <n v="500"/>
    <x v="0"/>
    <x v="1"/>
    <s v="GBP"/>
    <n v="1462565855"/>
    <n v="1458245855"/>
    <b v="0"/>
    <n v="12"/>
    <b v="1"/>
    <s v="theater/plays"/>
    <n v="100"/>
    <n v="41.67"/>
    <x v="1"/>
    <x v="6"/>
    <x v="3392"/>
    <d v="2016-05-06T20:17:35"/>
    <x v="2"/>
  </r>
  <r>
    <n v="3393"/>
    <s v="The Maltese Bodkin"/>
    <s v="hiSTORYstage presents a film noir-style comedy mystery with a Shakespearean twist performed as a 1944 radio drama."/>
    <x v="15"/>
    <n v="1587"/>
    <x v="0"/>
    <x v="0"/>
    <s v="USD"/>
    <n v="1415234760"/>
    <n v="1413065230"/>
    <b v="0"/>
    <n v="44"/>
    <b v="1"/>
    <s v="theater/plays"/>
    <n v="106"/>
    <n v="36.07"/>
    <x v="1"/>
    <x v="6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x v="131"/>
    <n v="783"/>
    <x v="0"/>
    <x v="1"/>
    <s v="GBP"/>
    <n v="1406470645"/>
    <n v="1403878645"/>
    <b v="0"/>
    <n v="27"/>
    <b v="1"/>
    <s v="theater/plays"/>
    <n v="142"/>
    <n v="29"/>
    <x v="1"/>
    <x v="6"/>
    <x v="3394"/>
    <d v="2014-07-27T14:17:25"/>
    <x v="3"/>
  </r>
  <r>
    <n v="3395"/>
    <s v="MIRAMAR"/>
    <s v="Miramar is a a darkly funny play exploring what it is we call â€˜homeâ€™."/>
    <x v="2"/>
    <n v="920"/>
    <x v="0"/>
    <x v="1"/>
    <s v="GBP"/>
    <n v="1433009400"/>
    <n v="1431795944"/>
    <b v="0"/>
    <n v="38"/>
    <b v="1"/>
    <s v="theater/plays"/>
    <n v="184"/>
    <n v="24.21"/>
    <x v="1"/>
    <x v="6"/>
    <x v="3395"/>
    <d v="2015-05-30T18:10:00"/>
    <x v="0"/>
  </r>
  <r>
    <n v="3396"/>
    <s v="Rainbowtown"/>
    <s v="&quot;Rainbowtown&quot; is a new play for kids. Help us bring it to the Main Line during the 2014 Philadelphia Fringe Festival!"/>
    <x v="15"/>
    <n v="1565"/>
    <x v="0"/>
    <x v="0"/>
    <s v="USD"/>
    <n v="1401595140"/>
    <n v="1399286589"/>
    <b v="0"/>
    <n v="28"/>
    <b v="1"/>
    <s v="theater/plays"/>
    <n v="104"/>
    <n v="55.89"/>
    <x v="1"/>
    <x v="6"/>
    <x v="3396"/>
    <d v="2014-06-01T03:59:00"/>
    <x v="3"/>
  </r>
  <r>
    <n v="3397"/>
    <s v="Waiting for Godot - Blue Sky Theatre &amp; Arts"/>
    <s v="Help a group of recovering alcoholics bring Samuel Beckett's classic to a seaside town!"/>
    <x v="49"/>
    <n v="280"/>
    <x v="0"/>
    <x v="1"/>
    <s v="GBP"/>
    <n v="1455832800"/>
    <n v="1452338929"/>
    <b v="0"/>
    <n v="24"/>
    <b v="1"/>
    <s v="theater/plays"/>
    <n v="112"/>
    <n v="11.67"/>
    <x v="1"/>
    <x v="6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x v="0"/>
    <s v="USD"/>
    <n v="1416589200"/>
    <n v="1414605776"/>
    <b v="0"/>
    <n v="65"/>
    <b v="1"/>
    <s v="theater/plays"/>
    <n v="111"/>
    <n v="68.349999999999994"/>
    <x v="1"/>
    <x v="6"/>
    <x v="3398"/>
    <d v="2014-11-21T17:00:00"/>
    <x v="3"/>
  </r>
  <r>
    <n v="3399"/>
    <s v="Spinning Wheel Youth Takeover"/>
    <s v="13 young people have taken over Spinning Wheel Theatre to choose, produce and create their own show from scratch."/>
    <x v="38"/>
    <n v="1245"/>
    <x v="0"/>
    <x v="1"/>
    <s v="GBP"/>
    <n v="1424556325"/>
    <n v="1421964325"/>
    <b v="0"/>
    <n v="46"/>
    <b v="1"/>
    <s v="theater/plays"/>
    <n v="104"/>
    <n v="27.07"/>
    <x v="1"/>
    <x v="6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x v="3"/>
    <n v="10041"/>
    <x v="0"/>
    <x v="0"/>
    <s v="USD"/>
    <n v="1409266414"/>
    <n v="1405378414"/>
    <b v="0"/>
    <n v="85"/>
    <b v="1"/>
    <s v="theater/plays"/>
    <n v="100"/>
    <n v="118.13"/>
    <x v="1"/>
    <x v="6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x v="1"/>
    <s v="GBP"/>
    <n v="1438968146"/>
    <n v="1436376146"/>
    <b v="0"/>
    <n v="66"/>
    <b v="1"/>
    <s v="theater/plays"/>
    <n v="102"/>
    <n v="44.76"/>
    <x v="1"/>
    <x v="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x v="0"/>
    <s v="USD"/>
    <n v="1447295460"/>
    <n v="1444747843"/>
    <b v="0"/>
    <n v="165"/>
    <b v="1"/>
    <s v="theater/plays"/>
    <n v="110"/>
    <n v="99.79"/>
    <x v="1"/>
    <x v="6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x v="1"/>
    <s v="GBP"/>
    <n v="1435230324"/>
    <n v="1432638324"/>
    <b v="0"/>
    <n v="17"/>
    <b v="1"/>
    <s v="theater/plays"/>
    <n v="100"/>
    <n v="117.65"/>
    <x v="1"/>
    <x v="6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x v="0"/>
    <s v="USD"/>
    <n v="1434542702"/>
    <n v="1432814702"/>
    <b v="0"/>
    <n v="3"/>
    <b v="1"/>
    <s v="theater/plays"/>
    <n v="122"/>
    <n v="203.33"/>
    <x v="1"/>
    <x v="6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x v="1"/>
    <s v="GBP"/>
    <n v="1456876740"/>
    <n v="1455063886"/>
    <b v="0"/>
    <n v="17"/>
    <b v="1"/>
    <s v="theater/plays"/>
    <n v="138"/>
    <n v="28.32"/>
    <x v="1"/>
    <x v="6"/>
    <x v="3405"/>
    <d v="2016-03-01T23:59:00"/>
    <x v="2"/>
  </r>
  <r>
    <n v="3406"/>
    <s v="Voices of Swords"/>
    <s v="A funny and moving new play about two families dealing with aging parents in very different ways!"/>
    <x v="3"/>
    <n v="10031"/>
    <x v="0"/>
    <x v="0"/>
    <s v="USD"/>
    <n v="1405511376"/>
    <n v="1401623376"/>
    <b v="0"/>
    <n v="91"/>
    <b v="1"/>
    <s v="theater/plays"/>
    <n v="100"/>
    <n v="110.23"/>
    <x v="1"/>
    <x v="6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x v="13"/>
    <n v="2142"/>
    <x v="0"/>
    <x v="1"/>
    <s v="GBP"/>
    <n v="1404641289"/>
    <n v="1402049289"/>
    <b v="0"/>
    <n v="67"/>
    <b v="1"/>
    <s v="theater/plays"/>
    <n v="107"/>
    <n v="31.97"/>
    <x v="1"/>
    <x v="6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x v="0"/>
    <s v="USD"/>
    <n v="1405727304"/>
    <n v="1403135304"/>
    <b v="0"/>
    <n v="18"/>
    <b v="1"/>
    <s v="theater/plays"/>
    <n v="211"/>
    <n v="58.61"/>
    <x v="1"/>
    <x v="6"/>
    <x v="3408"/>
    <d v="2014-07-18T23:48:24"/>
    <x v="3"/>
  </r>
  <r>
    <n v="3409"/>
    <s v="Who Said Theatre Presents: The Calm"/>
    <s v="Exciting and visceral new-writing that challenges the way we view the fine line between war and terror..."/>
    <x v="2"/>
    <n v="618"/>
    <x v="0"/>
    <x v="1"/>
    <s v="GBP"/>
    <n v="1469998680"/>
    <n v="1466710358"/>
    <b v="0"/>
    <n v="21"/>
    <b v="1"/>
    <s v="theater/plays"/>
    <n v="124"/>
    <n v="29.43"/>
    <x v="1"/>
    <x v="6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x v="9"/>
    <n v="3255"/>
    <x v="0"/>
    <x v="0"/>
    <s v="USD"/>
    <n v="1465196400"/>
    <n v="1462841990"/>
    <b v="0"/>
    <n v="40"/>
    <b v="1"/>
    <s v="theater/plays"/>
    <n v="109"/>
    <n v="81.38"/>
    <x v="1"/>
    <x v="6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x v="0"/>
    <s v="USD"/>
    <n v="1444264372"/>
    <n v="1442536372"/>
    <b v="0"/>
    <n v="78"/>
    <b v="1"/>
    <s v="theater/plays"/>
    <n v="104"/>
    <n v="199.17"/>
    <x v="1"/>
    <x v="6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x v="9"/>
    <n v="3000"/>
    <x v="0"/>
    <x v="1"/>
    <s v="GBP"/>
    <n v="1411858862"/>
    <n v="1409266862"/>
    <b v="0"/>
    <n v="26"/>
    <b v="1"/>
    <s v="theater/plays"/>
    <n v="100"/>
    <n v="115.38"/>
    <x v="1"/>
    <x v="6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x v="0"/>
    <s v="USD"/>
    <n v="1425099540"/>
    <n v="1424280938"/>
    <b v="0"/>
    <n v="14"/>
    <b v="1"/>
    <s v="theater/plays"/>
    <n v="130"/>
    <n v="46.43"/>
    <x v="1"/>
    <x v="6"/>
    <x v="3413"/>
    <d v="2015-02-28T04:59:00"/>
    <x v="0"/>
  </r>
  <r>
    <n v="3414"/>
    <s v="PCSF PlayOffs 2016"/>
    <s v="A new twist on our annual festival of fully-produced plays by member playwrights, performed by a talented ensemble cast!"/>
    <x v="9"/>
    <n v="3105"/>
    <x v="0"/>
    <x v="0"/>
    <s v="USD"/>
    <n v="1480579140"/>
    <n v="1478030325"/>
    <b v="0"/>
    <n v="44"/>
    <b v="1"/>
    <s v="theater/plays"/>
    <n v="104"/>
    <n v="70.569999999999993"/>
    <x v="1"/>
    <x v="6"/>
    <x v="3414"/>
    <d v="2016-12-01T07:59:00"/>
    <x v="2"/>
  </r>
  <r>
    <n v="3415"/>
    <s v="Balm in Gilead at Columbia"/>
    <s v="We are raising funds to allow for enhanced scenic, costume, and lighting design. Every dollar helps!"/>
    <x v="48"/>
    <n v="200"/>
    <x v="0"/>
    <x v="0"/>
    <s v="USD"/>
    <n v="1460935800"/>
    <n v="1459999656"/>
    <b v="0"/>
    <n v="9"/>
    <b v="1"/>
    <s v="theater/plays"/>
    <n v="100"/>
    <n v="22.22"/>
    <x v="1"/>
    <x v="6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x v="1"/>
    <s v="GBP"/>
    <n v="1429813800"/>
    <n v="1427363645"/>
    <b v="0"/>
    <n v="30"/>
    <b v="1"/>
    <s v="theater/plays"/>
    <n v="120"/>
    <n v="159.47"/>
    <x v="1"/>
    <x v="6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x v="0"/>
    <s v="USD"/>
    <n v="1414284180"/>
    <n v="1410558948"/>
    <b v="0"/>
    <n v="45"/>
    <b v="1"/>
    <s v="theater/plays"/>
    <n v="100"/>
    <n v="37.78"/>
    <x v="1"/>
    <x v="6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x v="0"/>
    <s v="USD"/>
    <n v="1400875307"/>
    <n v="1398283307"/>
    <b v="0"/>
    <n v="56"/>
    <b v="1"/>
    <s v="theater/plays"/>
    <n v="101"/>
    <n v="72.05"/>
    <x v="1"/>
    <x v="6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x v="17"/>
    <s v="EUR"/>
    <n v="1459978200"/>
    <n v="1458416585"/>
    <b v="0"/>
    <n v="46"/>
    <b v="1"/>
    <s v="theater/plays"/>
    <n v="107"/>
    <n v="63.7"/>
    <x v="1"/>
    <x v="6"/>
    <x v="3419"/>
    <d v="2016-04-06T21:30:00"/>
    <x v="2"/>
  </r>
  <r>
    <n v="3420"/>
    <s v="Rounds. Set design campaign."/>
    <s v="A powerful and urgent tale of the first line of defence for the NHS. Based on true stories from junior doctors."/>
    <x v="176"/>
    <n v="966"/>
    <x v="0"/>
    <x v="1"/>
    <s v="GBP"/>
    <n v="1455408000"/>
    <n v="1454638202"/>
    <b v="0"/>
    <n v="34"/>
    <b v="1"/>
    <s v="theater/plays"/>
    <n v="138"/>
    <n v="28.41"/>
    <x v="1"/>
    <x v="6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x v="0"/>
    <s v="USD"/>
    <n v="1425495563"/>
    <n v="1422903563"/>
    <b v="0"/>
    <n v="98"/>
    <b v="1"/>
    <s v="theater/plays"/>
    <n v="101"/>
    <n v="103.21"/>
    <x v="1"/>
    <x v="6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x v="1"/>
    <s v="GBP"/>
    <n v="1450051200"/>
    <n v="1447594176"/>
    <b v="0"/>
    <n v="46"/>
    <b v="1"/>
    <s v="theater/plays"/>
    <n v="109"/>
    <n v="71.150000000000006"/>
    <x v="1"/>
    <x v="6"/>
    <x v="3422"/>
    <d v="2015-12-14T00:00:00"/>
    <x v="0"/>
  </r>
  <r>
    <n v="3423"/>
    <s v="And That's How The Story Goes"/>
    <s v="Forest Hills Eastern's Student Run Show 2015. Our goal is to present a professional quality show on a budget."/>
    <x v="49"/>
    <n v="350"/>
    <x v="0"/>
    <x v="0"/>
    <s v="USD"/>
    <n v="1429912341"/>
    <n v="1427320341"/>
    <b v="0"/>
    <n v="10"/>
    <b v="1"/>
    <s v="theater/plays"/>
    <n v="140"/>
    <n v="35"/>
    <x v="1"/>
    <x v="6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x v="0"/>
    <s v="USD"/>
    <n v="1423119540"/>
    <n v="1421252084"/>
    <b v="0"/>
    <n v="76"/>
    <b v="1"/>
    <s v="theater/plays"/>
    <n v="104"/>
    <n v="81.78"/>
    <x v="1"/>
    <x v="6"/>
    <x v="3424"/>
    <d v="2015-02-05T06:59:00"/>
    <x v="0"/>
  </r>
  <r>
    <n v="3425"/>
    <s v="The Erlkings"/>
    <s v="The Erlkings is a play that uses the writings of the perpetrators of the Columbine Shooting to explore the inner lives of these boys."/>
    <x v="11"/>
    <n v="30891.1"/>
    <x v="0"/>
    <x v="0"/>
    <s v="USD"/>
    <n v="1412434136"/>
    <n v="1409669336"/>
    <b v="0"/>
    <n v="104"/>
    <b v="1"/>
    <s v="theater/plays"/>
    <n v="103"/>
    <n v="297.02999999999997"/>
    <x v="1"/>
    <x v="6"/>
    <x v="3425"/>
    <d v="2014-10-04T14:48:56"/>
    <x v="3"/>
  </r>
  <r>
    <n v="3426"/>
    <s v="Holocene"/>
    <s v="Part ghost story, part cautionary tale, Holocene is a play about the end of our world, and the beginning of another."/>
    <x v="192"/>
    <n v="4055"/>
    <x v="0"/>
    <x v="0"/>
    <s v="USD"/>
    <n v="1411264800"/>
    <n v="1409620903"/>
    <b v="0"/>
    <n v="87"/>
    <b v="1"/>
    <s v="theater/plays"/>
    <n v="108"/>
    <n v="46.61"/>
    <x v="1"/>
    <x v="6"/>
    <x v="3426"/>
    <d v="2014-09-21T02:00:00"/>
    <x v="3"/>
  </r>
  <r>
    <n v="3427"/>
    <s v="We Were Kings"/>
    <s v="A new play developed in collaboration with graduating theatre makers, premiering at the Edinburgh Fringe Festival 2014."/>
    <x v="15"/>
    <n v="1500"/>
    <x v="0"/>
    <x v="1"/>
    <s v="GBP"/>
    <n v="1404314952"/>
    <n v="1401722952"/>
    <b v="0"/>
    <n v="29"/>
    <b v="1"/>
    <s v="theater/plays"/>
    <n v="100"/>
    <n v="51.72"/>
    <x v="1"/>
    <x v="6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x v="1"/>
    <s v="GBP"/>
    <n v="1425142800"/>
    <n v="1422983847"/>
    <b v="0"/>
    <n v="51"/>
    <b v="1"/>
    <s v="theater/plays"/>
    <n v="103"/>
    <n v="40.29"/>
    <x v="1"/>
    <x v="6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x v="1"/>
    <s v="GBP"/>
    <n v="1478046661"/>
    <n v="1476837061"/>
    <b v="0"/>
    <n v="12"/>
    <b v="1"/>
    <s v="theater/plays"/>
    <n v="130"/>
    <n v="16.25"/>
    <x v="1"/>
    <x v="6"/>
    <x v="3429"/>
    <d v="2016-11-02T00:31:01"/>
    <x v="2"/>
  </r>
  <r>
    <n v="3430"/>
    <s v="Being Patient"/>
    <s v="We need support for our play so we can promote awareness of kidney diseases and the effect it has on sufferers and their families."/>
    <x v="13"/>
    <n v="2170.9899999999998"/>
    <x v="0"/>
    <x v="1"/>
    <s v="GBP"/>
    <n v="1406760101"/>
    <n v="1404168101"/>
    <b v="0"/>
    <n v="72"/>
    <b v="1"/>
    <s v="theater/plays"/>
    <n v="109"/>
    <n v="30.15"/>
    <x v="1"/>
    <x v="6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x v="0"/>
    <s v="USD"/>
    <n v="1408383153"/>
    <n v="1405791153"/>
    <b v="0"/>
    <n v="21"/>
    <b v="1"/>
    <s v="theater/plays"/>
    <n v="100"/>
    <n v="95.24"/>
    <x v="1"/>
    <x v="6"/>
    <x v="3431"/>
    <d v="2014-08-18T17:32:33"/>
    <x v="3"/>
  </r>
  <r>
    <n v="3432"/>
    <s v="Love Letters"/>
    <s v="Bare Theatre stages A.R. Gurney's Pulitzer Finalist script about a relationship spanning a lifetime and long distance."/>
    <x v="13"/>
    <n v="2193"/>
    <x v="0"/>
    <x v="0"/>
    <s v="USD"/>
    <n v="1454709600"/>
    <n v="1452520614"/>
    <b v="0"/>
    <n v="42"/>
    <b v="1"/>
    <s v="theater/plays"/>
    <n v="110"/>
    <n v="52.21"/>
    <x v="1"/>
    <x v="6"/>
    <x v="3432"/>
    <d v="2016-02-05T22:00:00"/>
    <x v="2"/>
  </r>
  <r>
    <n v="3433"/>
    <s v="The Dybbuk"/>
    <s v="death&amp;pretzels presents their first Chicago based project:_x000a_The Dybbuk by S. Ansky"/>
    <x v="196"/>
    <n v="9525"/>
    <x v="0"/>
    <x v="0"/>
    <s v="USD"/>
    <n v="1402974000"/>
    <n v="1400290255"/>
    <b v="0"/>
    <n v="71"/>
    <b v="1"/>
    <s v="theater/plays"/>
    <n v="100"/>
    <n v="134.15"/>
    <x v="1"/>
    <x v="6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x v="3"/>
    <n v="10555"/>
    <x v="0"/>
    <x v="0"/>
    <s v="USD"/>
    <n v="1404983269"/>
    <n v="1402391269"/>
    <b v="0"/>
    <n v="168"/>
    <b v="1"/>
    <s v="theater/plays"/>
    <n v="106"/>
    <n v="62.83"/>
    <x v="1"/>
    <x v="6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x v="0"/>
    <s v="USD"/>
    <n v="1470538800"/>
    <n v="1469112493"/>
    <b v="0"/>
    <n v="19"/>
    <b v="1"/>
    <s v="theater/plays"/>
    <n v="112"/>
    <n v="58.95"/>
    <x v="1"/>
    <x v="6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x v="0"/>
    <s v="USD"/>
    <n v="1408638480"/>
    <n v="1406811593"/>
    <b v="0"/>
    <n v="37"/>
    <b v="1"/>
    <s v="theater/plays"/>
    <n v="106"/>
    <n v="143.11000000000001"/>
    <x v="1"/>
    <x v="6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x v="0"/>
    <s v="USD"/>
    <n v="1440003820"/>
    <n v="1437411820"/>
    <b v="0"/>
    <n v="36"/>
    <b v="1"/>
    <s v="theater/plays"/>
    <n v="101"/>
    <n v="84.17"/>
    <x v="1"/>
    <x v="6"/>
    <x v="3437"/>
    <d v="2015-08-19T17:03:40"/>
    <x v="0"/>
  </r>
  <r>
    <n v="3438"/>
    <s v="KLIPPIES"/>
    <s v="Klippies is the debut play from Johannesburg-born writer Jessica SiÃ¢n, premiering at the Southwark Playhouse, London in May 2015."/>
    <x v="30"/>
    <n v="2605"/>
    <x v="0"/>
    <x v="1"/>
    <s v="GBP"/>
    <n v="1430600400"/>
    <n v="1428358567"/>
    <b v="0"/>
    <n v="14"/>
    <b v="1"/>
    <s v="theater/plays"/>
    <n v="104"/>
    <n v="186.07"/>
    <x v="1"/>
    <x v="6"/>
    <x v="3438"/>
    <d v="2015-05-02T21:00:00"/>
    <x v="0"/>
  </r>
  <r>
    <n v="3439"/>
    <s v="Cirque Inspired Alice's Adventures in Wonderland"/>
    <s v="Help a small theater produce an original adaptation of Lewis Carroll's classic story."/>
    <x v="38"/>
    <n v="1616.14"/>
    <x v="0"/>
    <x v="0"/>
    <s v="USD"/>
    <n v="1453179540"/>
    <n v="1452030730"/>
    <b v="0"/>
    <n v="18"/>
    <b v="1"/>
    <s v="theater/plays"/>
    <n v="135"/>
    <n v="89.79"/>
    <x v="1"/>
    <x v="6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x v="10"/>
    <n v="5260.92"/>
    <x v="0"/>
    <x v="0"/>
    <s v="USD"/>
    <n v="1405095300"/>
    <n v="1403146628"/>
    <b v="0"/>
    <n v="82"/>
    <b v="1"/>
    <s v="theater/plays"/>
    <n v="105"/>
    <n v="64.16"/>
    <x v="1"/>
    <x v="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x v="0"/>
    <s v="USD"/>
    <n v="1447445820"/>
    <n v="1445077121"/>
    <b v="0"/>
    <n v="43"/>
    <b v="1"/>
    <s v="theater/plays"/>
    <n v="103"/>
    <n v="59.65"/>
    <x v="1"/>
    <x v="6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x v="49"/>
    <n v="250"/>
    <x v="0"/>
    <x v="0"/>
    <s v="USD"/>
    <n v="1433016672"/>
    <n v="1430424672"/>
    <b v="0"/>
    <n v="8"/>
    <b v="1"/>
    <s v="theater/plays"/>
    <n v="100"/>
    <n v="31.25"/>
    <x v="1"/>
    <x v="6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x v="0"/>
    <s v="USD"/>
    <n v="1410266146"/>
    <n v="1407674146"/>
    <b v="0"/>
    <n v="45"/>
    <b v="1"/>
    <s v="theater/plays"/>
    <n v="186"/>
    <n v="41.22"/>
    <x v="1"/>
    <x v="6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x v="2"/>
    <s v="AUD"/>
    <n v="1465394340"/>
    <n v="1464677986"/>
    <b v="0"/>
    <n v="20"/>
    <b v="1"/>
    <s v="theater/plays"/>
    <n v="289"/>
    <n v="43.35"/>
    <x v="1"/>
    <x v="6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x v="13"/>
    <n v="2000"/>
    <x v="0"/>
    <x v="1"/>
    <s v="GBP"/>
    <n v="1445604236"/>
    <n v="1443185036"/>
    <b v="0"/>
    <n v="31"/>
    <b v="1"/>
    <s v="theater/plays"/>
    <n v="100"/>
    <n v="64.52"/>
    <x v="1"/>
    <x v="6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x v="1"/>
    <s v="GBP"/>
    <n v="1423138800"/>
    <n v="1421092725"/>
    <b v="0"/>
    <n v="25"/>
    <b v="1"/>
    <s v="theater/plays"/>
    <n v="108"/>
    <n v="43.28"/>
    <x v="1"/>
    <x v="6"/>
    <x v="3446"/>
    <d v="2015-02-05T12:20:00"/>
    <x v="0"/>
  </r>
  <r>
    <n v="3447"/>
    <s v="The Vagabond Halfback"/>
    <s v="&quot;He was a poet, a vagrant, a philosopher, a lady's man and a hard drinker&quot;"/>
    <x v="28"/>
    <n v="1078"/>
    <x v="0"/>
    <x v="0"/>
    <s v="USD"/>
    <n v="1458332412"/>
    <n v="1454448012"/>
    <b v="0"/>
    <n v="14"/>
    <b v="1"/>
    <s v="theater/plays"/>
    <n v="108"/>
    <n v="77"/>
    <x v="1"/>
    <x v="6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x v="0"/>
    <s v="USD"/>
    <n v="1418784689"/>
    <n v="1416192689"/>
    <b v="0"/>
    <n v="45"/>
    <b v="1"/>
    <s v="theater/plays"/>
    <n v="110"/>
    <n v="51.22"/>
    <x v="1"/>
    <x v="6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x v="0"/>
    <s v="USD"/>
    <n v="1468036800"/>
    <n v="1465607738"/>
    <b v="0"/>
    <n v="20"/>
    <b v="1"/>
    <s v="theater/plays"/>
    <n v="171"/>
    <n v="68.25"/>
    <x v="1"/>
    <x v="6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x v="2"/>
    <n v="760"/>
    <x v="0"/>
    <x v="1"/>
    <s v="GBP"/>
    <n v="1427990071"/>
    <n v="1422809671"/>
    <b v="0"/>
    <n v="39"/>
    <b v="1"/>
    <s v="theater/plays"/>
    <n v="152"/>
    <n v="19.489999999999998"/>
    <x v="1"/>
    <x v="6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x v="81"/>
    <n v="658"/>
    <x v="0"/>
    <x v="0"/>
    <s v="USD"/>
    <n v="1429636927"/>
    <n v="1427304127"/>
    <b v="0"/>
    <n v="16"/>
    <b v="1"/>
    <s v="theater/plays"/>
    <n v="101"/>
    <n v="41.13"/>
    <x v="1"/>
    <x v="6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x v="0"/>
    <s v="USD"/>
    <n v="1406087940"/>
    <n v="1404141626"/>
    <b v="0"/>
    <n v="37"/>
    <b v="1"/>
    <s v="theater/plays"/>
    <n v="153"/>
    <n v="41.41"/>
    <x v="1"/>
    <x v="6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x v="43"/>
    <n v="385"/>
    <x v="0"/>
    <x v="1"/>
    <s v="GBP"/>
    <n v="1471130956"/>
    <n v="1465946956"/>
    <b v="0"/>
    <n v="14"/>
    <b v="1"/>
    <s v="theater/plays"/>
    <n v="128"/>
    <n v="27.5"/>
    <x v="1"/>
    <x v="6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x v="1"/>
    <s v="GBP"/>
    <n v="1406825159"/>
    <n v="1404233159"/>
    <b v="0"/>
    <n v="21"/>
    <b v="1"/>
    <s v="theater/plays"/>
    <n v="101"/>
    <n v="33.57"/>
    <x v="1"/>
    <x v="6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x v="0"/>
    <s v="USD"/>
    <n v="1476381627"/>
    <n v="1473789627"/>
    <b v="0"/>
    <n v="69"/>
    <b v="1"/>
    <s v="theater/plays"/>
    <n v="101"/>
    <n v="145.87"/>
    <x v="1"/>
    <x v="6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x v="9"/>
    <n v="5739"/>
    <x v="0"/>
    <x v="0"/>
    <s v="USD"/>
    <n v="1406876340"/>
    <n v="1404190567"/>
    <b v="0"/>
    <n v="16"/>
    <b v="1"/>
    <s v="theater/plays"/>
    <n v="191"/>
    <n v="358.69"/>
    <x v="1"/>
    <x v="6"/>
    <x v="3456"/>
    <d v="2014-08-01T06:59:00"/>
    <x v="3"/>
  </r>
  <r>
    <n v="3457"/>
    <s v="The Impossible Adventures Of Supernova Jones"/>
    <s v="Robots, Space Battles, Mystery, and Intrigue. Nothing is Impossible..."/>
    <x v="13"/>
    <n v="2804"/>
    <x v="0"/>
    <x v="0"/>
    <s v="USD"/>
    <n v="1423720740"/>
    <n v="1421081857"/>
    <b v="0"/>
    <n v="55"/>
    <b v="1"/>
    <s v="theater/plays"/>
    <n v="140"/>
    <n v="50.98"/>
    <x v="1"/>
    <x v="6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x v="0"/>
    <s v="USD"/>
    <n v="1422937620"/>
    <n v="1420606303"/>
    <b v="0"/>
    <n v="27"/>
    <b v="1"/>
    <s v="theater/plays"/>
    <n v="124"/>
    <n v="45.04"/>
    <x v="1"/>
    <x v="6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x v="1"/>
    <s v="GBP"/>
    <n v="1463743860"/>
    <n v="1461151860"/>
    <b v="0"/>
    <n v="36"/>
    <b v="1"/>
    <s v="theater/plays"/>
    <n v="126"/>
    <n v="17.53"/>
    <x v="1"/>
    <x v="6"/>
    <x v="3459"/>
    <d v="2016-05-20T11:31:00"/>
    <x v="2"/>
  </r>
  <r>
    <n v="3460"/>
    <s v="Pushers"/>
    <s v="'Pushers' is an exciting new play and the first project for brand new theatre company, Ain't Got No Home Productions."/>
    <x v="2"/>
    <n v="950"/>
    <x v="0"/>
    <x v="1"/>
    <s v="GBP"/>
    <n v="1408106352"/>
    <n v="1406896752"/>
    <b v="0"/>
    <n v="19"/>
    <b v="1"/>
    <s v="theater/plays"/>
    <n v="190"/>
    <n v="50"/>
    <x v="1"/>
    <x v="6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x v="0"/>
    <s v="USD"/>
    <n v="1477710000"/>
    <n v="1475248279"/>
    <b v="0"/>
    <n v="12"/>
    <b v="1"/>
    <s v="theater/plays"/>
    <n v="139"/>
    <n v="57.92"/>
    <x v="1"/>
    <x v="6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x v="49"/>
    <n v="505"/>
    <x v="0"/>
    <x v="0"/>
    <s v="USD"/>
    <n v="1436551200"/>
    <n v="1435181628"/>
    <b v="0"/>
    <n v="17"/>
    <b v="1"/>
    <s v="theater/plays"/>
    <n v="202"/>
    <n v="29.71"/>
    <x v="1"/>
    <x v="6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x v="5"/>
    <s v="CAD"/>
    <n v="1476158340"/>
    <n v="1472594585"/>
    <b v="0"/>
    <n v="114"/>
    <b v="1"/>
    <s v="theater/plays"/>
    <n v="103"/>
    <n v="90.68"/>
    <x v="1"/>
    <x v="6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x v="10"/>
    <n v="5116.18"/>
    <x v="0"/>
    <x v="0"/>
    <s v="USD"/>
    <n v="1471921637"/>
    <n v="1469329637"/>
    <b v="0"/>
    <n v="93"/>
    <b v="1"/>
    <s v="theater/plays"/>
    <n v="102"/>
    <n v="55.01"/>
    <x v="1"/>
    <x v="6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x v="1"/>
    <s v="GBP"/>
    <n v="1439136000"/>
    <n v="1436972472"/>
    <b v="0"/>
    <n v="36"/>
    <b v="1"/>
    <s v="theater/plays"/>
    <n v="103"/>
    <n v="57.22"/>
    <x v="1"/>
    <x v="6"/>
    <x v="3465"/>
    <d v="2015-08-09T16:00:00"/>
    <x v="0"/>
  </r>
  <r>
    <n v="3466"/>
    <s v="Spotlight Youth Theater Production of Wizard"/>
    <s v="The Spotlight Youth Theater is a program where every participant has a moment in the spotlight."/>
    <x v="8"/>
    <n v="4450"/>
    <x v="0"/>
    <x v="0"/>
    <s v="USD"/>
    <n v="1461108450"/>
    <n v="1455928050"/>
    <b v="0"/>
    <n v="61"/>
    <b v="1"/>
    <s v="theater/plays"/>
    <n v="127"/>
    <n v="72.95"/>
    <x v="1"/>
    <x v="6"/>
    <x v="3466"/>
    <d v="2016-04-19T23:27:30"/>
    <x v="2"/>
  </r>
  <r>
    <n v="3467"/>
    <s v="Venus in Fur, Los Angeles."/>
    <s v="Venus in Fur, By David Ives."/>
    <x v="9"/>
    <n v="3030"/>
    <x v="0"/>
    <x v="0"/>
    <s v="USD"/>
    <n v="1426864032"/>
    <n v="1424275632"/>
    <b v="0"/>
    <n v="47"/>
    <b v="1"/>
    <s v="theater/plays"/>
    <n v="101"/>
    <n v="64.47"/>
    <x v="1"/>
    <x v="6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x v="3"/>
    <n v="12178"/>
    <x v="0"/>
    <x v="0"/>
    <s v="USD"/>
    <n v="1474426800"/>
    <n v="1471976529"/>
    <b v="0"/>
    <n v="17"/>
    <b v="1"/>
    <s v="theater/plays"/>
    <n v="122"/>
    <n v="716.35"/>
    <x v="1"/>
    <x v="6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x v="0"/>
    <s v="USD"/>
    <n v="1461857045"/>
    <n v="1459265045"/>
    <b v="0"/>
    <n v="63"/>
    <b v="1"/>
    <s v="theater/plays"/>
    <n v="113"/>
    <n v="50.4"/>
    <x v="1"/>
    <x v="6"/>
    <x v="3469"/>
    <d v="2016-04-28T15:24:05"/>
    <x v="2"/>
  </r>
  <r>
    <n v="3470"/>
    <s v="She Kills Monsters"/>
    <s v="The New Artist's Circle is a theatre company dedicated to bringing the arts to young people."/>
    <x v="49"/>
    <n v="375"/>
    <x v="0"/>
    <x v="0"/>
    <s v="USD"/>
    <n v="1468618680"/>
    <n v="1465345902"/>
    <b v="0"/>
    <n v="9"/>
    <b v="1"/>
    <s v="theater/plays"/>
    <n v="150"/>
    <n v="41.67"/>
    <x v="1"/>
    <x v="6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x v="2"/>
    <n v="1073"/>
    <x v="0"/>
    <x v="1"/>
    <s v="GBP"/>
    <n v="1409515200"/>
    <n v="1405971690"/>
    <b v="0"/>
    <n v="30"/>
    <b v="1"/>
    <s v="theater/plays"/>
    <n v="215"/>
    <n v="35.770000000000003"/>
    <x v="1"/>
    <x v="6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x v="0"/>
    <s v="USD"/>
    <n v="1415253540"/>
    <n v="1413432331"/>
    <b v="0"/>
    <n v="23"/>
    <b v="1"/>
    <s v="theater/plays"/>
    <n v="102"/>
    <n v="88.74"/>
    <x v="1"/>
    <x v="6"/>
    <x v="3472"/>
    <d v="2014-11-06T05:59:00"/>
    <x v="3"/>
  </r>
  <r>
    <n v="3473"/>
    <s v="King Sisyphus"/>
    <s v="A modern telling of the Greek myth. Sisyphus defies the Gods and attempts to change the world order... but can he overcome his fate?"/>
    <x v="244"/>
    <n v="4900"/>
    <x v="0"/>
    <x v="0"/>
    <s v="USD"/>
    <n v="1426883220"/>
    <n v="1425067296"/>
    <b v="0"/>
    <n v="33"/>
    <b v="1"/>
    <s v="theater/plays"/>
    <n v="100"/>
    <n v="148.47999999999999"/>
    <x v="1"/>
    <x v="6"/>
    <x v="3473"/>
    <d v="2015-03-20T20:27:00"/>
    <x v="0"/>
  </r>
  <r>
    <n v="3474"/>
    <s v="Be Prepared"/>
    <s v="Help us get actor-writer Ian Bonar's debut play - a hilarious, heartbreaking story of grief and loss - to the 2016 Edinburgh Fringe."/>
    <x v="13"/>
    <n v="2020"/>
    <x v="0"/>
    <x v="1"/>
    <s v="GBP"/>
    <n v="1469016131"/>
    <n v="1466424131"/>
    <b v="0"/>
    <n v="39"/>
    <b v="1"/>
    <s v="theater/plays"/>
    <n v="101"/>
    <n v="51.79"/>
    <x v="1"/>
    <x v="6"/>
    <x v="3474"/>
    <d v="2016-07-20T12:02:11"/>
    <x v="2"/>
  </r>
  <r>
    <n v="3475"/>
    <s v="Score"/>
    <s v="Score is a musical play inspired by true stories of parents who have recovered from addiction and regained their children."/>
    <x v="43"/>
    <n v="340"/>
    <x v="0"/>
    <x v="1"/>
    <s v="GBP"/>
    <n v="1414972800"/>
    <n v="1412629704"/>
    <b v="0"/>
    <n v="17"/>
    <b v="1"/>
    <s v="theater/plays"/>
    <n v="113"/>
    <n v="20"/>
    <x v="1"/>
    <x v="6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x v="0"/>
    <s v="USD"/>
    <n v="1414378800"/>
    <n v="1412836990"/>
    <b v="0"/>
    <n v="6"/>
    <b v="1"/>
    <s v="theater/plays"/>
    <n v="104"/>
    <n v="52"/>
    <x v="1"/>
    <x v="6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x v="40"/>
    <n v="2076"/>
    <x v="0"/>
    <x v="0"/>
    <s v="USD"/>
    <n v="1431831600"/>
    <n v="1430761243"/>
    <b v="0"/>
    <n v="39"/>
    <b v="1"/>
    <s v="theater/plays"/>
    <n v="115"/>
    <n v="53.23"/>
    <x v="1"/>
    <x v="6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x v="13"/>
    <n v="2257"/>
    <x v="0"/>
    <x v="0"/>
    <s v="USD"/>
    <n v="1426539600"/>
    <n v="1424296822"/>
    <b v="0"/>
    <n v="57"/>
    <b v="1"/>
    <s v="theater/plays"/>
    <n v="113"/>
    <n v="39.6"/>
    <x v="1"/>
    <x v="6"/>
    <x v="3478"/>
    <d v="2015-03-16T21:00:00"/>
    <x v="0"/>
  </r>
  <r>
    <n v="3479"/>
    <s v="Civil Rogues"/>
    <s v="A new comedy about what happened to a band of foolhardy actors when the Puritans closed the theatres in the 1640s."/>
    <x v="15"/>
    <n v="1918"/>
    <x v="0"/>
    <x v="1"/>
    <s v="GBP"/>
    <n v="1403382680"/>
    <n v="1400790680"/>
    <b v="0"/>
    <n v="56"/>
    <b v="1"/>
    <s v="theater/plays"/>
    <n v="128"/>
    <n v="34.25"/>
    <x v="1"/>
    <x v="6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x v="0"/>
    <s v="USD"/>
    <n v="1436562000"/>
    <n v="1434440227"/>
    <b v="0"/>
    <n v="13"/>
    <b v="1"/>
    <s v="theater/plays"/>
    <n v="143"/>
    <n v="164.62"/>
    <x v="1"/>
    <x v="6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x v="3"/>
    <n v="11880"/>
    <x v="0"/>
    <x v="2"/>
    <s v="AUD"/>
    <n v="1420178188"/>
    <n v="1418709388"/>
    <b v="0"/>
    <n v="95"/>
    <b v="1"/>
    <s v="theater/plays"/>
    <n v="119"/>
    <n v="125.05"/>
    <x v="1"/>
    <x v="6"/>
    <x v="3481"/>
    <d v="2015-01-02T05:56:28"/>
    <x v="3"/>
  </r>
  <r>
    <n v="3482"/>
    <s v="Old Trunk - Edinburgh 2014"/>
    <s v="Critically-acclaimed new-writing company Old Trunk make their Edinburgh debut alternating their two darkly comic plays."/>
    <x v="9"/>
    <n v="4150"/>
    <x v="0"/>
    <x v="1"/>
    <s v="GBP"/>
    <n v="1404671466"/>
    <n v="1402079466"/>
    <b v="0"/>
    <n v="80"/>
    <b v="1"/>
    <s v="theater/plays"/>
    <n v="138"/>
    <n v="51.88"/>
    <x v="1"/>
    <x v="6"/>
    <x v="3482"/>
    <d v="2014-07-06T18:31:06"/>
    <x v="3"/>
  </r>
  <r>
    <n v="3483"/>
    <s v="The Faculty Lounge"/>
    <s v="Join 5 high school teachers in the lounge of every high school in America.  Hear what they never say in the classroom."/>
    <x v="295"/>
    <n v="5358"/>
    <x v="0"/>
    <x v="0"/>
    <s v="USD"/>
    <n v="1404403381"/>
    <n v="1401811381"/>
    <b v="0"/>
    <n v="133"/>
    <b v="1"/>
    <s v="theater/plays"/>
    <n v="160"/>
    <n v="40.29"/>
    <x v="1"/>
    <x v="6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x v="30"/>
    <n v="2856"/>
    <x v="0"/>
    <x v="0"/>
    <s v="USD"/>
    <n v="1466014499"/>
    <n v="1463422499"/>
    <b v="0"/>
    <n v="44"/>
    <b v="1"/>
    <s v="theater/plays"/>
    <n v="114"/>
    <n v="64.91"/>
    <x v="1"/>
    <x v="6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x v="0"/>
    <s v="USD"/>
    <n v="1454431080"/>
    <n v="1451839080"/>
    <b v="0"/>
    <n v="30"/>
    <b v="1"/>
    <s v="theater/plays"/>
    <n v="101"/>
    <n v="55.33"/>
    <x v="1"/>
    <x v="6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x v="0"/>
    <s v="USD"/>
    <n v="1433314740"/>
    <n v="1430600401"/>
    <b v="0"/>
    <n v="56"/>
    <b v="1"/>
    <s v="theater/plays"/>
    <n v="155"/>
    <n v="83.14"/>
    <x v="1"/>
    <x v="6"/>
    <x v="3486"/>
    <d v="2015-06-03T06:59:00"/>
    <x v="0"/>
  </r>
  <r>
    <n v="3487"/>
    <s v="Jericho Creek"/>
    <s v="Jericho Creek is an original production by Fledgling Theatre Company which will be performed at The Cockpit Theatre in July 2015"/>
    <x v="13"/>
    <n v="2555"/>
    <x v="0"/>
    <x v="1"/>
    <s v="GBP"/>
    <n v="1435185252"/>
    <n v="1432593252"/>
    <b v="0"/>
    <n v="66"/>
    <b v="1"/>
    <s v="theater/plays"/>
    <n v="128"/>
    <n v="38.71"/>
    <x v="1"/>
    <x v="6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x v="0"/>
    <s v="USD"/>
    <n v="1429286400"/>
    <n v="1427221560"/>
    <b v="0"/>
    <n v="29"/>
    <b v="1"/>
    <s v="theater/plays"/>
    <n v="121"/>
    <n v="125.38"/>
    <x v="1"/>
    <x v="6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x v="1"/>
    <s v="GBP"/>
    <n v="1400965200"/>
    <n v="1398352531"/>
    <b v="0"/>
    <n v="72"/>
    <b v="1"/>
    <s v="theater/plays"/>
    <n v="113"/>
    <n v="78.260000000000005"/>
    <x v="1"/>
    <x v="6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x v="0"/>
    <s v="USD"/>
    <n v="1460574924"/>
    <n v="1457982924"/>
    <b v="0"/>
    <n v="27"/>
    <b v="1"/>
    <s v="theater/plays"/>
    <n v="128"/>
    <n v="47.22"/>
    <x v="1"/>
    <x v="6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x v="2"/>
    <n v="791"/>
    <x v="0"/>
    <x v="0"/>
    <s v="USD"/>
    <n v="1431928784"/>
    <n v="1430114384"/>
    <b v="0"/>
    <n v="10"/>
    <b v="1"/>
    <s v="theater/plays"/>
    <n v="158"/>
    <n v="79.099999999999994"/>
    <x v="1"/>
    <x v="6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x v="0"/>
    <s v="USD"/>
    <n v="1445818397"/>
    <n v="1442794397"/>
    <b v="0"/>
    <n v="35"/>
    <b v="1"/>
    <s v="theater/plays"/>
    <n v="105"/>
    <n v="114.29"/>
    <x v="1"/>
    <x v="6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x v="0"/>
    <s v="USD"/>
    <n v="1408252260"/>
    <n v="1406580436"/>
    <b v="0"/>
    <n v="29"/>
    <b v="1"/>
    <s v="theater/plays"/>
    <n v="100"/>
    <n v="51.72"/>
    <x v="1"/>
    <x v="6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x v="44"/>
    <n v="400"/>
    <x v="0"/>
    <x v="0"/>
    <s v="USD"/>
    <n v="1480140000"/>
    <n v="1479186575"/>
    <b v="0"/>
    <n v="13"/>
    <b v="1"/>
    <s v="theater/plays"/>
    <n v="100"/>
    <n v="30.77"/>
    <x v="1"/>
    <x v="6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x v="10"/>
    <n v="5343"/>
    <x v="0"/>
    <x v="5"/>
    <s v="CAD"/>
    <n v="1414862280"/>
    <n v="1412360309"/>
    <b v="0"/>
    <n v="72"/>
    <b v="1"/>
    <s v="theater/plays"/>
    <n v="107"/>
    <n v="74.209999999999994"/>
    <x v="1"/>
    <x v="6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x v="0"/>
    <s v="USD"/>
    <n v="1473625166"/>
    <n v="1470169166"/>
    <b v="0"/>
    <n v="78"/>
    <b v="1"/>
    <s v="theater/plays"/>
    <n v="124"/>
    <n v="47.85"/>
    <x v="1"/>
    <x v="6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x v="410"/>
    <n v="1686"/>
    <x v="0"/>
    <x v="0"/>
    <s v="USD"/>
    <n v="1464904800"/>
    <n v="1463852904"/>
    <b v="0"/>
    <n v="49"/>
    <b v="1"/>
    <s v="theater/plays"/>
    <n v="109"/>
    <n v="34.409999999999997"/>
    <x v="1"/>
    <x v="6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x v="5"/>
    <s v="CAD"/>
    <n v="1464471840"/>
    <n v="1459309704"/>
    <b v="0"/>
    <n v="42"/>
    <b v="1"/>
    <s v="theater/plays"/>
    <n v="102"/>
    <n v="40.24"/>
    <x v="1"/>
    <x v="6"/>
    <x v="3498"/>
    <d v="2016-05-28T21:44:00"/>
    <x v="2"/>
  </r>
  <r>
    <n v="3499"/>
    <s v="Fefu and Her Friends"/>
    <s v="Figure 8 Troupe's debut performance! A stunning piece of theatre written by premier female playwright Maria Irene Fornes."/>
    <x v="13"/>
    <n v="2110"/>
    <x v="0"/>
    <x v="0"/>
    <s v="USD"/>
    <n v="1435733940"/>
    <n v="1431046325"/>
    <b v="0"/>
    <n v="35"/>
    <b v="1"/>
    <s v="theater/plays"/>
    <n v="106"/>
    <n v="60.29"/>
    <x v="1"/>
    <x v="6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x v="0"/>
    <s v="USD"/>
    <n v="1457326740"/>
    <n v="1455919438"/>
    <b v="0"/>
    <n v="42"/>
    <b v="1"/>
    <s v="theater/plays"/>
    <n v="106"/>
    <n v="25.31"/>
    <x v="1"/>
    <x v="6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x v="15"/>
    <n v="1510"/>
    <x v="0"/>
    <x v="1"/>
    <s v="GBP"/>
    <n v="1441995595"/>
    <n v="1439835595"/>
    <b v="0"/>
    <n v="42"/>
    <b v="1"/>
    <s v="theater/plays"/>
    <n v="101"/>
    <n v="35.950000000000003"/>
    <x v="1"/>
    <x v="6"/>
    <x v="3501"/>
    <d v="2015-09-11T18:19:55"/>
    <x v="0"/>
  </r>
  <r>
    <n v="3502"/>
    <s v="Dickhead"/>
    <s v="Dickhead is a play about one man's struggle with the dicks in his head. If you want to know more stop being a twat and put out...please"/>
    <x v="23"/>
    <n v="4216"/>
    <x v="0"/>
    <x v="0"/>
    <s v="USD"/>
    <n v="1458100740"/>
    <n v="1456862924"/>
    <b v="0"/>
    <n v="31"/>
    <b v="1"/>
    <s v="theater/plays"/>
    <n v="105"/>
    <n v="136"/>
    <x v="1"/>
    <x v="6"/>
    <x v="3502"/>
    <d v="2016-03-16T03:59:00"/>
    <x v="2"/>
  </r>
  <r>
    <n v="3503"/>
    <s v="Tarantella"/>
    <s v="A group of Sicilian immigrants in New York struggle to deal with conflict from both within the family and from without."/>
    <x v="30"/>
    <n v="2689"/>
    <x v="0"/>
    <x v="1"/>
    <s v="GBP"/>
    <n v="1469359728"/>
    <n v="1466767728"/>
    <b v="0"/>
    <n v="38"/>
    <b v="1"/>
    <s v="theater/plays"/>
    <n v="108"/>
    <n v="70.760000000000005"/>
    <x v="1"/>
    <x v="6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x v="0"/>
    <s v="USD"/>
    <n v="1399953600"/>
    <n v="1398983245"/>
    <b v="0"/>
    <n v="39"/>
    <b v="1"/>
    <s v="theater/plays"/>
    <n v="104"/>
    <n v="66.510000000000005"/>
    <x v="1"/>
    <x v="6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x v="0"/>
    <s v="USD"/>
    <n v="1408815440"/>
    <n v="1404927440"/>
    <b v="0"/>
    <n v="29"/>
    <b v="1"/>
    <s v="theater/plays"/>
    <n v="102"/>
    <n v="105"/>
    <x v="1"/>
    <x v="6"/>
    <x v="3506"/>
    <d v="2014-08-23T17:37:20"/>
    <x v="3"/>
  </r>
  <r>
    <n v="3507"/>
    <s v="The Chameleon Fools Theatre Troupe Project"/>
    <s v="Please help our troupe bring our first project from planning to reality! Join us on one exciting ride!"/>
    <x v="3"/>
    <n v="10440"/>
    <x v="0"/>
    <x v="0"/>
    <s v="USD"/>
    <n v="1464732537"/>
    <n v="1462140537"/>
    <b v="0"/>
    <n v="72"/>
    <b v="1"/>
    <s v="theater/plays"/>
    <n v="104"/>
    <n v="145"/>
    <x v="1"/>
    <x v="6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x v="213"/>
    <n v="180"/>
    <x v="0"/>
    <x v="1"/>
    <s v="GBP"/>
    <n v="1462914000"/>
    <n v="1460914253"/>
    <b v="0"/>
    <n v="15"/>
    <b v="1"/>
    <s v="theater/plays"/>
    <n v="180"/>
    <n v="12"/>
    <x v="1"/>
    <x v="6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x v="0"/>
    <s v="USD"/>
    <n v="1416545700"/>
    <n v="1415392666"/>
    <b v="0"/>
    <n v="33"/>
    <b v="1"/>
    <s v="theater/plays"/>
    <n v="106"/>
    <n v="96.67"/>
    <x v="1"/>
    <x v="6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x v="0"/>
    <s v="USD"/>
    <n v="1404312846"/>
    <n v="1402584846"/>
    <b v="0"/>
    <n v="15"/>
    <b v="1"/>
    <s v="theater/plays"/>
    <n v="101"/>
    <n v="60.33"/>
    <x v="1"/>
    <x v="6"/>
    <x v="3510"/>
    <d v="2014-07-02T14:54:06"/>
    <x v="3"/>
  </r>
  <r>
    <n v="3511"/>
    <s v="Silent Planet"/>
    <s v="The world premiere of the first full-length play by Eve Leigh, at the intimate Finborough Theatre in London."/>
    <x v="15"/>
    <n v="1518"/>
    <x v="0"/>
    <x v="1"/>
    <s v="GBP"/>
    <n v="1415385000"/>
    <n v="1413406695"/>
    <b v="0"/>
    <n v="19"/>
    <b v="1"/>
    <s v="theater/plays"/>
    <n v="101"/>
    <n v="79.89"/>
    <x v="1"/>
    <x v="6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x v="28"/>
    <n v="1000"/>
    <x v="0"/>
    <x v="1"/>
    <s v="GBP"/>
    <n v="1429789992"/>
    <n v="1424609592"/>
    <b v="0"/>
    <n v="17"/>
    <b v="1"/>
    <s v="theater/plays"/>
    <n v="100"/>
    <n v="58.82"/>
    <x v="1"/>
    <x v="6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x v="0"/>
    <s v="USD"/>
    <n v="1401857940"/>
    <n v="1400725112"/>
    <b v="0"/>
    <n v="44"/>
    <b v="1"/>
    <s v="theater/plays"/>
    <n v="118"/>
    <n v="75.34"/>
    <x v="1"/>
    <x v="6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x v="0"/>
    <s v="USD"/>
    <n v="1422853140"/>
    <n v="1421439552"/>
    <b v="0"/>
    <n v="10"/>
    <b v="1"/>
    <s v="theater/plays"/>
    <n v="110"/>
    <n v="55"/>
    <x v="1"/>
    <x v="6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x v="9"/>
    <n v="3080"/>
    <x v="0"/>
    <x v="0"/>
    <s v="USD"/>
    <n v="1433097171"/>
    <n v="1430505171"/>
    <b v="0"/>
    <n v="46"/>
    <b v="1"/>
    <s v="theater/plays"/>
    <n v="103"/>
    <n v="66.959999999999994"/>
    <x v="1"/>
    <x v="6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x v="30"/>
    <n v="2500"/>
    <x v="0"/>
    <x v="0"/>
    <s v="USD"/>
    <n v="1410145200"/>
    <n v="1407197670"/>
    <b v="0"/>
    <n v="11"/>
    <b v="1"/>
    <s v="theater/plays"/>
    <n v="100"/>
    <n v="227.27"/>
    <x v="1"/>
    <x v="6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x v="23"/>
    <n v="4000"/>
    <x v="0"/>
    <x v="1"/>
    <s v="GBP"/>
    <n v="1404471600"/>
    <n v="1401910634"/>
    <b v="0"/>
    <n v="13"/>
    <b v="1"/>
    <s v="theater/plays"/>
    <n v="100"/>
    <n v="307.69"/>
    <x v="1"/>
    <x v="6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x v="15"/>
    <n v="1650.69"/>
    <x v="0"/>
    <x v="0"/>
    <s v="USD"/>
    <n v="1412259660"/>
    <n v="1410461299"/>
    <b v="0"/>
    <n v="33"/>
    <b v="1"/>
    <s v="theater/plays"/>
    <n v="110"/>
    <n v="50.02"/>
    <x v="1"/>
    <x v="6"/>
    <x v="3518"/>
    <d v="2014-10-02T14:21:00"/>
    <x v="3"/>
  </r>
  <r>
    <n v="3519"/>
    <s v="Bookstory"/>
    <s v="Bookstory is a tiny puppet musical with some very big ideas that tells the story of the story in the digital age"/>
    <x v="13"/>
    <n v="2027"/>
    <x v="0"/>
    <x v="1"/>
    <s v="GBP"/>
    <n v="1425478950"/>
    <n v="1422886950"/>
    <b v="0"/>
    <n v="28"/>
    <b v="1"/>
    <s v="theater/plays"/>
    <n v="101"/>
    <n v="72.39"/>
    <x v="1"/>
    <x v="6"/>
    <x v="3519"/>
    <d v="2015-03-04T14:22:30"/>
    <x v="0"/>
  </r>
  <r>
    <n v="3520"/>
    <s v="Protocols"/>
    <s v="Help us to bring &quot;Protocols&quot; at the 2015 Camden Fringe. The most controversial play of the year."/>
    <x v="13"/>
    <n v="2015"/>
    <x v="0"/>
    <x v="1"/>
    <s v="GBP"/>
    <n v="1441547220"/>
    <n v="1439322412"/>
    <b v="0"/>
    <n v="21"/>
    <b v="1"/>
    <s v="theater/plays"/>
    <n v="101"/>
    <n v="95.95"/>
    <x v="1"/>
    <x v="6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x v="0"/>
    <s v="USD"/>
    <n v="1411980020"/>
    <n v="1409388020"/>
    <b v="0"/>
    <n v="13"/>
    <b v="1"/>
    <s v="theater/plays"/>
    <n v="169"/>
    <n v="45.62"/>
    <x v="1"/>
    <x v="6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x v="1"/>
    <s v="GBP"/>
    <n v="1442311560"/>
    <n v="1439924246"/>
    <b v="0"/>
    <n v="34"/>
    <b v="1"/>
    <s v="theater/plays"/>
    <n v="100"/>
    <n v="41.03"/>
    <x v="1"/>
    <x v="6"/>
    <x v="3522"/>
    <d v="2015-09-15T10:06:00"/>
    <x v="0"/>
  </r>
  <r>
    <n v="3523"/>
    <s v="Magnificence"/>
    <s v="An old play about our world. Set in 1970s England, Magnificence is a gut-wrenching story of radicalisation, idealism and pity."/>
    <x v="23"/>
    <n v="4546"/>
    <x v="0"/>
    <x v="1"/>
    <s v="GBP"/>
    <n v="1474844400"/>
    <n v="1469871148"/>
    <b v="0"/>
    <n v="80"/>
    <b v="1"/>
    <s v="theater/plays"/>
    <n v="114"/>
    <n v="56.83"/>
    <x v="1"/>
    <x v="6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x v="3"/>
    <n v="10156"/>
    <x v="0"/>
    <x v="0"/>
    <s v="USD"/>
    <n v="1410580800"/>
    <n v="1409336373"/>
    <b v="0"/>
    <n v="74"/>
    <b v="1"/>
    <s v="theater/plays"/>
    <n v="102"/>
    <n v="137.24"/>
    <x v="1"/>
    <x v="6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x v="0"/>
    <s v="USD"/>
    <n v="1439136000"/>
    <n v="1438188106"/>
    <b v="0"/>
    <n v="7"/>
    <b v="1"/>
    <s v="theater/plays"/>
    <n v="106"/>
    <n v="75.709999999999994"/>
    <x v="1"/>
    <x v="6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x v="126"/>
    <n v="3366"/>
    <x v="0"/>
    <x v="0"/>
    <s v="USD"/>
    <n v="1461823140"/>
    <n v="1459411371"/>
    <b v="0"/>
    <n v="34"/>
    <b v="1"/>
    <s v="theater/plays"/>
    <n v="102"/>
    <n v="99"/>
    <x v="1"/>
    <x v="6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x v="0"/>
    <s v="USD"/>
    <n v="1436587140"/>
    <n v="1434069205"/>
    <b v="0"/>
    <n v="86"/>
    <b v="1"/>
    <s v="theater/plays"/>
    <n v="117"/>
    <n v="81.569999999999993"/>
    <x v="1"/>
    <x v="6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x v="1"/>
    <s v="GBP"/>
    <n v="1484740918"/>
    <n v="1483012918"/>
    <b v="0"/>
    <n v="37"/>
    <b v="1"/>
    <s v="theater/plays"/>
    <n v="101"/>
    <n v="45.11"/>
    <x v="1"/>
    <x v="6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x v="0"/>
    <s v="USD"/>
    <n v="1436749200"/>
    <n v="1434997018"/>
    <b v="0"/>
    <n v="18"/>
    <b v="1"/>
    <s v="theater/plays"/>
    <n v="132"/>
    <n v="36.67"/>
    <x v="1"/>
    <x v="6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x v="181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4-10T20:00:00"/>
    <x v="2"/>
  </r>
  <r>
    <n v="3531"/>
    <s v="The Reinvention of Lily Johnson"/>
    <s v="A political comedy for a crazy election year"/>
    <x v="28"/>
    <n v="1280"/>
    <x v="0"/>
    <x v="0"/>
    <s v="USD"/>
    <n v="1467301334"/>
    <n v="1464709334"/>
    <b v="0"/>
    <n v="26"/>
    <b v="1"/>
    <s v="theater/plays"/>
    <n v="128"/>
    <n v="49.23"/>
    <x v="1"/>
    <x v="6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x v="0"/>
    <s v="USD"/>
    <n v="1411012740"/>
    <n v="1409667827"/>
    <b v="0"/>
    <n v="27"/>
    <b v="1"/>
    <s v="theater/plays"/>
    <n v="119"/>
    <n v="42.3"/>
    <x v="1"/>
    <x v="6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x v="0"/>
    <s v="USD"/>
    <n v="1447269367"/>
    <n v="1444673767"/>
    <b v="0"/>
    <n v="8"/>
    <b v="1"/>
    <s v="theater/plays"/>
    <n v="126"/>
    <n v="78.88"/>
    <x v="1"/>
    <x v="6"/>
    <x v="3533"/>
    <d v="2015-11-11T19:16:07"/>
    <x v="0"/>
  </r>
  <r>
    <n v="3534"/>
    <s v="Night of Ashes"/>
    <s v="A Theatrical Prequel to Hell's Rebels, the current Pathfinder Adventure Path from Paizo Publishing"/>
    <x v="10"/>
    <n v="7810"/>
    <x v="0"/>
    <x v="0"/>
    <s v="USD"/>
    <n v="1443711623"/>
    <n v="1440687623"/>
    <b v="0"/>
    <n v="204"/>
    <b v="1"/>
    <s v="theater/plays"/>
    <n v="156"/>
    <n v="38.28"/>
    <x v="1"/>
    <x v="6"/>
    <x v="3534"/>
    <d v="2015-10-01T15:00:23"/>
    <x v="0"/>
  </r>
  <r>
    <n v="3535"/>
    <s v="Twelve Angry Women"/>
    <s v="On the 60th anniversary of Twelve Angry Men, 12 female writers create 12 short pieces about what makes them angry."/>
    <x v="13"/>
    <n v="2063"/>
    <x v="0"/>
    <x v="1"/>
    <s v="GBP"/>
    <n v="1443808800"/>
    <n v="1441120910"/>
    <b v="0"/>
    <n v="46"/>
    <b v="1"/>
    <s v="theater/plays"/>
    <n v="103"/>
    <n v="44.85"/>
    <x v="1"/>
    <x v="6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x v="1"/>
    <s v="GBP"/>
    <n v="1450612740"/>
    <n v="1448040425"/>
    <b v="0"/>
    <n v="17"/>
    <b v="1"/>
    <s v="theater/plays"/>
    <n v="153"/>
    <n v="13.53"/>
    <x v="1"/>
    <x v="6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x v="5"/>
    <s v="CAD"/>
    <n v="1416211140"/>
    <n v="1413016216"/>
    <b v="0"/>
    <n v="28"/>
    <b v="1"/>
    <s v="theater/plays"/>
    <n v="180"/>
    <n v="43.5"/>
    <x v="1"/>
    <x v="6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x v="1"/>
    <s v="GBP"/>
    <n v="1471428340"/>
    <n v="1469009140"/>
    <b v="0"/>
    <n v="83"/>
    <b v="1"/>
    <s v="theater/plays"/>
    <n v="128"/>
    <n v="30.95"/>
    <x v="1"/>
    <x v="6"/>
    <x v="3538"/>
    <d v="2016-08-17T10:05:40"/>
    <x v="2"/>
  </r>
  <r>
    <n v="3539"/>
    <s v="Chokehold"/>
    <s v="A searing new play that takes  an unflinching look at the terrible costs of police shootings in the African American community."/>
    <x v="20"/>
    <n v="718"/>
    <x v="0"/>
    <x v="0"/>
    <s v="USD"/>
    <n v="1473358122"/>
    <n v="1471543722"/>
    <b v="0"/>
    <n v="13"/>
    <b v="1"/>
    <s v="theater/plays"/>
    <n v="120"/>
    <n v="55.23"/>
    <x v="1"/>
    <x v="6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x v="43"/>
    <n v="369"/>
    <x v="0"/>
    <x v="1"/>
    <s v="GBP"/>
    <n v="1466899491"/>
    <n v="1464307491"/>
    <b v="0"/>
    <n v="8"/>
    <b v="1"/>
    <s v="theater/plays"/>
    <n v="123"/>
    <n v="46.13"/>
    <x v="1"/>
    <x v="6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x v="1"/>
    <s v="GBP"/>
    <n v="1441042275"/>
    <n v="1438882275"/>
    <b v="0"/>
    <n v="32"/>
    <b v="1"/>
    <s v="theater/plays"/>
    <n v="105"/>
    <n v="39.380000000000003"/>
    <x v="1"/>
    <x v="6"/>
    <x v="3541"/>
    <d v="2015-08-31T17:31:15"/>
    <x v="0"/>
  </r>
  <r>
    <n v="3542"/>
    <s v="Gifts of War"/>
    <s v="Ancient Greece. Giddy, champagne soaked debauchery celebrating the Trojan War's end leads to a shocking and deadly surprise."/>
    <x v="62"/>
    <n v="5623"/>
    <x v="0"/>
    <x v="0"/>
    <s v="USD"/>
    <n v="1410099822"/>
    <n v="1404915822"/>
    <b v="0"/>
    <n v="85"/>
    <b v="1"/>
    <s v="theater/plays"/>
    <n v="102"/>
    <n v="66.150000000000006"/>
    <x v="1"/>
    <x v="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x v="12"/>
    <s v="EUR"/>
    <n v="1435255659"/>
    <n v="1432663659"/>
    <b v="0"/>
    <n v="29"/>
    <b v="1"/>
    <s v="theater/plays"/>
    <n v="105"/>
    <n v="54.14"/>
    <x v="1"/>
    <x v="6"/>
    <x v="3543"/>
    <d v="2015-06-25T18:07:39"/>
    <x v="0"/>
  </r>
  <r>
    <n v="3544"/>
    <s v="Gruoch, or Lady Macbeth"/>
    <s v="Death &amp; Pretzels presents the world premiere of Paul Pasulka's Gruoch, or Lady Macbeth"/>
    <x v="30"/>
    <n v="2500"/>
    <x v="0"/>
    <x v="0"/>
    <s v="USD"/>
    <n v="1425758257"/>
    <n v="1423166257"/>
    <b v="0"/>
    <n v="24"/>
    <b v="1"/>
    <s v="theater/plays"/>
    <n v="100"/>
    <n v="104.17"/>
    <x v="1"/>
    <x v="6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x v="0"/>
    <s v="USD"/>
    <n v="1428780159"/>
    <n v="1426188159"/>
    <b v="0"/>
    <n v="8"/>
    <b v="1"/>
    <s v="theater/plays"/>
    <n v="100"/>
    <n v="31.38"/>
    <x v="1"/>
    <x v="6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x v="0"/>
    <s v="USD"/>
    <n v="1427860740"/>
    <n v="1426002684"/>
    <b v="0"/>
    <n v="19"/>
    <b v="1"/>
    <s v="theater/plays"/>
    <n v="102"/>
    <n v="59.21"/>
    <x v="1"/>
    <x v="6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x v="0"/>
    <s v="USD"/>
    <n v="1463198340"/>
    <n v="1461117201"/>
    <b v="0"/>
    <n v="336"/>
    <b v="1"/>
    <s v="theater/plays"/>
    <n v="114"/>
    <n v="119.18"/>
    <x v="1"/>
    <x v="6"/>
    <x v="3547"/>
    <d v="2016-05-14T03:59:00"/>
    <x v="2"/>
  </r>
  <r>
    <n v="3548"/>
    <s v="THE UNDERSTUDY @ WORKING STAGE"/>
    <s v="We're putting together a production of THE UNDERSTUDY by Theresa Rebeck and hope you'll help us share this story."/>
    <x v="190"/>
    <n v="2140"/>
    <x v="0"/>
    <x v="0"/>
    <s v="USD"/>
    <n v="1457139600"/>
    <n v="1455230214"/>
    <b v="0"/>
    <n v="13"/>
    <b v="1"/>
    <s v="theater/plays"/>
    <n v="102"/>
    <n v="164.62"/>
    <x v="1"/>
    <x v="6"/>
    <x v="3548"/>
    <d v="2016-03-05T01:00:00"/>
    <x v="2"/>
  </r>
  <r>
    <n v="3549"/>
    <s v="The Munitionettes"/>
    <s v="Help us bring to life tales of hardship, danger and community of extraordinary women working in WW1 munitions factories."/>
    <x v="28"/>
    <n v="1020"/>
    <x v="0"/>
    <x v="1"/>
    <s v="GBP"/>
    <n v="1441358873"/>
    <n v="1438939673"/>
    <b v="0"/>
    <n v="42"/>
    <b v="1"/>
    <s v="theater/plays"/>
    <n v="102"/>
    <n v="24.29"/>
    <x v="1"/>
    <x v="6"/>
    <x v="3549"/>
    <d v="2015-09-04T09:27:53"/>
    <x v="0"/>
  </r>
  <r>
    <n v="3550"/>
    <s v="MOONFACE"/>
    <s v="MOONFACE explores the formative f***k-ups of adolescence. Fresh, incisive new writing. Monologue, movement and striking naturalism."/>
    <x v="30"/>
    <n v="2620"/>
    <x v="0"/>
    <x v="1"/>
    <s v="GBP"/>
    <n v="1462224398"/>
    <n v="1459632398"/>
    <b v="0"/>
    <n v="64"/>
    <b v="1"/>
    <s v="theater/plays"/>
    <n v="105"/>
    <n v="40.94"/>
    <x v="1"/>
    <x v="6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x v="15"/>
    <n v="1527.5"/>
    <x v="0"/>
    <x v="0"/>
    <s v="USD"/>
    <n v="1400796420"/>
    <n v="1398342170"/>
    <b v="0"/>
    <n v="25"/>
    <b v="1"/>
    <s v="theater/plays"/>
    <n v="102"/>
    <n v="61.1"/>
    <x v="1"/>
    <x v="6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x v="1"/>
    <s v="GBP"/>
    <n v="1403964324"/>
    <n v="1401372324"/>
    <b v="0"/>
    <n v="20"/>
    <b v="1"/>
    <s v="theater/plays"/>
    <n v="100"/>
    <n v="38.65"/>
    <x v="1"/>
    <x v="6"/>
    <x v="3552"/>
    <d v="2014-06-28T14:05:24"/>
    <x v="3"/>
  </r>
  <r>
    <n v="3553"/>
    <s v="Coming Home"/>
    <s v="Professional actors bring to life the true stories of 5 African-Americans struggling with mental health and their search for healing."/>
    <x v="62"/>
    <n v="5845"/>
    <x v="0"/>
    <x v="0"/>
    <s v="USD"/>
    <n v="1439337600"/>
    <n v="1436575280"/>
    <b v="0"/>
    <n v="104"/>
    <b v="1"/>
    <s v="theater/plays"/>
    <n v="106"/>
    <n v="56.2"/>
    <x v="1"/>
    <x v="6"/>
    <x v="3553"/>
    <d v="2015-08-12T00:00:00"/>
    <x v="0"/>
  </r>
  <r>
    <n v="3554"/>
    <s v="MASKS: Off-Broadway Debut"/>
    <s v="MASKS is a dramedy dealing with what it means to be alive, the reliability of identity, and what it means to suffer."/>
    <x v="10"/>
    <n v="5671.11"/>
    <x v="0"/>
    <x v="0"/>
    <s v="USD"/>
    <n v="1423674000"/>
    <n v="1421025159"/>
    <b v="0"/>
    <n v="53"/>
    <b v="1"/>
    <s v="theater/plays"/>
    <n v="113"/>
    <n v="107"/>
    <x v="1"/>
    <x v="6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x v="13"/>
    <s v="EUR"/>
    <n v="1479382594"/>
    <n v="1476786994"/>
    <b v="0"/>
    <n v="14"/>
    <b v="1"/>
    <s v="theater/plays"/>
    <n v="100"/>
    <n v="171.43"/>
    <x v="1"/>
    <x v="6"/>
    <x v="3555"/>
    <d v="2016-11-17T11:36:34"/>
    <x v="2"/>
  </r>
  <r>
    <n v="3556"/>
    <s v="Immortal"/>
    <s v="'Immortal', a play about five English Air Bombers in WW2, is an exciting first project for the brand new Production Company, GreanTea."/>
    <x v="41"/>
    <n v="2210"/>
    <x v="0"/>
    <x v="1"/>
    <s v="GBP"/>
    <n v="1408289724"/>
    <n v="1403105724"/>
    <b v="0"/>
    <n v="20"/>
    <b v="1"/>
    <s v="theater/plays"/>
    <n v="100"/>
    <n v="110.5"/>
    <x v="1"/>
    <x v="6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x v="57"/>
    <n v="100036"/>
    <x v="0"/>
    <x v="0"/>
    <s v="USD"/>
    <n v="1399271911"/>
    <n v="1396334311"/>
    <b v="0"/>
    <n v="558"/>
    <b v="1"/>
    <s v="theater/plays"/>
    <n v="100"/>
    <n v="179.28"/>
    <x v="1"/>
    <x v="6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x v="18"/>
    <n v="504"/>
    <x v="0"/>
    <x v="1"/>
    <s v="GBP"/>
    <n v="1435352400"/>
    <n v="1431718575"/>
    <b v="0"/>
    <n v="22"/>
    <b v="1"/>
    <s v="theater/plays"/>
    <n v="144"/>
    <n v="22.91"/>
    <x v="1"/>
    <x v="6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x v="2"/>
    <s v="AUD"/>
    <n v="1438333080"/>
    <n v="1436408308"/>
    <b v="0"/>
    <n v="24"/>
    <b v="1"/>
    <s v="theater/plays"/>
    <n v="104"/>
    <n v="43.13"/>
    <x v="1"/>
    <x v="6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x v="5"/>
    <s v="CAD"/>
    <n v="1432694700"/>
    <n v="1429651266"/>
    <b v="0"/>
    <n v="74"/>
    <b v="1"/>
    <s v="theater/plays"/>
    <n v="108"/>
    <n v="46.89"/>
    <x v="1"/>
    <x v="6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x v="0"/>
    <s v="USD"/>
    <n v="1438799760"/>
    <n v="1437236378"/>
    <b v="0"/>
    <n v="54"/>
    <b v="1"/>
    <s v="theater/plays"/>
    <n v="102"/>
    <n v="47.41"/>
    <x v="1"/>
    <x v="6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x v="1"/>
    <s v="GBP"/>
    <n v="1457906400"/>
    <n v="1457115427"/>
    <b v="0"/>
    <n v="31"/>
    <b v="1"/>
    <s v="theater/plays"/>
    <n v="149"/>
    <n v="15.13"/>
    <x v="1"/>
    <x v="6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x v="1"/>
    <s v="GBP"/>
    <n v="1470078000"/>
    <n v="1467648456"/>
    <b v="0"/>
    <n v="25"/>
    <b v="1"/>
    <s v="theater/plays"/>
    <n v="105"/>
    <n v="21.1"/>
    <x v="1"/>
    <x v="6"/>
    <x v="3563"/>
    <d v="2016-08-01T19:00:00"/>
    <x v="2"/>
  </r>
  <r>
    <n v="3564"/>
    <s v="The Pillowman Aberdeen"/>
    <s v="Multi Award-Winng play THE PILLOWMAN coming to the Arts Centre Theatre, Aberdeen"/>
    <x v="28"/>
    <n v="1005"/>
    <x v="0"/>
    <x v="1"/>
    <s v="GBP"/>
    <n v="1444060800"/>
    <n v="1440082649"/>
    <b v="0"/>
    <n v="17"/>
    <b v="1"/>
    <s v="theater/plays"/>
    <n v="101"/>
    <n v="59.12"/>
    <x v="1"/>
    <x v="6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x v="0"/>
    <s v="USD"/>
    <n v="1420048208"/>
    <n v="1417456208"/>
    <b v="0"/>
    <n v="12"/>
    <b v="1"/>
    <s v="theater/plays"/>
    <n v="131"/>
    <n v="97.92"/>
    <x v="1"/>
    <x v="6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x v="1"/>
    <s v="GBP"/>
    <n v="1422015083"/>
    <n v="1419423083"/>
    <b v="0"/>
    <n v="38"/>
    <b v="1"/>
    <s v="theater/plays"/>
    <n v="105"/>
    <n v="55.13"/>
    <x v="1"/>
    <x v="6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x v="1"/>
    <s v="GBP"/>
    <n v="1433964444"/>
    <n v="1431372444"/>
    <b v="0"/>
    <n v="41"/>
    <b v="1"/>
    <s v="theater/plays"/>
    <n v="109"/>
    <n v="26.54"/>
    <x v="1"/>
    <x v="6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x v="0"/>
    <s v="USD"/>
    <n v="1410975994"/>
    <n v="1408383994"/>
    <b v="0"/>
    <n v="19"/>
    <b v="1"/>
    <s v="theater/plays"/>
    <n v="111"/>
    <n v="58.42"/>
    <x v="1"/>
    <x v="6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x v="0"/>
    <s v="USD"/>
    <n v="1420734696"/>
    <n v="1418142696"/>
    <b v="0"/>
    <n v="41"/>
    <b v="1"/>
    <s v="theater/plays"/>
    <n v="100"/>
    <n v="122.54"/>
    <x v="1"/>
    <x v="6"/>
    <x v="3569"/>
    <d v="2015-01-08T16:31:36"/>
    <x v="3"/>
  </r>
  <r>
    <n v="3570"/>
    <s v="The Lower Depths"/>
    <s v="Theatre Machine presents an all-new adaptation of Maxim Gorky's classic of Russian theatre, The Lower Depths."/>
    <x v="13"/>
    <n v="2287"/>
    <x v="0"/>
    <x v="0"/>
    <s v="USD"/>
    <n v="1420009200"/>
    <n v="1417593483"/>
    <b v="0"/>
    <n v="26"/>
    <b v="1"/>
    <s v="theater/plays"/>
    <n v="114"/>
    <n v="87.96"/>
    <x v="1"/>
    <x v="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x v="15"/>
    <n v="1831"/>
    <x v="0"/>
    <x v="1"/>
    <s v="GBP"/>
    <n v="1414701413"/>
    <n v="1412109413"/>
    <b v="0"/>
    <n v="25"/>
    <b v="1"/>
    <s v="theater/plays"/>
    <n v="122"/>
    <n v="73.239999999999995"/>
    <x v="1"/>
    <x v="6"/>
    <x v="3571"/>
    <d v="2014-10-30T20:36:53"/>
    <x v="3"/>
  </r>
  <r>
    <n v="3572"/>
    <s v="Monster"/>
    <s v="A darkly comic one woman show by Abram Rooney as part of The Camden Fringe 2015."/>
    <x v="2"/>
    <n v="500"/>
    <x v="0"/>
    <x v="1"/>
    <s v="GBP"/>
    <n v="1434894082"/>
    <n v="1432302082"/>
    <b v="0"/>
    <n v="9"/>
    <b v="1"/>
    <s v="theater/plays"/>
    <n v="100"/>
    <n v="55.56"/>
    <x v="1"/>
    <x v="6"/>
    <x v="3572"/>
    <d v="2015-06-21T13:41:22"/>
    <x v="0"/>
  </r>
  <r>
    <n v="3573"/>
    <s v="Licensed To Ill"/>
    <s v="London based theatre makers collaborating to create a new show about the history of HipHop."/>
    <x v="9"/>
    <n v="3084"/>
    <x v="0"/>
    <x v="1"/>
    <s v="GBP"/>
    <n v="1415440846"/>
    <n v="1412845246"/>
    <b v="0"/>
    <n v="78"/>
    <b v="1"/>
    <s v="theater/plays"/>
    <n v="103"/>
    <n v="39.54"/>
    <x v="1"/>
    <x v="6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x v="0"/>
    <s v="USD"/>
    <n v="1415921848"/>
    <n v="1413326248"/>
    <b v="0"/>
    <n v="45"/>
    <b v="1"/>
    <s v="theater/plays"/>
    <n v="106"/>
    <n v="136.78"/>
    <x v="1"/>
    <x v="6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x v="0"/>
    <s v="USD"/>
    <n v="1470887940"/>
    <n v="1468176527"/>
    <b v="0"/>
    <n v="102"/>
    <b v="1"/>
    <s v="theater/plays"/>
    <n v="101"/>
    <n v="99.34"/>
    <x v="1"/>
    <x v="6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x v="213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x v="20"/>
    <n v="780"/>
    <x v="0"/>
    <x v="0"/>
    <s v="USD"/>
    <n v="1430029680"/>
    <n v="1427741583"/>
    <b v="0"/>
    <n v="27"/>
    <b v="1"/>
    <s v="theater/plays"/>
    <n v="130"/>
    <n v="28.89"/>
    <x v="1"/>
    <x v="6"/>
    <x v="3577"/>
    <d v="2015-04-26T06:28:00"/>
    <x v="0"/>
  </r>
  <r>
    <n v="3578"/>
    <s v="Home"/>
    <s v="An unsparing, slightly surreal look at the effects of the private rented sector on two young women. Based on real events."/>
    <x v="15"/>
    <n v="1500.2"/>
    <x v="0"/>
    <x v="1"/>
    <s v="GBP"/>
    <n v="1462037777"/>
    <n v="1459445777"/>
    <b v="0"/>
    <n v="37"/>
    <b v="1"/>
    <s v="theater/plays"/>
    <n v="100"/>
    <n v="40.549999999999997"/>
    <x v="1"/>
    <x v="6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x v="1"/>
    <s v="GBP"/>
    <n v="1459444656"/>
    <n v="1456856256"/>
    <b v="0"/>
    <n v="14"/>
    <b v="1"/>
    <s v="theater/plays"/>
    <n v="100"/>
    <n v="35.71"/>
    <x v="1"/>
    <x v="6"/>
    <x v="3579"/>
    <d v="2016-03-31T17:17:36"/>
    <x v="2"/>
  </r>
  <r>
    <n v="3580"/>
    <s v="Annabel Lost"/>
    <s v="Annabel Lost combines visual art and performance poetry to tell the story of two orphaned refugees, Quetzal and Rhime."/>
    <x v="42"/>
    <n v="1025"/>
    <x v="0"/>
    <x v="0"/>
    <s v="USD"/>
    <n v="1425185940"/>
    <n v="1421900022"/>
    <b v="0"/>
    <n v="27"/>
    <b v="1"/>
    <s v="theater/plays"/>
    <n v="114"/>
    <n v="37.96"/>
    <x v="1"/>
    <x v="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x v="1"/>
    <s v="GBP"/>
    <n v="1406719110"/>
    <n v="1405509510"/>
    <b v="0"/>
    <n v="45"/>
    <b v="1"/>
    <s v="theater/plays"/>
    <n v="100"/>
    <n v="33.33"/>
    <x v="1"/>
    <x v="6"/>
    <x v="3581"/>
    <d v="2014-07-30T11:18:30"/>
    <x v="3"/>
  </r>
  <r>
    <n v="3582"/>
    <s v="REALLY REALLY"/>
    <s v="A contemporary American play touching on the scorching realities of growing up in the Millennial generation."/>
    <x v="28"/>
    <n v="2870"/>
    <x v="0"/>
    <x v="0"/>
    <s v="USD"/>
    <n v="1459822682"/>
    <n v="1458613082"/>
    <b v="0"/>
    <n v="49"/>
    <b v="1"/>
    <s v="theater/plays"/>
    <n v="287"/>
    <n v="58.57"/>
    <x v="1"/>
    <x v="6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x v="9"/>
    <n v="3255"/>
    <x v="0"/>
    <x v="0"/>
    <s v="USD"/>
    <n v="1460970805"/>
    <n v="1455790405"/>
    <b v="0"/>
    <n v="24"/>
    <b v="1"/>
    <s v="theater/plays"/>
    <n v="109"/>
    <n v="135.63"/>
    <x v="1"/>
    <x v="6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x v="1"/>
    <s v="GBP"/>
    <n v="1436772944"/>
    <n v="1434180944"/>
    <b v="0"/>
    <n v="112"/>
    <b v="1"/>
    <s v="theater/plays"/>
    <n v="116"/>
    <n v="30.94"/>
    <x v="1"/>
    <x v="6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x v="104"/>
    <n v="4050"/>
    <x v="0"/>
    <x v="0"/>
    <s v="USD"/>
    <n v="1419181890"/>
    <n v="1416589890"/>
    <b v="0"/>
    <n v="23"/>
    <b v="1"/>
    <s v="theater/plays"/>
    <n v="119"/>
    <n v="176.09"/>
    <x v="1"/>
    <x v="6"/>
    <x v="3585"/>
    <d v="2014-12-21T17:11:30"/>
    <x v="3"/>
  </r>
  <r>
    <n v="3586"/>
    <s v="Actors &amp; Musicians who are Blind or Autistic"/>
    <s v="See Theatre In A New Light"/>
    <x v="51"/>
    <n v="8207"/>
    <x v="0"/>
    <x v="0"/>
    <s v="USD"/>
    <n v="1474649070"/>
    <n v="1469465070"/>
    <b v="0"/>
    <n v="54"/>
    <b v="1"/>
    <s v="theater/plays"/>
    <n v="109"/>
    <n v="151.97999999999999"/>
    <x v="1"/>
    <x v="6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x v="2"/>
    <n v="633"/>
    <x v="0"/>
    <x v="1"/>
    <s v="GBP"/>
    <n v="1467054000"/>
    <n v="1463144254"/>
    <b v="0"/>
    <n v="28"/>
    <b v="1"/>
    <s v="theater/plays"/>
    <n v="127"/>
    <n v="22.61"/>
    <x v="1"/>
    <x v="6"/>
    <x v="3587"/>
    <d v="2016-06-27T19:00:00"/>
    <x v="2"/>
  </r>
  <r>
    <n v="3588"/>
    <s v="MENTAL Play short-tour 2015!"/>
    <s v="Touring the fast-paced, playful and poignant story of three twenty-somethings in a mental-health support group."/>
    <x v="48"/>
    <n v="201"/>
    <x v="0"/>
    <x v="1"/>
    <s v="GBP"/>
    <n v="1430348400"/>
    <n v="1428436410"/>
    <b v="0"/>
    <n v="11"/>
    <b v="1"/>
    <s v="theater/plays"/>
    <n v="101"/>
    <n v="18.27"/>
    <x v="1"/>
    <x v="6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x v="0"/>
    <s v="USD"/>
    <n v="1432654347"/>
    <n v="1430494347"/>
    <b v="0"/>
    <n v="62"/>
    <b v="1"/>
    <s v="theater/plays"/>
    <n v="128"/>
    <n v="82.26"/>
    <x v="1"/>
    <x v="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x v="10"/>
    <n v="5003"/>
    <x v="0"/>
    <x v="1"/>
    <s v="GBP"/>
    <n v="1413792034"/>
    <n v="1411200034"/>
    <b v="0"/>
    <n v="73"/>
    <b v="1"/>
    <s v="theater/plays"/>
    <n v="100"/>
    <n v="68.53"/>
    <x v="1"/>
    <x v="6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x v="0"/>
    <s v="USD"/>
    <n v="1422075540"/>
    <n v="1419979544"/>
    <b v="0"/>
    <n v="18"/>
    <b v="1"/>
    <s v="theater/plays"/>
    <n v="175"/>
    <n v="68.06"/>
    <x v="1"/>
    <x v="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x v="13"/>
    <n v="2545"/>
    <x v="0"/>
    <x v="0"/>
    <s v="USD"/>
    <n v="1423630740"/>
    <n v="1418673307"/>
    <b v="0"/>
    <n v="35"/>
    <b v="1"/>
    <s v="theater/plays"/>
    <n v="127"/>
    <n v="72.709999999999994"/>
    <x v="1"/>
    <x v="6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x v="0"/>
    <s v="USD"/>
    <n v="1420489560"/>
    <n v="1417469639"/>
    <b v="0"/>
    <n v="43"/>
    <b v="1"/>
    <s v="theater/plays"/>
    <n v="111"/>
    <n v="77.19"/>
    <x v="1"/>
    <x v="6"/>
    <x v="3593"/>
    <d v="2015-01-05T20:26:00"/>
    <x v="3"/>
  </r>
  <r>
    <n v="3594"/>
    <s v="HEDDA"/>
    <s v="An adaptation that realizes the internal struggle of Ibsenâ€™s most renowned protagonist as she traverses a claustrophobic social world"/>
    <x v="183"/>
    <n v="2015"/>
    <x v="0"/>
    <x v="0"/>
    <s v="USD"/>
    <n v="1472952982"/>
    <n v="1470792982"/>
    <b v="0"/>
    <n v="36"/>
    <b v="1"/>
    <s v="theater/plays"/>
    <n v="126"/>
    <n v="55.97"/>
    <x v="1"/>
    <x v="6"/>
    <x v="3594"/>
    <d v="2016-09-04T01:36:22"/>
    <x v="2"/>
  </r>
  <r>
    <n v="3595"/>
    <s v="The Flu Season"/>
    <s v="A new theatre company staging Will Eno's The Flu Season in Seattle"/>
    <x v="27"/>
    <n v="3081"/>
    <x v="0"/>
    <x v="0"/>
    <s v="USD"/>
    <n v="1426229940"/>
    <n v="1423959123"/>
    <b v="0"/>
    <n v="62"/>
    <b v="1"/>
    <s v="theater/plays"/>
    <n v="119"/>
    <n v="49.69"/>
    <x v="1"/>
    <x v="6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x v="184"/>
    <n v="1185"/>
    <x v="0"/>
    <x v="5"/>
    <s v="CAD"/>
    <n v="1409072982"/>
    <n v="1407258582"/>
    <b v="0"/>
    <n v="15"/>
    <b v="1"/>
    <s v="theater/plays"/>
    <n v="108"/>
    <n v="79"/>
    <x v="1"/>
    <x v="6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x v="30"/>
    <n v="2565"/>
    <x v="0"/>
    <x v="0"/>
    <s v="USD"/>
    <n v="1456984740"/>
    <n v="1455717790"/>
    <b v="0"/>
    <n v="33"/>
    <b v="1"/>
    <s v="theater/plays"/>
    <n v="103"/>
    <n v="77.73"/>
    <x v="1"/>
    <x v="6"/>
    <x v="3597"/>
    <d v="2016-03-03T05:59:00"/>
    <x v="2"/>
  </r>
  <r>
    <n v="3598"/>
    <s v="Cinderella"/>
    <s v="River City Theatre Company needs your support as we embark on our thirteenth production, CINDERELLA!"/>
    <x v="28"/>
    <n v="1101"/>
    <x v="0"/>
    <x v="0"/>
    <s v="USD"/>
    <n v="1409720340"/>
    <n v="1408129822"/>
    <b v="0"/>
    <n v="27"/>
    <b v="1"/>
    <s v="theater/plays"/>
    <n v="110"/>
    <n v="40.78"/>
    <x v="1"/>
    <x v="6"/>
    <x v="3598"/>
    <d v="2014-09-03T04:59:00"/>
    <x v="3"/>
  </r>
  <r>
    <n v="3599"/>
    <s v="Promised Land"/>
    <s v="Help Chrysalis get this production off the ground!  An original play, we only need $500 to get this production on its feet!"/>
    <x v="2"/>
    <n v="1010"/>
    <x v="0"/>
    <x v="0"/>
    <s v="USD"/>
    <n v="1440892800"/>
    <n v="1438715077"/>
    <b v="0"/>
    <n v="17"/>
    <b v="1"/>
    <s v="theater/plays"/>
    <n v="202"/>
    <n v="59.41"/>
    <x v="1"/>
    <x v="6"/>
    <x v="3599"/>
    <d v="2015-08-30T00:00:00"/>
    <x v="0"/>
  </r>
  <r>
    <n v="3600"/>
    <s v="Pariah"/>
    <s v="The First Play From The Man Who Brought You The Black James Bond!"/>
    <x v="185"/>
    <n v="13"/>
    <x v="0"/>
    <x v="0"/>
    <s v="USD"/>
    <n v="1476390164"/>
    <n v="1473970964"/>
    <b v="0"/>
    <n v="4"/>
    <b v="1"/>
    <s v="theater/plays"/>
    <n v="130"/>
    <n v="3.25"/>
    <x v="1"/>
    <x v="6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x v="13"/>
    <n v="2087"/>
    <x v="0"/>
    <x v="1"/>
    <s v="GBP"/>
    <n v="1421452682"/>
    <n v="1418860682"/>
    <b v="0"/>
    <n v="53"/>
    <b v="1"/>
    <s v="theater/plays"/>
    <n v="104"/>
    <n v="39.380000000000003"/>
    <x v="1"/>
    <x v="6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x v="0"/>
    <s v="USD"/>
    <n v="1463520479"/>
    <n v="1458336479"/>
    <b v="0"/>
    <n v="49"/>
    <b v="1"/>
    <s v="theater/plays"/>
    <n v="100"/>
    <n v="81.67"/>
    <x v="1"/>
    <x v="6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x v="15"/>
    <n v="2560"/>
    <x v="0"/>
    <x v="0"/>
    <s v="USD"/>
    <n v="1446759880"/>
    <n v="1444164280"/>
    <b v="0"/>
    <n v="57"/>
    <b v="1"/>
    <s v="theater/plays"/>
    <n v="171"/>
    <n v="44.91"/>
    <x v="1"/>
    <x v="6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x v="0"/>
    <s v="USD"/>
    <n v="1461913140"/>
    <n v="1461370956"/>
    <b v="0"/>
    <n v="69"/>
    <b v="1"/>
    <s v="theater/plays"/>
    <n v="113"/>
    <n v="49.06"/>
    <x v="1"/>
    <x v="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x v="1"/>
    <s v="GBP"/>
    <n v="1455390126"/>
    <n v="1452798126"/>
    <b v="0"/>
    <n v="15"/>
    <b v="1"/>
    <s v="theater/plays"/>
    <n v="184"/>
    <n v="30.67"/>
    <x v="1"/>
    <x v="6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x v="1"/>
    <s v="GBP"/>
    <n v="1471185057"/>
    <n v="1468593057"/>
    <b v="0"/>
    <n v="64"/>
    <b v="1"/>
    <s v="theater/plays"/>
    <n v="130"/>
    <n v="61.06"/>
    <x v="1"/>
    <x v="6"/>
    <x v="3606"/>
    <d v="2016-08-14T14:30:57"/>
    <x v="2"/>
  </r>
  <r>
    <n v="3607"/>
    <s v="E15 at The Pleasance and CPT"/>
    <s v="'E15' is a verbatim project that looks at the story of the Focus E15 Campaign"/>
    <x v="131"/>
    <n v="580"/>
    <x v="0"/>
    <x v="1"/>
    <s v="GBP"/>
    <n v="1450137600"/>
    <n v="1448924882"/>
    <b v="0"/>
    <n v="20"/>
    <b v="1"/>
    <s v="theater/plays"/>
    <n v="105"/>
    <n v="29"/>
    <x v="1"/>
    <x v="6"/>
    <x v="3607"/>
    <d v="2015-12-15T00:00:00"/>
    <x v="0"/>
  </r>
  <r>
    <n v="3608"/>
    <s v="Petrification"/>
    <s v="Help us get the show on the road! Petrification is a new play about home, memory and identity and we need your help to tour."/>
    <x v="134"/>
    <n v="800"/>
    <x v="0"/>
    <x v="1"/>
    <s v="GBP"/>
    <n v="1466172000"/>
    <n v="1463418090"/>
    <b v="0"/>
    <n v="27"/>
    <b v="1"/>
    <s v="theater/plays"/>
    <n v="100"/>
    <n v="29.63"/>
    <x v="1"/>
    <x v="6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x v="1"/>
    <s v="GBP"/>
    <n v="1459378085"/>
    <n v="1456789685"/>
    <b v="0"/>
    <n v="21"/>
    <b v="1"/>
    <s v="theater/plays"/>
    <n v="153"/>
    <n v="143.1"/>
    <x v="1"/>
    <x v="6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x v="28"/>
    <n v="1623"/>
    <x v="0"/>
    <x v="1"/>
    <s v="GBP"/>
    <n v="1439806936"/>
    <n v="1437214936"/>
    <b v="0"/>
    <n v="31"/>
    <b v="1"/>
    <s v="theater/plays"/>
    <n v="162"/>
    <n v="52.35"/>
    <x v="1"/>
    <x v="6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x v="30"/>
    <n v="3400"/>
    <x v="0"/>
    <x v="1"/>
    <s v="GBP"/>
    <n v="1428483201"/>
    <n v="1425891201"/>
    <b v="0"/>
    <n v="51"/>
    <b v="1"/>
    <s v="theater/plays"/>
    <n v="136"/>
    <n v="66.67"/>
    <x v="1"/>
    <x v="6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x v="10"/>
    <n v="7220"/>
    <x v="0"/>
    <x v="5"/>
    <s v="CAD"/>
    <n v="1402334811"/>
    <n v="1401470811"/>
    <b v="0"/>
    <n v="57"/>
    <b v="1"/>
    <s v="theater/plays"/>
    <n v="144"/>
    <n v="126.67"/>
    <x v="1"/>
    <x v="6"/>
    <x v="3612"/>
    <d v="2014-06-09T17:26:51"/>
    <x v="3"/>
  </r>
  <r>
    <n v="3613"/>
    <s v="HIS NAME IS ARTHUR HOLMBERG"/>
    <s v="a woman walks into a bar except she looks like a man and no one's serving drinks. one night only"/>
    <x v="21"/>
    <n v="1250"/>
    <x v="0"/>
    <x v="0"/>
    <s v="USD"/>
    <n v="1403964574"/>
    <n v="1401372574"/>
    <b v="0"/>
    <n v="20"/>
    <b v="1"/>
    <s v="theater/plays"/>
    <n v="100"/>
    <n v="62.5"/>
    <x v="1"/>
    <x v="6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x v="30"/>
    <n v="2520"/>
    <x v="0"/>
    <x v="0"/>
    <s v="USD"/>
    <n v="1434675616"/>
    <n v="1432083616"/>
    <b v="0"/>
    <n v="71"/>
    <b v="1"/>
    <s v="theater/plays"/>
    <n v="101"/>
    <n v="35.49"/>
    <x v="1"/>
    <x v="6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x v="1"/>
    <s v="GBP"/>
    <n v="1449756896"/>
    <n v="1447164896"/>
    <b v="0"/>
    <n v="72"/>
    <b v="1"/>
    <s v="theater/plays"/>
    <n v="107"/>
    <n v="37.08"/>
    <x v="1"/>
    <x v="6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x v="1"/>
    <s v="GBP"/>
    <n v="1426801664"/>
    <n v="1424213264"/>
    <b v="0"/>
    <n v="45"/>
    <b v="1"/>
    <s v="theater/plays"/>
    <n v="125"/>
    <n v="69.33"/>
    <x v="1"/>
    <x v="6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x v="1"/>
    <s v="GBP"/>
    <n v="1488240000"/>
    <n v="1486996729"/>
    <b v="0"/>
    <n v="51"/>
    <b v="1"/>
    <s v="theater/plays"/>
    <n v="119"/>
    <n v="17.25"/>
    <x v="1"/>
    <x v="6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x v="13"/>
    <n v="2020"/>
    <x v="0"/>
    <x v="1"/>
    <s v="GBP"/>
    <n v="1433343850"/>
    <n v="1430751850"/>
    <b v="0"/>
    <n v="56"/>
    <b v="1"/>
    <s v="theater/plays"/>
    <n v="101"/>
    <n v="36.07"/>
    <x v="1"/>
    <x v="6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x v="28"/>
    <n v="1130"/>
    <x v="0"/>
    <x v="0"/>
    <s v="USD"/>
    <n v="1479592800"/>
    <n v="1476760226"/>
    <b v="0"/>
    <n v="17"/>
    <b v="1"/>
    <s v="theater/plays"/>
    <n v="113"/>
    <n v="66.47"/>
    <x v="1"/>
    <x v="6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x v="0"/>
    <s v="USD"/>
    <n v="1425528000"/>
    <n v="1422916261"/>
    <b v="0"/>
    <n v="197"/>
    <b v="1"/>
    <s v="theater/plays"/>
    <n v="105"/>
    <n v="56.07"/>
    <x v="1"/>
    <x v="6"/>
    <x v="3620"/>
    <d v="2015-03-05T04:00:00"/>
    <x v="0"/>
  </r>
  <r>
    <n v="3621"/>
    <s v="EverScape"/>
    <s v="Bare Theatre and Sonorous Road collaborate on the NC debut of  Allan Maule's gamer fantasy play that was extended in New York."/>
    <x v="9"/>
    <n v="3292"/>
    <x v="0"/>
    <x v="0"/>
    <s v="USD"/>
    <n v="1475269200"/>
    <n v="1473200844"/>
    <b v="0"/>
    <n v="70"/>
    <b v="1"/>
    <s v="theater/plays"/>
    <n v="110"/>
    <n v="47.03"/>
    <x v="1"/>
    <x v="6"/>
    <x v="3621"/>
    <d v="2016-09-30T21:00:00"/>
    <x v="2"/>
  </r>
  <r>
    <n v="3622"/>
    <s v="Shakespeare's Pericles, Prince of Tyre"/>
    <s v="5 actors. 39 characters. 1 epic adventure. Presented by the Cradle Theatre Company."/>
    <x v="28"/>
    <n v="1000.99"/>
    <x v="0"/>
    <x v="0"/>
    <s v="USD"/>
    <n v="1411874580"/>
    <n v="1409030371"/>
    <b v="0"/>
    <n v="21"/>
    <b v="1"/>
    <s v="theater/plays"/>
    <n v="100"/>
    <n v="47.67"/>
    <x v="1"/>
    <x v="6"/>
    <x v="3622"/>
    <d v="2014-09-28T03:23:00"/>
    <x v="3"/>
  </r>
  <r>
    <n v="3623"/>
    <s v="Since I've Been Here"/>
    <s v="An original play exploring the complications of romantic relationships in all forms."/>
    <x v="30"/>
    <n v="3000"/>
    <x v="0"/>
    <x v="0"/>
    <s v="USD"/>
    <n v="1406358000"/>
    <n v="1404841270"/>
    <b v="0"/>
    <n v="34"/>
    <b v="1"/>
    <s v="theater/plays"/>
    <n v="120"/>
    <n v="88.24"/>
    <x v="1"/>
    <x v="6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x v="0"/>
    <s v="USD"/>
    <n v="1471977290"/>
    <n v="1466793290"/>
    <b v="0"/>
    <n v="39"/>
    <b v="1"/>
    <s v="theater/plays"/>
    <n v="105"/>
    <n v="80.72"/>
    <x v="1"/>
    <x v="6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x v="1"/>
    <s v="GBP"/>
    <n v="1435851577"/>
    <n v="1433259577"/>
    <b v="0"/>
    <n v="78"/>
    <b v="1"/>
    <s v="theater/plays"/>
    <n v="103"/>
    <n v="39.49"/>
    <x v="1"/>
    <x v="6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x v="23"/>
    <n v="4073"/>
    <x v="0"/>
    <x v="1"/>
    <s v="GBP"/>
    <n v="1408204857"/>
    <n v="1406390457"/>
    <b v="0"/>
    <n v="48"/>
    <b v="1"/>
    <s v="theater/plays"/>
    <n v="102"/>
    <n v="84.85"/>
    <x v="1"/>
    <x v="6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x v="13"/>
    <n v="2000"/>
    <x v="0"/>
    <x v="0"/>
    <s v="USD"/>
    <n v="1463803140"/>
    <n v="1459446487"/>
    <b v="0"/>
    <n v="29"/>
    <b v="1"/>
    <s v="theater/plays"/>
    <n v="100"/>
    <n v="68.97"/>
    <x v="1"/>
    <x v="6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x v="57"/>
    <n v="0"/>
    <x v="2"/>
    <x v="0"/>
    <s v="USD"/>
    <n v="1450040396"/>
    <n v="1444852796"/>
    <b v="0"/>
    <n v="0"/>
    <b v="0"/>
    <s v="theater/musical"/>
    <n v="0"/>
    <n v="0"/>
    <x v="1"/>
    <x v="4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x v="0"/>
    <s v="USD"/>
    <n v="1462467600"/>
    <n v="1457403364"/>
    <b v="0"/>
    <n v="2"/>
    <b v="0"/>
    <s v="theater/musical"/>
    <n v="0"/>
    <n v="1"/>
    <x v="1"/>
    <x v="40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x v="9"/>
    <n v="1"/>
    <x v="2"/>
    <x v="1"/>
    <s v="GBP"/>
    <n v="1417295990"/>
    <n v="1414700390"/>
    <b v="0"/>
    <n v="1"/>
    <b v="0"/>
    <s v="theater/musical"/>
    <n v="0"/>
    <n v="1"/>
    <x v="1"/>
    <x v="40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x v="0"/>
    <s v="USD"/>
    <n v="1411444740"/>
    <n v="1409335497"/>
    <b v="0"/>
    <n v="59"/>
    <b v="0"/>
    <s v="theater/musical"/>
    <n v="51"/>
    <n v="147.88"/>
    <x v="1"/>
    <x v="40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x v="2"/>
    <n v="100"/>
    <x v="2"/>
    <x v="1"/>
    <s v="GBP"/>
    <n v="1416781749"/>
    <n v="1415053749"/>
    <b v="0"/>
    <n v="1"/>
    <b v="0"/>
    <s v="theater/musical"/>
    <n v="20"/>
    <n v="100"/>
    <x v="1"/>
    <x v="40"/>
    <x v="3632"/>
    <d v="2014-11-23T22:29:09"/>
    <x v="3"/>
  </r>
  <r>
    <n v="3633"/>
    <s v="SMOKEY AND THE BANDIT: THE MUSICAL"/>
    <s v="SMOKEY AND THE BANDIT: THE MUSICAL_x000a_The classic film, characters and music you love, on stage, LIVE!"/>
    <x v="10"/>
    <n v="1762"/>
    <x v="2"/>
    <x v="0"/>
    <s v="USD"/>
    <n v="1479517200"/>
    <n v="1475765867"/>
    <b v="0"/>
    <n v="31"/>
    <b v="0"/>
    <s v="theater/musical"/>
    <n v="35"/>
    <n v="56.84"/>
    <x v="1"/>
    <x v="40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x v="96"/>
    <n v="3185"/>
    <x v="2"/>
    <x v="5"/>
    <s v="CAD"/>
    <n v="1484366340"/>
    <n v="1480219174"/>
    <b v="0"/>
    <n v="18"/>
    <b v="0"/>
    <s v="theater/musical"/>
    <n v="4"/>
    <n v="176.94"/>
    <x v="1"/>
    <x v="40"/>
    <x v="3634"/>
    <d v="2017-01-14T03:59:00"/>
    <x v="2"/>
  </r>
  <r>
    <n v="3635"/>
    <s v="Mary's Son"/>
    <s v="Mary's Son is a pop opera about Jesus and the hope he brings to all people."/>
    <x v="8"/>
    <n v="1276"/>
    <x v="2"/>
    <x v="0"/>
    <s v="USD"/>
    <n v="1461186676"/>
    <n v="1458594676"/>
    <b v="0"/>
    <n v="10"/>
    <b v="0"/>
    <s v="theater/musical"/>
    <n v="36"/>
    <n v="127.6"/>
    <x v="1"/>
    <x v="40"/>
    <x v="3635"/>
    <d v="2016-04-20T21:11:16"/>
    <x v="2"/>
  </r>
  <r>
    <n v="3636"/>
    <s v="The Brother's of B-Block"/>
    <s v="The Brotherâ€™s of B-block is a musical play. A new take on &quot;OZ&quot; _x000a_The Wizard of OZ meets HBO's OZ."/>
    <x v="60"/>
    <n v="0"/>
    <x v="2"/>
    <x v="0"/>
    <s v="USD"/>
    <n v="1442248829"/>
    <n v="1439224829"/>
    <b v="0"/>
    <n v="0"/>
    <b v="0"/>
    <s v="theater/musical"/>
    <n v="0"/>
    <n v="0"/>
    <x v="1"/>
    <x v="4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x v="9"/>
    <n v="926"/>
    <x v="2"/>
    <x v="0"/>
    <s v="USD"/>
    <n v="1420130935"/>
    <n v="1417538935"/>
    <b v="0"/>
    <n v="14"/>
    <b v="0"/>
    <s v="theater/musical"/>
    <n v="31"/>
    <n v="66.14"/>
    <x v="1"/>
    <x v="40"/>
    <x v="3637"/>
    <d v="2015-01-01T16:48:55"/>
    <x v="3"/>
  </r>
  <r>
    <n v="3638"/>
    <s v="Project Hedwig and the Angry Inch"/>
    <s v="A rock and roll journey that explores love, loss, redemption, duality and ascension."/>
    <x v="126"/>
    <n v="216"/>
    <x v="2"/>
    <x v="5"/>
    <s v="CAD"/>
    <n v="1429456132"/>
    <n v="1424275732"/>
    <b v="0"/>
    <n v="2"/>
    <b v="0"/>
    <s v="theater/musical"/>
    <n v="7"/>
    <n v="108"/>
    <x v="1"/>
    <x v="40"/>
    <x v="3638"/>
    <d v="2015-04-19T15:08:52"/>
    <x v="0"/>
  </r>
  <r>
    <n v="3639"/>
    <s v="POE!"/>
    <s v="POE is a tragicomic musical about the life and works of Edgar Poe, with Death as his therapist helping him find peace in the beyond."/>
    <x v="31"/>
    <n v="1"/>
    <x v="2"/>
    <x v="0"/>
    <s v="USD"/>
    <n v="1475853060"/>
    <n v="1470672906"/>
    <b v="0"/>
    <n v="1"/>
    <b v="0"/>
    <s v="theater/musical"/>
    <n v="0"/>
    <n v="1"/>
    <x v="1"/>
    <x v="40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x v="0"/>
    <s v="USD"/>
    <n v="1431283530"/>
    <n v="1428691530"/>
    <b v="0"/>
    <n v="3"/>
    <b v="0"/>
    <s v="theater/musical"/>
    <n v="6"/>
    <n v="18.329999999999998"/>
    <x v="1"/>
    <x v="40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x v="0"/>
    <s v="USD"/>
    <n v="1412485200"/>
    <n v="1410966179"/>
    <b v="0"/>
    <n v="0"/>
    <b v="0"/>
    <s v="theater/musical"/>
    <n v="0"/>
    <n v="0"/>
    <x v="1"/>
    <x v="4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x v="176"/>
    <n v="15"/>
    <x v="2"/>
    <x v="12"/>
    <s v="EUR"/>
    <n v="1448902800"/>
    <n v="1445369727"/>
    <b v="0"/>
    <n v="2"/>
    <b v="0"/>
    <s v="theater/musical"/>
    <n v="2"/>
    <n v="7.5"/>
    <x v="1"/>
    <x v="40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x v="31"/>
    <n v="0"/>
    <x v="2"/>
    <x v="0"/>
    <s v="USD"/>
    <n v="1447734439"/>
    <n v="1444274839"/>
    <b v="0"/>
    <n v="0"/>
    <b v="0"/>
    <s v="theater/musical"/>
    <n v="0"/>
    <n v="0"/>
    <x v="1"/>
    <x v="4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x v="10"/>
    <n v="821"/>
    <x v="2"/>
    <x v="0"/>
    <s v="USD"/>
    <n v="1457413140"/>
    <n v="1454996887"/>
    <b v="0"/>
    <n v="12"/>
    <b v="0"/>
    <s v="theater/musical"/>
    <n v="16"/>
    <n v="68.42"/>
    <x v="1"/>
    <x v="40"/>
    <x v="3644"/>
    <d v="2016-03-08T04:59:00"/>
    <x v="2"/>
  </r>
  <r>
    <n v="3645"/>
    <s v="If the Shoe Fits"/>
    <s v="This new musical comedy empowers women and girls of all ages to be themselves in their shoes, whatever shoes they choose."/>
    <x v="28"/>
    <n v="1"/>
    <x v="2"/>
    <x v="5"/>
    <s v="CAD"/>
    <n v="1479773838"/>
    <n v="1477178238"/>
    <b v="0"/>
    <n v="1"/>
    <b v="0"/>
    <s v="theater/musical"/>
    <n v="0"/>
    <n v="1"/>
    <x v="1"/>
    <x v="40"/>
    <x v="3645"/>
    <d v="2016-11-22T00:17:18"/>
    <x v="2"/>
  </r>
  <r>
    <n v="3646"/>
    <s v="Our Sacred Honor"/>
    <s v="Develop demo materials for new, true story of teen Revolutionary War heroes - for hybrid film/live stage musical"/>
    <x v="3"/>
    <n v="481"/>
    <x v="2"/>
    <x v="0"/>
    <s v="USD"/>
    <n v="1434497400"/>
    <n v="1431770802"/>
    <b v="0"/>
    <n v="8"/>
    <b v="0"/>
    <s v="theater/musical"/>
    <n v="5"/>
    <n v="60.13"/>
    <x v="1"/>
    <x v="40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x v="1"/>
    <s v="GBP"/>
    <n v="1475258327"/>
    <n v="1471370327"/>
    <b v="0"/>
    <n v="2"/>
    <b v="0"/>
    <s v="theater/musical"/>
    <n v="6"/>
    <n v="15"/>
    <x v="1"/>
    <x v="40"/>
    <x v="3647"/>
    <d v="2016-09-30T17:58:47"/>
    <x v="2"/>
  </r>
  <r>
    <n v="3648"/>
    <s v="Moth Theater Lives"/>
    <s v="Help Moth Live! Support Moth and its artist collective to achieve its 2014/15 season."/>
    <x v="79"/>
    <n v="40153"/>
    <x v="0"/>
    <x v="0"/>
    <s v="USD"/>
    <n v="1412492445"/>
    <n v="1409900445"/>
    <b v="0"/>
    <n v="73"/>
    <b v="1"/>
    <s v="theater/plays"/>
    <n v="100"/>
    <n v="550.04"/>
    <x v="1"/>
    <x v="6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x v="5"/>
    <s v="CAD"/>
    <n v="1402938394"/>
    <n v="1400691994"/>
    <b v="0"/>
    <n v="8"/>
    <b v="1"/>
    <s v="theater/plays"/>
    <n v="104"/>
    <n v="97.5"/>
    <x v="1"/>
    <x v="6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x v="2"/>
    <n v="500"/>
    <x v="0"/>
    <x v="1"/>
    <s v="GBP"/>
    <n v="1454412584"/>
    <n v="1452598184"/>
    <b v="0"/>
    <n v="17"/>
    <b v="1"/>
    <s v="theater/plays"/>
    <n v="100"/>
    <n v="29.41"/>
    <x v="1"/>
    <x v="6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x v="0"/>
    <s v="USD"/>
    <n v="1407686340"/>
    <n v="1404833442"/>
    <b v="0"/>
    <n v="9"/>
    <b v="1"/>
    <s v="theater/plays"/>
    <n v="104"/>
    <n v="57.78"/>
    <x v="1"/>
    <x v="6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x v="43"/>
    <n v="752"/>
    <x v="0"/>
    <x v="5"/>
    <s v="CAD"/>
    <n v="1472097540"/>
    <n v="1471188502"/>
    <b v="0"/>
    <n v="17"/>
    <b v="1"/>
    <s v="theater/plays"/>
    <n v="251"/>
    <n v="44.24"/>
    <x v="1"/>
    <x v="6"/>
    <x v="3652"/>
    <d v="2016-08-25T03:59:00"/>
    <x v="2"/>
  </r>
  <r>
    <n v="3653"/>
    <s v="ALLIE"/>
    <s v="ALLIE is a new dark comedy play which will premiere at the Edinburgh Festival Fringe 2015. Written and produced by Ruaraidh Murray."/>
    <x v="13"/>
    <n v="2010"/>
    <x v="0"/>
    <x v="1"/>
    <s v="GBP"/>
    <n v="1438764207"/>
    <n v="1436172207"/>
    <b v="0"/>
    <n v="33"/>
    <b v="1"/>
    <s v="theater/plays"/>
    <n v="101"/>
    <n v="60.91"/>
    <x v="1"/>
    <x v="6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x v="1"/>
    <s v="GBP"/>
    <n v="1459702800"/>
    <n v="1457690386"/>
    <b v="0"/>
    <n v="38"/>
    <b v="1"/>
    <s v="theater/plays"/>
    <n v="174"/>
    <n v="68.84"/>
    <x v="1"/>
    <x v="6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x v="10"/>
    <n v="5813"/>
    <x v="0"/>
    <x v="0"/>
    <s v="USD"/>
    <n v="1437202740"/>
    <n v="1434654998"/>
    <b v="0"/>
    <n v="79"/>
    <b v="1"/>
    <s v="theater/plays"/>
    <n v="116"/>
    <n v="73.58"/>
    <x v="1"/>
    <x v="6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x v="16"/>
    <s v="CHF"/>
    <n v="1485989940"/>
    <n v="1483393836"/>
    <b v="0"/>
    <n v="46"/>
    <b v="1"/>
    <s v="theater/plays"/>
    <n v="106"/>
    <n v="115.02"/>
    <x v="1"/>
    <x v="6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x v="8"/>
    <s v="DKK"/>
    <n v="1464817320"/>
    <n v="1462806419"/>
    <b v="0"/>
    <n v="20"/>
    <b v="1"/>
    <s v="theater/plays"/>
    <n v="111"/>
    <n v="110.75"/>
    <x v="1"/>
    <x v="6"/>
    <x v="3657"/>
    <d v="2016-06-01T21:42:00"/>
    <x v="2"/>
  </r>
  <r>
    <n v="3658"/>
    <s v="Mr. Marmalade"/>
    <s v="Life is hard when your own imaginary friend can't make time for you."/>
    <x v="15"/>
    <n v="1510"/>
    <x v="0"/>
    <x v="0"/>
    <s v="USD"/>
    <n v="1404273540"/>
    <n v="1400272580"/>
    <b v="0"/>
    <n v="20"/>
    <b v="1"/>
    <s v="theater/plays"/>
    <n v="101"/>
    <n v="75.5"/>
    <x v="1"/>
    <x v="6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x v="9"/>
    <n v="3061"/>
    <x v="0"/>
    <x v="0"/>
    <s v="USD"/>
    <n v="1426775940"/>
    <n v="1424414350"/>
    <b v="0"/>
    <n v="13"/>
    <b v="1"/>
    <s v="theater/plays"/>
    <n v="102"/>
    <n v="235.46"/>
    <x v="1"/>
    <x v="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x v="1"/>
    <s v="GBP"/>
    <n v="1419368925"/>
    <n v="1417208925"/>
    <b v="0"/>
    <n v="22"/>
    <b v="1"/>
    <s v="theater/plays"/>
    <n v="100"/>
    <n v="11.36"/>
    <x v="1"/>
    <x v="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x v="0"/>
    <s v="USD"/>
    <n v="1460260800"/>
    <n v="1458336672"/>
    <b v="0"/>
    <n v="36"/>
    <b v="1"/>
    <s v="theater/plays"/>
    <n v="111"/>
    <n v="92.5"/>
    <x v="1"/>
    <x v="6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x v="5"/>
    <s v="CAD"/>
    <n v="1427775414"/>
    <n v="1425187014"/>
    <b v="0"/>
    <n v="40"/>
    <b v="1"/>
    <s v="theater/plays"/>
    <n v="101"/>
    <n v="202.85"/>
    <x v="1"/>
    <x v="6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x v="1"/>
    <s v="GBP"/>
    <n v="1482321030"/>
    <n v="1477133430"/>
    <b v="0"/>
    <n v="9"/>
    <b v="1"/>
    <s v="theater/plays"/>
    <n v="104"/>
    <n v="26"/>
    <x v="1"/>
    <x v="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x v="134"/>
    <n v="875"/>
    <x v="0"/>
    <x v="0"/>
    <s v="USD"/>
    <n v="1466056689"/>
    <n v="1464847089"/>
    <b v="0"/>
    <n v="19"/>
    <b v="1"/>
    <s v="theater/plays"/>
    <n v="109"/>
    <n v="46.05"/>
    <x v="1"/>
    <x v="6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x v="6"/>
    <s v="EUR"/>
    <n v="1446062040"/>
    <n v="1445109822"/>
    <b v="0"/>
    <n v="14"/>
    <b v="1"/>
    <s v="theater/plays"/>
    <n v="115"/>
    <n v="51"/>
    <x v="1"/>
    <x v="6"/>
    <x v="3665"/>
    <d v="2015-10-28T19:54:00"/>
    <x v="0"/>
  </r>
  <r>
    <n v="3666"/>
    <s v="Israel LÃ³pez @ Ojai Playwrights Conference"/>
    <s v="Artistic Internship @ Ojai Playwrights Conference"/>
    <x v="38"/>
    <n v="1200"/>
    <x v="0"/>
    <x v="0"/>
    <s v="USD"/>
    <n v="1406185200"/>
    <n v="1404337382"/>
    <b v="0"/>
    <n v="38"/>
    <b v="1"/>
    <s v="theater/plays"/>
    <n v="100"/>
    <n v="31.58"/>
    <x v="1"/>
    <x v="6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x v="1"/>
    <s v="GBP"/>
    <n v="1437261419"/>
    <n v="1434669419"/>
    <b v="0"/>
    <n v="58"/>
    <b v="1"/>
    <s v="theater/plays"/>
    <n v="103"/>
    <n v="53.36"/>
    <x v="1"/>
    <x v="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x v="0"/>
    <s v="USD"/>
    <n v="1437676380"/>
    <n v="1435670452"/>
    <b v="0"/>
    <n v="28"/>
    <b v="1"/>
    <s v="theater/plays"/>
    <n v="104"/>
    <n v="36.96"/>
    <x v="1"/>
    <x v="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x v="28"/>
    <n v="1382"/>
    <x v="0"/>
    <x v="1"/>
    <s v="GBP"/>
    <n v="1434039137"/>
    <n v="1431447137"/>
    <b v="0"/>
    <n v="17"/>
    <b v="1"/>
    <s v="theater/plays"/>
    <n v="138"/>
    <n v="81.290000000000006"/>
    <x v="1"/>
    <x v="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x v="1"/>
    <s v="GBP"/>
    <n v="1433113200"/>
    <n v="1431951611"/>
    <b v="0"/>
    <n v="12"/>
    <b v="1"/>
    <s v="theater/plays"/>
    <n v="110"/>
    <n v="20.079999999999998"/>
    <x v="1"/>
    <x v="6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x v="8"/>
    <n v="3530"/>
    <x v="0"/>
    <x v="0"/>
    <s v="USD"/>
    <n v="1405915140"/>
    <n v="1404140667"/>
    <b v="0"/>
    <n v="40"/>
    <b v="1"/>
    <s v="theater/plays"/>
    <n v="101"/>
    <n v="88.25"/>
    <x v="1"/>
    <x v="6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x v="1"/>
    <s v="GBP"/>
    <n v="1411771384"/>
    <n v="1409179384"/>
    <b v="0"/>
    <n v="57"/>
    <b v="1"/>
    <s v="theater/plays"/>
    <n v="102"/>
    <n v="53.44"/>
    <x v="1"/>
    <x v="6"/>
    <x v="3672"/>
    <d v="2014-09-26T22:43:04"/>
    <x v="3"/>
  </r>
  <r>
    <n v="3673"/>
    <s v="CHILD Z"/>
    <s v="Zoe is a teenage girl growing up in a deeply disturbing society. If those paid to protect her aren't listening, then who is?"/>
    <x v="23"/>
    <n v="4545"/>
    <x v="0"/>
    <x v="1"/>
    <s v="GBP"/>
    <n v="1415191920"/>
    <n v="1412233497"/>
    <b v="0"/>
    <n v="114"/>
    <b v="1"/>
    <s v="theater/plays"/>
    <n v="114"/>
    <n v="39.869999999999997"/>
    <x v="1"/>
    <x v="6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x v="37"/>
    <n v="4500"/>
    <x v="0"/>
    <x v="12"/>
    <s v="EUR"/>
    <n v="1472936229"/>
    <n v="1467752229"/>
    <b v="0"/>
    <n v="31"/>
    <b v="1"/>
    <s v="theater/plays"/>
    <n v="100"/>
    <n v="145.16"/>
    <x v="1"/>
    <x v="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x v="45"/>
    <n v="70"/>
    <x v="0"/>
    <x v="1"/>
    <s v="GBP"/>
    <n v="1463353200"/>
    <n v="1462285182"/>
    <b v="0"/>
    <n v="3"/>
    <b v="1"/>
    <s v="theater/plays"/>
    <n v="140"/>
    <n v="23.33"/>
    <x v="1"/>
    <x v="6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x v="0"/>
    <s v="USD"/>
    <n v="1410550484"/>
    <n v="1408995284"/>
    <b v="0"/>
    <n v="16"/>
    <b v="1"/>
    <s v="theater/plays"/>
    <n v="129"/>
    <n v="64.38"/>
    <x v="1"/>
    <x v="6"/>
    <x v="3676"/>
    <d v="2014-09-12T19:34:44"/>
    <x v="3"/>
  </r>
  <r>
    <n v="3677"/>
    <s v="Goldfish Memory Productions"/>
    <s v="Goldfish Memory Productions seeks at least $12,000 to begin their first 3 professional projects."/>
    <x v="14"/>
    <n v="12348.5"/>
    <x v="0"/>
    <x v="0"/>
    <s v="USD"/>
    <n v="1404359940"/>
    <n v="1402580818"/>
    <b v="0"/>
    <n v="199"/>
    <b v="1"/>
    <s v="theater/plays"/>
    <n v="103"/>
    <n v="62.05"/>
    <x v="1"/>
    <x v="6"/>
    <x v="3677"/>
    <d v="2014-07-03T03:59:00"/>
    <x v="3"/>
  </r>
  <r>
    <n v="3678"/>
    <s v="Some big Some bang"/>
    <s v="The Ugly Collective takes Some big Some bang to the Underbelly Venues at the Edinburgh Fringe!"/>
    <x v="13"/>
    <n v="2050"/>
    <x v="0"/>
    <x v="1"/>
    <s v="GBP"/>
    <n v="1433076298"/>
    <n v="1430052298"/>
    <b v="0"/>
    <n v="31"/>
    <b v="1"/>
    <s v="theater/plays"/>
    <n v="103"/>
    <n v="66.13"/>
    <x v="1"/>
    <x v="6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x v="0"/>
    <s v="USD"/>
    <n v="1404190740"/>
    <n v="1401214581"/>
    <b v="0"/>
    <n v="30"/>
    <b v="1"/>
    <s v="theater/plays"/>
    <n v="110"/>
    <n v="73.400000000000006"/>
    <x v="1"/>
    <x v="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x v="9"/>
    <n v="3383"/>
    <x v="0"/>
    <x v="0"/>
    <s v="USD"/>
    <n v="1475664834"/>
    <n v="1473850434"/>
    <b v="0"/>
    <n v="34"/>
    <b v="1"/>
    <s v="theater/plays"/>
    <n v="113"/>
    <n v="99.5"/>
    <x v="1"/>
    <x v="6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x v="0"/>
    <s v="USD"/>
    <n v="1452872290"/>
    <n v="1452008290"/>
    <b v="0"/>
    <n v="18"/>
    <b v="1"/>
    <s v="theater/plays"/>
    <n v="112"/>
    <n v="62.17"/>
    <x v="1"/>
    <x v="6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x v="0"/>
    <s v="USD"/>
    <n v="1402901940"/>
    <n v="1399998418"/>
    <b v="0"/>
    <n v="67"/>
    <b v="1"/>
    <s v="theater/plays"/>
    <n v="139"/>
    <n v="62.33"/>
    <x v="1"/>
    <x v="6"/>
    <x v="3682"/>
    <d v="2014-06-16T06:59:00"/>
    <x v="3"/>
  </r>
  <r>
    <n v="3683"/>
    <s v="A Krumpus Story - World Premiere"/>
    <s v="A Krumpus Story is a dark holiday comedy for anyone who wants a little more spice in their holiday fare."/>
    <x v="8"/>
    <n v="3880"/>
    <x v="0"/>
    <x v="0"/>
    <s v="USD"/>
    <n v="1476931696"/>
    <n v="1474339696"/>
    <b v="0"/>
    <n v="66"/>
    <b v="1"/>
    <s v="theater/plays"/>
    <n v="111"/>
    <n v="58.79"/>
    <x v="1"/>
    <x v="6"/>
    <x v="3683"/>
    <d v="2016-10-20T02:48:16"/>
    <x v="2"/>
  </r>
  <r>
    <n v="3684"/>
    <s v="Cassiopeia"/>
    <s v="Thespis Theater Festival presents Cassiopeia: A romantic tale of a bride finding her way to her unknown groom before it is too late."/>
    <x v="47"/>
    <n v="1043"/>
    <x v="0"/>
    <x v="0"/>
    <s v="USD"/>
    <n v="1441167586"/>
    <n v="1438575586"/>
    <b v="0"/>
    <n v="23"/>
    <b v="1"/>
    <s v="theater/plays"/>
    <n v="139"/>
    <n v="45.35"/>
    <x v="1"/>
    <x v="6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x v="0"/>
    <s v="USD"/>
    <n v="1400533200"/>
    <n v="1398348859"/>
    <b v="0"/>
    <n v="126"/>
    <b v="1"/>
    <s v="theater/plays"/>
    <n v="106"/>
    <n v="41.94"/>
    <x v="1"/>
    <x v="6"/>
    <x v="3685"/>
    <d v="2014-05-19T21:00:00"/>
    <x v="3"/>
  </r>
  <r>
    <n v="3686"/>
    <s v="Dog sees God by Bert V. Royal @ FSU"/>
    <s v="This October, in association with Rogue Productions at FSU, I will be directing a production of Dog sees God."/>
    <x v="18"/>
    <n v="355"/>
    <x v="0"/>
    <x v="0"/>
    <s v="USD"/>
    <n v="1440820740"/>
    <n v="1439567660"/>
    <b v="0"/>
    <n v="6"/>
    <b v="1"/>
    <s v="theater/plays"/>
    <n v="101"/>
    <n v="59.17"/>
    <x v="1"/>
    <x v="6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x v="0"/>
    <s v="USD"/>
    <n v="1403846055"/>
    <n v="1401254055"/>
    <b v="0"/>
    <n v="25"/>
    <b v="1"/>
    <s v="theater/plays"/>
    <n v="100"/>
    <n v="200.49"/>
    <x v="1"/>
    <x v="6"/>
    <x v="3687"/>
    <d v="2014-06-27T05:14:15"/>
    <x v="3"/>
  </r>
  <r>
    <n v="3688"/>
    <s v="The Tulip Tree 2014"/>
    <s v="The Tulip Tree is a project I have been passionate about for 5 years. It is an unforgettable story that has never been told."/>
    <x v="9"/>
    <n v="3275"/>
    <x v="0"/>
    <x v="1"/>
    <s v="GBP"/>
    <n v="1407524004"/>
    <n v="1404932004"/>
    <b v="0"/>
    <n v="39"/>
    <b v="1"/>
    <s v="theater/plays"/>
    <n v="109"/>
    <n v="83.97"/>
    <x v="1"/>
    <x v="6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x v="9"/>
    <n v="3550"/>
    <x v="0"/>
    <x v="0"/>
    <s v="USD"/>
    <n v="1434925500"/>
    <n v="1432410639"/>
    <b v="0"/>
    <n v="62"/>
    <b v="1"/>
    <s v="theater/plays"/>
    <n v="118"/>
    <n v="57.26"/>
    <x v="1"/>
    <x v="6"/>
    <x v="3689"/>
    <d v="2015-06-21T22:25:00"/>
    <x v="0"/>
  </r>
  <r>
    <n v="3690"/>
    <s v="We Rise"/>
    <s v="A play honoring the lives and legacies of the activists and those remembered at the 1992 ACT UP Ashes Action at The White House"/>
    <x v="15"/>
    <n v="1800"/>
    <x v="0"/>
    <x v="0"/>
    <s v="USD"/>
    <n v="1417101683"/>
    <n v="1414506083"/>
    <b v="0"/>
    <n v="31"/>
    <b v="1"/>
    <s v="theater/plays"/>
    <n v="120"/>
    <n v="58.06"/>
    <x v="1"/>
    <x v="6"/>
    <x v="3690"/>
    <d v="2014-11-27T15:21:23"/>
    <x v="3"/>
  </r>
  <r>
    <n v="3691"/>
    <s v="Most Dangerous Man in America (WEB DuBois) by Amiri  Baraka"/>
    <s v="World Premiere of last play written by Amiri Baraka"/>
    <x v="79"/>
    <n v="51184"/>
    <x v="0"/>
    <x v="0"/>
    <s v="USD"/>
    <n v="1425272340"/>
    <n v="1421426929"/>
    <b v="0"/>
    <n v="274"/>
    <b v="1"/>
    <s v="theater/plays"/>
    <n v="128"/>
    <n v="186.8"/>
    <x v="1"/>
    <x v="6"/>
    <x v="3691"/>
    <d v="2015-03-02T04:59:00"/>
    <x v="0"/>
  </r>
  <r>
    <n v="3692"/>
    <s v="An Evening With Durang"/>
    <s v="Help us independently produce two great comedies by Christopher Durang."/>
    <x v="28"/>
    <n v="1260"/>
    <x v="0"/>
    <x v="0"/>
    <s v="USD"/>
    <n v="1411084800"/>
    <n v="1410304179"/>
    <b v="0"/>
    <n v="17"/>
    <b v="1"/>
    <s v="theater/plays"/>
    <n v="126"/>
    <n v="74.12"/>
    <x v="1"/>
    <x v="6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x v="1"/>
    <s v="GBP"/>
    <n v="1448922600"/>
    <n v="1446352529"/>
    <b v="0"/>
    <n v="14"/>
    <b v="1"/>
    <s v="theater/plays"/>
    <n v="129"/>
    <n v="30.71"/>
    <x v="1"/>
    <x v="6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x v="0"/>
    <s v="USD"/>
    <n v="1465178400"/>
    <n v="1461985967"/>
    <b v="0"/>
    <n v="60"/>
    <b v="1"/>
    <s v="theater/plays"/>
    <n v="107"/>
    <n v="62.67"/>
    <x v="1"/>
    <x v="6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x v="23"/>
    <n v="4005"/>
    <x v="0"/>
    <x v="0"/>
    <s v="USD"/>
    <n v="1421009610"/>
    <n v="1419281610"/>
    <b v="0"/>
    <n v="33"/>
    <b v="1"/>
    <s v="theater/plays"/>
    <n v="100"/>
    <n v="121.36"/>
    <x v="1"/>
    <x v="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x v="1"/>
    <s v="GBP"/>
    <n v="1423838916"/>
    <n v="1418654916"/>
    <b v="0"/>
    <n v="78"/>
    <b v="1"/>
    <s v="theater/plays"/>
    <n v="155"/>
    <n v="39.74"/>
    <x v="1"/>
    <x v="6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x v="13"/>
    <n v="2160"/>
    <x v="0"/>
    <x v="1"/>
    <s v="GBP"/>
    <n v="1462878648"/>
    <n v="1461064248"/>
    <b v="0"/>
    <n v="30"/>
    <b v="1"/>
    <s v="theater/plays"/>
    <n v="108"/>
    <n v="72"/>
    <x v="1"/>
    <x v="6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x v="10"/>
    <n v="5526"/>
    <x v="0"/>
    <x v="0"/>
    <s v="USD"/>
    <n v="1456946487"/>
    <n v="1454354487"/>
    <b v="0"/>
    <n v="136"/>
    <b v="1"/>
    <s v="theater/plays"/>
    <n v="111"/>
    <n v="40.630000000000003"/>
    <x v="1"/>
    <x v="6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x v="30"/>
    <n v="2520"/>
    <x v="0"/>
    <x v="0"/>
    <s v="USD"/>
    <n v="1413383216"/>
    <n v="1410791216"/>
    <b v="0"/>
    <n v="40"/>
    <b v="1"/>
    <s v="theater/plays"/>
    <n v="101"/>
    <n v="63"/>
    <x v="1"/>
    <x v="6"/>
    <x v="3699"/>
    <d v="2014-10-15T14:26:56"/>
    <x v="3"/>
  </r>
  <r>
    <n v="3700"/>
    <s v="Generations (Senior Project)"/>
    <s v="Help me produce the play I have written for my senior project!"/>
    <x v="2"/>
    <n v="606"/>
    <x v="0"/>
    <x v="0"/>
    <s v="USD"/>
    <n v="1412092800"/>
    <n v="1409493800"/>
    <b v="0"/>
    <n v="18"/>
    <b v="1"/>
    <s v="theater/plays"/>
    <n v="121"/>
    <n v="33.67"/>
    <x v="1"/>
    <x v="6"/>
    <x v="3700"/>
    <d v="2014-09-30T16:00:00"/>
    <x v="3"/>
  </r>
  <r>
    <n v="3701"/>
    <s v="Dog Show"/>
    <s v="Part-silent film, part-thriller, Dog Show sees four actors play a community of dogs and their owners. One autumn, a killer strikes."/>
    <x v="15"/>
    <n v="1505"/>
    <x v="0"/>
    <x v="1"/>
    <s v="GBP"/>
    <n v="1433422793"/>
    <n v="1430830793"/>
    <b v="0"/>
    <n v="39"/>
    <b v="1"/>
    <s v="theater/plays"/>
    <n v="100"/>
    <n v="38.590000000000003"/>
    <x v="1"/>
    <x v="6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x v="9"/>
    <n v="3275"/>
    <x v="0"/>
    <x v="1"/>
    <s v="GBP"/>
    <n v="1468191540"/>
    <n v="1464958484"/>
    <b v="0"/>
    <n v="21"/>
    <b v="1"/>
    <s v="theater/plays"/>
    <n v="109"/>
    <n v="155.94999999999999"/>
    <x v="1"/>
    <x v="6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x v="0"/>
    <s v="USD"/>
    <n v="1471071540"/>
    <n v="1467720388"/>
    <b v="0"/>
    <n v="30"/>
    <b v="1"/>
    <s v="theater/plays"/>
    <n v="123"/>
    <n v="43.2"/>
    <x v="1"/>
    <x v="6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x v="1"/>
    <s v="GBP"/>
    <n v="1464712394"/>
    <n v="1459528394"/>
    <b v="0"/>
    <n v="27"/>
    <b v="1"/>
    <s v="theater/plays"/>
    <n v="136"/>
    <n v="15.15"/>
    <x v="1"/>
    <x v="6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x v="423"/>
    <n v="2925"/>
    <x v="0"/>
    <x v="0"/>
    <s v="USD"/>
    <n v="1403546400"/>
    <n v="1401714114"/>
    <b v="0"/>
    <n v="35"/>
    <b v="1"/>
    <s v="theater/plays"/>
    <n v="103"/>
    <n v="83.57"/>
    <x v="1"/>
    <x v="6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x v="15"/>
    <n v="1820"/>
    <x v="0"/>
    <x v="0"/>
    <s v="USD"/>
    <n v="1410558949"/>
    <n v="1409262949"/>
    <b v="0"/>
    <n v="13"/>
    <b v="1"/>
    <s v="theater/plays"/>
    <n v="121"/>
    <n v="140"/>
    <x v="1"/>
    <x v="6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x v="28"/>
    <n v="1860"/>
    <x v="0"/>
    <x v="0"/>
    <s v="USD"/>
    <n v="1469165160"/>
    <n v="1467335378"/>
    <b v="0"/>
    <n v="23"/>
    <b v="1"/>
    <s v="theater/plays"/>
    <n v="186"/>
    <n v="80.87"/>
    <x v="1"/>
    <x v="6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x v="176"/>
    <n v="2100"/>
    <x v="0"/>
    <x v="0"/>
    <s v="USD"/>
    <n v="1404444286"/>
    <n v="1403234686"/>
    <b v="0"/>
    <n v="39"/>
    <b v="1"/>
    <s v="theater/plays"/>
    <n v="300"/>
    <n v="53.85"/>
    <x v="1"/>
    <x v="6"/>
    <x v="3708"/>
    <d v="2014-07-04T03:24:46"/>
    <x v="3"/>
  </r>
  <r>
    <n v="3709"/>
    <s v="The Ruby Darlings Show"/>
    <s v="The filthily talented Ruby and Darling, take you on a raunch-tastic musical discovery of life with a vagina. #sayno"/>
    <x v="28"/>
    <n v="1082.5"/>
    <x v="0"/>
    <x v="1"/>
    <s v="GBP"/>
    <n v="1403715546"/>
    <n v="1401123546"/>
    <b v="0"/>
    <n v="35"/>
    <b v="1"/>
    <s v="theater/plays"/>
    <n v="108"/>
    <n v="30.93"/>
    <x v="1"/>
    <x v="6"/>
    <x v="3709"/>
    <d v="2014-06-25T16:59:06"/>
    <x v="3"/>
  </r>
  <r>
    <n v="3710"/>
    <s v="&quot;Loving Alanis&quot; Rocky Mountain Regional Premier"/>
    <s v="A comedy about, life, death, men, women, and the power of a good Kegel."/>
    <x v="46"/>
    <n v="1835"/>
    <x v="0"/>
    <x v="0"/>
    <s v="USD"/>
    <n v="1428068988"/>
    <n v="1425908988"/>
    <b v="0"/>
    <n v="27"/>
    <b v="1"/>
    <s v="theater/plays"/>
    <n v="141"/>
    <n v="67.959999999999994"/>
    <x v="1"/>
    <x v="6"/>
    <x v="3710"/>
    <d v="2015-04-03T13:49:48"/>
    <x v="0"/>
  </r>
  <r>
    <n v="3711"/>
    <s v="The Youth Shakespeare Project 2014"/>
    <s v="Two teachers and twenty kids bring one of Shakespeare's plays to life!"/>
    <x v="2"/>
    <n v="570"/>
    <x v="0"/>
    <x v="0"/>
    <s v="USD"/>
    <n v="1402848000"/>
    <n v="1400606573"/>
    <b v="0"/>
    <n v="21"/>
    <b v="1"/>
    <s v="theater/plays"/>
    <n v="114"/>
    <n v="27.14"/>
    <x v="1"/>
    <x v="6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x v="51"/>
    <n v="11530"/>
    <x v="0"/>
    <x v="0"/>
    <s v="USD"/>
    <n v="1433055540"/>
    <n v="1431230867"/>
    <b v="0"/>
    <n v="104"/>
    <b v="1"/>
    <s v="theater/plays"/>
    <n v="154"/>
    <n v="110.87"/>
    <x v="1"/>
    <x v="6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x v="0"/>
    <s v="USD"/>
    <n v="1465062166"/>
    <n v="1463334166"/>
    <b v="0"/>
    <n v="19"/>
    <b v="1"/>
    <s v="theater/plays"/>
    <n v="102"/>
    <n v="106.84"/>
    <x v="1"/>
    <x v="6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x v="3"/>
    <n v="10235"/>
    <x v="0"/>
    <x v="0"/>
    <s v="USD"/>
    <n v="1432612740"/>
    <n v="1429881667"/>
    <b v="0"/>
    <n v="97"/>
    <b v="1"/>
    <s v="theater/plays"/>
    <n v="102"/>
    <n v="105.52"/>
    <x v="1"/>
    <x v="6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x v="8"/>
    <n v="3590"/>
    <x v="0"/>
    <x v="1"/>
    <s v="GBP"/>
    <n v="1427806320"/>
    <n v="1422834819"/>
    <b v="0"/>
    <n v="27"/>
    <b v="1"/>
    <s v="theater/plays"/>
    <n v="103"/>
    <n v="132.96"/>
    <x v="1"/>
    <x v="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x v="134"/>
    <n v="1246"/>
    <x v="0"/>
    <x v="0"/>
    <s v="USD"/>
    <n v="1453411109"/>
    <n v="1450819109"/>
    <b v="0"/>
    <n v="24"/>
    <b v="1"/>
    <s v="theater/plays"/>
    <n v="156"/>
    <n v="51.92"/>
    <x v="1"/>
    <x v="6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x v="23"/>
    <n v="4030"/>
    <x v="0"/>
    <x v="1"/>
    <s v="GBP"/>
    <n v="1431204449"/>
    <n v="1428526049"/>
    <b v="0"/>
    <n v="13"/>
    <b v="1"/>
    <s v="theater/plays"/>
    <n v="101"/>
    <n v="310"/>
    <x v="1"/>
    <x v="6"/>
    <x v="3717"/>
    <d v="2015-05-09T20:47:29"/>
    <x v="0"/>
  </r>
  <r>
    <n v="3718"/>
    <s v="PUNK ROCK"/>
    <s v="William Carlisle has the world at his feet but its weight on his shoulders. He is intelligent, articulate and fucked."/>
    <x v="2"/>
    <n v="1197"/>
    <x v="0"/>
    <x v="1"/>
    <s v="GBP"/>
    <n v="1425057075"/>
    <n v="1422465075"/>
    <b v="0"/>
    <n v="46"/>
    <b v="1"/>
    <s v="theater/plays"/>
    <n v="239"/>
    <n v="26.02"/>
    <x v="1"/>
    <x v="6"/>
    <x v="3718"/>
    <d v="2015-02-27T17:11:15"/>
    <x v="0"/>
  </r>
  <r>
    <n v="3719"/>
    <s v="Corium"/>
    <s v="A new piece of physical theatre about love, regret and longing."/>
    <x v="48"/>
    <n v="420"/>
    <x v="0"/>
    <x v="1"/>
    <s v="GBP"/>
    <n v="1434994266"/>
    <n v="1432402266"/>
    <b v="0"/>
    <n v="4"/>
    <b v="1"/>
    <s v="theater/plays"/>
    <n v="210"/>
    <n v="105"/>
    <x v="1"/>
    <x v="6"/>
    <x v="3719"/>
    <d v="2015-06-22T17:31:06"/>
    <x v="0"/>
  </r>
  <r>
    <n v="3720"/>
    <s v="Lakotas and the American Theatre"/>
    <s v="Breaking the American Indian stereotype in the American Theatre."/>
    <x v="126"/>
    <n v="3449"/>
    <x v="0"/>
    <x v="0"/>
    <s v="USD"/>
    <n v="1435881006"/>
    <n v="1433980206"/>
    <b v="0"/>
    <n v="40"/>
    <b v="1"/>
    <s v="theater/plays"/>
    <n v="105"/>
    <n v="86.23"/>
    <x v="1"/>
    <x v="6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x v="0"/>
    <s v="USD"/>
    <n v="1415230084"/>
    <n v="1413412084"/>
    <b v="0"/>
    <n v="44"/>
    <b v="1"/>
    <s v="theater/plays"/>
    <n v="101"/>
    <n v="114.55"/>
    <x v="1"/>
    <x v="6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x v="5"/>
    <s v="CAD"/>
    <n v="1455231540"/>
    <n v="1452614847"/>
    <b v="0"/>
    <n v="35"/>
    <b v="1"/>
    <s v="theater/plays"/>
    <n v="111"/>
    <n v="47.66"/>
    <x v="1"/>
    <x v="6"/>
    <x v="3722"/>
    <d v="2016-02-11T22:59:00"/>
    <x v="2"/>
  </r>
  <r>
    <n v="3723"/>
    <s v="Beauty and the Beast"/>
    <s v="Saltmine Theatre Company present Beauty and the Beast:"/>
    <x v="37"/>
    <n v="4592"/>
    <x v="0"/>
    <x v="1"/>
    <s v="GBP"/>
    <n v="1417374262"/>
    <n v="1414778662"/>
    <b v="0"/>
    <n v="63"/>
    <b v="1"/>
    <s v="theater/plays"/>
    <n v="102"/>
    <n v="72.89"/>
    <x v="1"/>
    <x v="6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x v="1"/>
    <s v="GBP"/>
    <n v="1462402800"/>
    <n v="1459856860"/>
    <b v="0"/>
    <n v="89"/>
    <b v="1"/>
    <s v="theater/plays"/>
    <n v="103"/>
    <n v="49.55"/>
    <x v="1"/>
    <x v="6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x v="1"/>
    <s v="GBP"/>
    <n v="1455831000"/>
    <n v="1454366467"/>
    <b v="0"/>
    <n v="15"/>
    <b v="1"/>
    <s v="theater/plays"/>
    <n v="127"/>
    <n v="25.4"/>
    <x v="1"/>
    <x v="6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x v="16"/>
    <n v="2879"/>
    <x v="0"/>
    <x v="0"/>
    <s v="USD"/>
    <n v="1461963600"/>
    <n v="1459567371"/>
    <b v="0"/>
    <n v="46"/>
    <b v="1"/>
    <s v="theater/plays"/>
    <n v="339"/>
    <n v="62.59"/>
    <x v="1"/>
    <x v="6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x v="0"/>
    <s v="USD"/>
    <n v="1476939300"/>
    <n v="1474273294"/>
    <b v="0"/>
    <n v="33"/>
    <b v="1"/>
    <s v="theater/plays"/>
    <n v="101"/>
    <n v="61.06"/>
    <x v="1"/>
    <x v="6"/>
    <x v="3727"/>
    <d v="2016-10-20T04:55:00"/>
    <x v="2"/>
  </r>
  <r>
    <n v="3728"/>
    <s v="Bare Bones Shakespeare 2015-16 Season"/>
    <s v="Bare Bones Shakespeare's first season will start with a DFW school touring show: Romeo and Juliet."/>
    <x v="22"/>
    <n v="1862"/>
    <x v="2"/>
    <x v="0"/>
    <s v="USD"/>
    <n v="1439957176"/>
    <n v="1437365176"/>
    <b v="0"/>
    <n v="31"/>
    <b v="0"/>
    <s v="theater/plays"/>
    <n v="9"/>
    <n v="60.06"/>
    <x v="1"/>
    <x v="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x v="0"/>
    <s v="USD"/>
    <n v="1427082912"/>
    <n v="1423198512"/>
    <b v="0"/>
    <n v="5"/>
    <b v="0"/>
    <s v="theater/plays"/>
    <n v="7"/>
    <n v="72.400000000000006"/>
    <x v="1"/>
    <x v="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x v="0"/>
    <s v="USD"/>
    <n v="1439828159"/>
    <n v="1437236159"/>
    <b v="0"/>
    <n v="1"/>
    <b v="0"/>
    <s v="theater/plays"/>
    <n v="10"/>
    <n v="100"/>
    <x v="1"/>
    <x v="6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x v="62"/>
    <n v="620"/>
    <x v="2"/>
    <x v="0"/>
    <s v="USD"/>
    <n v="1420860180"/>
    <n v="1418234646"/>
    <b v="0"/>
    <n v="12"/>
    <b v="0"/>
    <s v="theater/plays"/>
    <n v="11"/>
    <n v="51.67"/>
    <x v="1"/>
    <x v="6"/>
    <x v="3731"/>
    <d v="2015-01-10T03:23:00"/>
    <x v="3"/>
  </r>
  <r>
    <n v="3732"/>
    <s v="Elektra Bekent - Afstudeervoorstelling"/>
    <s v="Mijn solo voorstelling gaat over Elektra (Sophokles) en hoe zij als jongere alles beleeft en meemaakt!"/>
    <x v="16"/>
    <n v="131"/>
    <x v="2"/>
    <x v="9"/>
    <s v="EUR"/>
    <n v="1422100800"/>
    <n v="1416932133"/>
    <b v="0"/>
    <n v="4"/>
    <b v="0"/>
    <s v="theater/plays"/>
    <n v="15"/>
    <n v="32.75"/>
    <x v="1"/>
    <x v="6"/>
    <x v="3732"/>
    <d v="2015-01-24T12:00:00"/>
    <x v="3"/>
  </r>
  <r>
    <n v="3733"/>
    <s v="laughter in the hood"/>
    <s v="want to donate tickets to residents who live in the community that cant afford the 35.00 price of ticket"/>
    <x v="15"/>
    <n v="0"/>
    <x v="2"/>
    <x v="0"/>
    <s v="USD"/>
    <n v="1429396200"/>
    <n v="1428539708"/>
    <b v="0"/>
    <n v="0"/>
    <b v="0"/>
    <s v="theater/plays"/>
    <n v="0"/>
    <n v="0"/>
    <x v="1"/>
    <x v="6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x v="15"/>
    <n v="427"/>
    <x v="2"/>
    <x v="0"/>
    <s v="USD"/>
    <n v="1432589896"/>
    <n v="1427405896"/>
    <b v="0"/>
    <n v="7"/>
    <b v="0"/>
    <s v="theater/plays"/>
    <n v="28"/>
    <n v="61"/>
    <x v="1"/>
    <x v="6"/>
    <x v="3734"/>
    <d v="2015-05-25T21:38:16"/>
    <x v="0"/>
  </r>
  <r>
    <n v="3735"/>
    <s v="Women Beware Women"/>
    <s v="Young Actor's taking on a Jacobean tragedy. Family, betrayal, love, lust, sex and death."/>
    <x v="325"/>
    <n v="20"/>
    <x v="2"/>
    <x v="1"/>
    <s v="GBP"/>
    <n v="1432831089"/>
    <n v="1430239089"/>
    <b v="0"/>
    <n v="2"/>
    <b v="0"/>
    <s v="theater/plays"/>
    <n v="13"/>
    <n v="10"/>
    <x v="1"/>
    <x v="6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x v="15"/>
    <n v="10"/>
    <x v="2"/>
    <x v="1"/>
    <s v="GBP"/>
    <n v="1427133600"/>
    <n v="1423847093"/>
    <b v="0"/>
    <n v="1"/>
    <b v="0"/>
    <s v="theater/plays"/>
    <n v="1"/>
    <n v="10"/>
    <x v="1"/>
    <x v="6"/>
    <x v="3736"/>
    <d v="2015-03-23T18:00:00"/>
    <x v="0"/>
  </r>
  <r>
    <n v="3737"/>
    <s v="Measure For Measure"/>
    <s v="The ASU Theatre and Shakespeare Club presents Measure For Measure directed by Jordyn Ochser."/>
    <x v="176"/>
    <n v="150"/>
    <x v="2"/>
    <x v="0"/>
    <s v="USD"/>
    <n v="1447311540"/>
    <n v="1445358903"/>
    <b v="0"/>
    <n v="4"/>
    <b v="0"/>
    <s v="theater/plays"/>
    <n v="21"/>
    <n v="37.5"/>
    <x v="1"/>
    <x v="6"/>
    <x v="3737"/>
    <d v="2015-11-12T06:59:00"/>
    <x v="0"/>
  </r>
  <r>
    <n v="3738"/>
    <s v="'GULF' - a new play by PIVOT THEATRE"/>
    <s v="A filmic, fast-paced exploration of trust, making its debut at Camden People's Theatre this July."/>
    <x v="15"/>
    <n v="270"/>
    <x v="2"/>
    <x v="1"/>
    <s v="GBP"/>
    <n v="1405461600"/>
    <n v="1403562705"/>
    <b v="0"/>
    <n v="6"/>
    <b v="0"/>
    <s v="theater/plays"/>
    <n v="18"/>
    <n v="45"/>
    <x v="1"/>
    <x v="6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x v="1"/>
    <s v="GBP"/>
    <n v="1468752468"/>
    <n v="1467024468"/>
    <b v="0"/>
    <n v="8"/>
    <b v="0"/>
    <s v="theater/plays"/>
    <n v="20"/>
    <n v="100.63"/>
    <x v="1"/>
    <x v="6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x v="0"/>
    <s v="USD"/>
    <n v="1407808438"/>
    <n v="1405217355"/>
    <b v="0"/>
    <n v="14"/>
    <b v="0"/>
    <s v="theater/plays"/>
    <n v="18"/>
    <n v="25.57"/>
    <x v="1"/>
    <x v="6"/>
    <x v="3740"/>
    <d v="2014-08-12T01:53:58"/>
    <x v="3"/>
  </r>
  <r>
    <n v="3741"/>
    <s v="Open House Theater"/>
    <s v="A small community with a love for theater would like to continue. Help the children of this community continue."/>
    <x v="22"/>
    <n v="0"/>
    <x v="2"/>
    <x v="0"/>
    <s v="USD"/>
    <n v="1450389950"/>
    <n v="1447797950"/>
    <b v="0"/>
    <n v="0"/>
    <b v="0"/>
    <s v="theater/plays"/>
    <n v="0"/>
    <n v="0"/>
    <x v="1"/>
    <x v="6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x v="10"/>
    <n v="100"/>
    <x v="2"/>
    <x v="0"/>
    <s v="USD"/>
    <n v="1409980144"/>
    <n v="1407388144"/>
    <b v="0"/>
    <n v="4"/>
    <b v="0"/>
    <s v="theater/plays"/>
    <n v="2"/>
    <n v="25"/>
    <x v="1"/>
    <x v="6"/>
    <x v="3742"/>
    <d v="2014-09-06T05:09:04"/>
    <x v="3"/>
  </r>
  <r>
    <n v="3743"/>
    <s v="Down the Mississippi"/>
    <s v="I'm taking the Adventures of Huckleberry Finn puppet show down the Mississippi River!"/>
    <x v="41"/>
    <n v="0"/>
    <x v="2"/>
    <x v="0"/>
    <s v="USD"/>
    <n v="1404406964"/>
    <n v="1401814964"/>
    <b v="0"/>
    <n v="0"/>
    <b v="0"/>
    <s v="theater/plays"/>
    <n v="0"/>
    <n v="0"/>
    <x v="1"/>
    <x v="6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x v="38"/>
    <n v="0"/>
    <x v="2"/>
    <x v="0"/>
    <s v="USD"/>
    <n v="1404532740"/>
    <n v="1401823952"/>
    <b v="0"/>
    <n v="0"/>
    <b v="0"/>
    <s v="theater/plays"/>
    <n v="0"/>
    <n v="0"/>
    <x v="1"/>
    <x v="6"/>
    <x v="3744"/>
    <d v="2014-07-05T03:59:00"/>
    <x v="3"/>
  </r>
  <r>
    <n v="3745"/>
    <s v="Tyke Theatre Web Show"/>
    <s v="Tyke wants to expand her puppet theater show to weekly online web shows and is looking for backers."/>
    <x v="213"/>
    <n v="10"/>
    <x v="2"/>
    <x v="0"/>
    <s v="USD"/>
    <n v="1407689102"/>
    <n v="1405097102"/>
    <b v="0"/>
    <n v="1"/>
    <b v="0"/>
    <s v="theater/plays"/>
    <n v="10"/>
    <n v="10"/>
    <x v="1"/>
    <x v="6"/>
    <x v="3745"/>
    <d v="2014-08-10T16:45:02"/>
    <x v="3"/>
  </r>
  <r>
    <n v="3746"/>
    <s v="Stage Play Production - &quot;I Love You to Death&quot;"/>
    <s v="Generational curses CAN be broken...right?"/>
    <x v="0"/>
    <n v="202"/>
    <x v="2"/>
    <x v="0"/>
    <s v="USD"/>
    <n v="1475918439"/>
    <n v="1473326439"/>
    <b v="0"/>
    <n v="1"/>
    <b v="0"/>
    <s v="theater/plays"/>
    <n v="2"/>
    <n v="202"/>
    <x v="1"/>
    <x v="6"/>
    <x v="3746"/>
    <d v="2016-10-08T09:20:39"/>
    <x v="2"/>
  </r>
  <r>
    <n v="3747"/>
    <s v="Counting Stars"/>
    <s v="The world premiere of an astonishing new play by acclaimed writer Atiha Sen Gupta."/>
    <x v="30"/>
    <n v="25"/>
    <x v="2"/>
    <x v="1"/>
    <s v="GBP"/>
    <n v="1436137140"/>
    <n v="1433833896"/>
    <b v="0"/>
    <n v="1"/>
    <b v="0"/>
    <s v="theater/plays"/>
    <n v="1"/>
    <n v="25"/>
    <x v="1"/>
    <x v="6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x v="10"/>
    <n v="5176"/>
    <x v="0"/>
    <x v="0"/>
    <s v="USD"/>
    <n v="1455602340"/>
    <n v="1453827436"/>
    <b v="0"/>
    <n v="52"/>
    <b v="1"/>
    <s v="theater/musical"/>
    <n v="104"/>
    <n v="99.54"/>
    <x v="1"/>
    <x v="40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x v="2"/>
    <n v="525"/>
    <x v="0"/>
    <x v="0"/>
    <s v="USD"/>
    <n v="1461902340"/>
    <n v="1459220588"/>
    <b v="0"/>
    <n v="7"/>
    <b v="1"/>
    <s v="theater/musical"/>
    <n v="105"/>
    <n v="75"/>
    <x v="1"/>
    <x v="40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x v="0"/>
    <s v="USD"/>
    <n v="1423555140"/>
    <n v="1421105608"/>
    <b v="0"/>
    <n v="28"/>
    <b v="1"/>
    <s v="theater/musical"/>
    <n v="100"/>
    <n v="215.25"/>
    <x v="1"/>
    <x v="40"/>
    <x v="3750"/>
    <d v="2015-02-10T07:59:00"/>
    <x v="0"/>
  </r>
  <r>
    <n v="3751"/>
    <s v="GGC Productions 2016"/>
    <s v="I will be performing in TWO productions to kick off the 2016 season. NEED HELP TO FUND THESE GREAT SHOWS!"/>
    <x v="28"/>
    <n v="1326"/>
    <x v="0"/>
    <x v="0"/>
    <s v="USD"/>
    <n v="1459641073"/>
    <n v="1454460673"/>
    <b v="0"/>
    <n v="11"/>
    <b v="1"/>
    <s v="theater/musical"/>
    <n v="133"/>
    <n v="120.55"/>
    <x v="1"/>
    <x v="40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x v="1"/>
    <s v="GBP"/>
    <n v="1476651600"/>
    <n v="1473189335"/>
    <b v="0"/>
    <n v="15"/>
    <b v="1"/>
    <s v="theater/musical"/>
    <n v="113"/>
    <n v="37.67"/>
    <x v="1"/>
    <x v="40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x v="10"/>
    <n v="5167"/>
    <x v="0"/>
    <x v="0"/>
    <s v="USD"/>
    <n v="1433289600"/>
    <n v="1430768800"/>
    <b v="0"/>
    <n v="30"/>
    <b v="1"/>
    <s v="theater/musical"/>
    <n v="103"/>
    <n v="172.23"/>
    <x v="1"/>
    <x v="40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x v="30"/>
    <n v="3000"/>
    <x v="0"/>
    <x v="0"/>
    <s v="USD"/>
    <n v="1406350740"/>
    <n v="1403125737"/>
    <b v="0"/>
    <n v="27"/>
    <b v="1"/>
    <s v="theater/musical"/>
    <n v="120"/>
    <n v="111.11"/>
    <x v="1"/>
    <x v="40"/>
    <x v="3754"/>
    <d v="2014-07-26T04:59:00"/>
    <x v="3"/>
  </r>
  <r>
    <n v="3755"/>
    <s v="Retro Rhapsody"/>
    <s v="We have formed an innovative company that aims to create musical comedic performances suitable for a range of venues."/>
    <x v="131"/>
    <n v="713"/>
    <x v="0"/>
    <x v="1"/>
    <s v="GBP"/>
    <n v="1460753307"/>
    <n v="1458161307"/>
    <b v="0"/>
    <n v="28"/>
    <b v="1"/>
    <s v="theater/musical"/>
    <n v="130"/>
    <n v="25.46"/>
    <x v="1"/>
    <x v="40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x v="0"/>
    <s v="USD"/>
    <n v="1402515198"/>
    <n v="1399923198"/>
    <b v="0"/>
    <n v="17"/>
    <b v="1"/>
    <s v="theater/musical"/>
    <n v="101"/>
    <n v="267.64999999999998"/>
    <x v="1"/>
    <x v="40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x v="0"/>
    <s v="USD"/>
    <n v="1417465515"/>
    <n v="1415737515"/>
    <b v="0"/>
    <n v="50"/>
    <b v="1"/>
    <s v="theater/musical"/>
    <n v="109"/>
    <n v="75.959999999999994"/>
    <x v="1"/>
    <x v="40"/>
    <x v="3757"/>
    <d v="2014-12-01T20:25:15"/>
    <x v="3"/>
  </r>
  <r>
    <n v="3758"/>
    <s v="Luigi's Ladies"/>
    <s v="LUIGI'S LADIES: an original one-woman musical comedy"/>
    <x v="15"/>
    <n v="1535"/>
    <x v="0"/>
    <x v="0"/>
    <s v="USD"/>
    <n v="1400475600"/>
    <n v="1397819938"/>
    <b v="0"/>
    <n v="26"/>
    <b v="1"/>
    <s v="theater/musical"/>
    <n v="102"/>
    <n v="59.04"/>
    <x v="1"/>
    <x v="40"/>
    <x v="3758"/>
    <d v="2014-05-19T05:00:00"/>
    <x v="3"/>
  </r>
  <r>
    <n v="3759"/>
    <s v="Pared Down Productions"/>
    <s v="A production company specializing in small-scale musicals"/>
    <x v="23"/>
    <n v="4409.7700000000004"/>
    <x v="0"/>
    <x v="0"/>
    <s v="USD"/>
    <n v="1440556553"/>
    <n v="1435372553"/>
    <b v="0"/>
    <n v="88"/>
    <b v="1"/>
    <s v="theater/musical"/>
    <n v="110"/>
    <n v="50.11"/>
    <x v="1"/>
    <x v="40"/>
    <x v="3759"/>
    <d v="2015-08-26T02:35:53"/>
    <x v="0"/>
  </r>
  <r>
    <n v="3760"/>
    <s v="Song of the Sea"/>
    <s v="Two Shows: SIRENS and The Girl From Bare Cove. A community of artists determined to give voice to survivors of sexual violence."/>
    <x v="10"/>
    <n v="5050.7700000000004"/>
    <x v="0"/>
    <x v="0"/>
    <s v="USD"/>
    <n v="1399293386"/>
    <n v="1397133386"/>
    <b v="0"/>
    <n v="91"/>
    <b v="1"/>
    <s v="theater/musical"/>
    <n v="101"/>
    <n v="55.5"/>
    <x v="1"/>
    <x v="40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x v="1"/>
    <s v="GBP"/>
    <n v="1439247600"/>
    <n v="1434625937"/>
    <b v="0"/>
    <n v="3"/>
    <b v="1"/>
    <s v="theater/musical"/>
    <n v="100"/>
    <n v="166.67"/>
    <x v="1"/>
    <x v="40"/>
    <x v="3761"/>
    <d v="2015-08-10T23:00:00"/>
    <x v="0"/>
  </r>
  <r>
    <n v="3762"/>
    <s v="iolite the musical"/>
    <s v="We are trying to raise money to perform a musical we have written, called &quot;Iolite&quot;, at the Edinburgh Fringe in 2015."/>
    <x v="21"/>
    <n v="1328"/>
    <x v="0"/>
    <x v="1"/>
    <s v="GBP"/>
    <n v="1438543889"/>
    <n v="1436383889"/>
    <b v="0"/>
    <n v="28"/>
    <b v="1"/>
    <s v="theater/musical"/>
    <n v="106"/>
    <n v="47.43"/>
    <x v="1"/>
    <x v="40"/>
    <x v="3762"/>
    <d v="2015-08-02T19:31:29"/>
    <x v="0"/>
  </r>
  <r>
    <n v="3763"/>
    <s v="[title of show] â€” The Chicago Storefront Premiere"/>
    <s v="A musical about two guys writing a musical about...two guys writing a musical."/>
    <x v="10"/>
    <n v="5000"/>
    <x v="0"/>
    <x v="0"/>
    <s v="USD"/>
    <n v="1427907626"/>
    <n v="1425319226"/>
    <b v="0"/>
    <n v="77"/>
    <b v="1"/>
    <s v="theater/musical"/>
    <n v="100"/>
    <n v="64.94"/>
    <x v="1"/>
    <x v="40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x v="15"/>
    <n v="1500"/>
    <x v="0"/>
    <x v="0"/>
    <s v="USD"/>
    <n v="1464482160"/>
    <n v="1462824832"/>
    <b v="0"/>
    <n v="27"/>
    <b v="1"/>
    <s v="theater/musical"/>
    <n v="100"/>
    <n v="55.56"/>
    <x v="1"/>
    <x v="40"/>
    <x v="3764"/>
    <d v="2016-05-29T00:36:00"/>
    <x v="2"/>
  </r>
  <r>
    <n v="3765"/>
    <s v="Before and After"/>
    <s v="An new musical from Laura Grill &amp; Misha Chowdhury about relationships, Relationships, and the moments that change everything."/>
    <x v="39"/>
    <n v="7942"/>
    <x v="0"/>
    <x v="0"/>
    <s v="USD"/>
    <n v="1406745482"/>
    <n v="1404153482"/>
    <b v="0"/>
    <n v="107"/>
    <b v="1"/>
    <s v="theater/musical"/>
    <n v="113"/>
    <n v="74.22"/>
    <x v="1"/>
    <x v="40"/>
    <x v="3765"/>
    <d v="2014-07-30T18:38:02"/>
    <x v="3"/>
  </r>
  <r>
    <n v="3766"/>
    <s v="Held Momentarily The Musical Takes FringeNYC"/>
    <s v="Trapped on a stalled New York subway, seven strangers realize it's not just the train that's stuck."/>
    <x v="3"/>
    <n v="10265.01"/>
    <x v="0"/>
    <x v="0"/>
    <s v="USD"/>
    <n v="1404360045"/>
    <n v="1401336045"/>
    <b v="0"/>
    <n v="96"/>
    <b v="1"/>
    <s v="theater/musical"/>
    <n v="103"/>
    <n v="106.93"/>
    <x v="1"/>
    <x v="40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x v="13"/>
    <n v="2335"/>
    <x v="0"/>
    <x v="0"/>
    <s v="USD"/>
    <n v="1425185940"/>
    <n v="1423960097"/>
    <b v="0"/>
    <n v="56"/>
    <b v="1"/>
    <s v="theater/musical"/>
    <n v="117"/>
    <n v="41.7"/>
    <x v="1"/>
    <x v="40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x v="0"/>
    <s v="USD"/>
    <n v="1460730079"/>
    <n v="1458138079"/>
    <b v="0"/>
    <n v="15"/>
    <b v="1"/>
    <s v="theater/musical"/>
    <n v="100"/>
    <n v="73.33"/>
    <x v="1"/>
    <x v="40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6-13T22:20:10"/>
    <x v="0"/>
  </r>
  <r>
    <n v="3771"/>
    <s v="COME OUT SWINGIN'!"/>
    <s v="I would like to make a demo recording of six songs from COME OUT SWINGIN'!"/>
    <x v="28"/>
    <n v="1460"/>
    <x v="0"/>
    <x v="0"/>
    <s v="USD"/>
    <n v="1463529600"/>
    <n v="1462307652"/>
    <b v="0"/>
    <n v="38"/>
    <b v="1"/>
    <s v="theater/musical"/>
    <n v="146"/>
    <n v="38.42"/>
    <x v="1"/>
    <x v="40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x v="10"/>
    <n v="5510"/>
    <x v="0"/>
    <x v="0"/>
    <s v="USD"/>
    <n v="1480399200"/>
    <n v="1478616506"/>
    <b v="0"/>
    <n v="33"/>
    <b v="1"/>
    <s v="theater/musical"/>
    <n v="110"/>
    <n v="166.97"/>
    <x v="1"/>
    <x v="40"/>
    <x v="3772"/>
    <d v="2016-11-29T06:00:00"/>
    <x v="2"/>
  </r>
  <r>
    <n v="3773"/>
    <s v="Dundee: A Hip-Hopera"/>
    <s v="A dramatic hip-hopera, inspired from monologues written by the performers."/>
    <x v="10"/>
    <n v="5410"/>
    <x v="0"/>
    <x v="0"/>
    <s v="USD"/>
    <n v="1479175680"/>
    <n v="1476317247"/>
    <b v="0"/>
    <n v="57"/>
    <b v="1"/>
    <s v="theater/musical"/>
    <n v="108"/>
    <n v="94.91"/>
    <x v="1"/>
    <x v="40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x v="3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x v="0"/>
    <s v="USD"/>
    <n v="1428552000"/>
    <n v="1426199843"/>
    <b v="0"/>
    <n v="14"/>
    <b v="1"/>
    <s v="theater/musical"/>
    <n v="100"/>
    <n v="143.21"/>
    <x v="1"/>
    <x v="40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x v="0"/>
    <s v="USD"/>
    <n v="1406854800"/>
    <n v="1403599778"/>
    <b v="0"/>
    <n v="94"/>
    <b v="1"/>
    <s v="theater/musical"/>
    <n v="107"/>
    <n v="90.82"/>
    <x v="1"/>
    <x v="40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x v="0"/>
    <s v="USD"/>
    <n v="1411790400"/>
    <n v="1409884821"/>
    <b v="0"/>
    <n v="59"/>
    <b v="1"/>
    <s v="theater/musical"/>
    <n v="143"/>
    <n v="48.54"/>
    <x v="1"/>
    <x v="40"/>
    <x v="3777"/>
    <d v="2014-09-27T04:00:00"/>
    <x v="3"/>
  </r>
  <r>
    <n v="3778"/>
    <s v="Give a Puppet a Hand"/>
    <s v="Sponsor an AVENUE Q puppet for The Barn Players April 2015 production."/>
    <x v="262"/>
    <n v="2521"/>
    <x v="0"/>
    <x v="0"/>
    <s v="USD"/>
    <n v="1423942780"/>
    <n v="1418758780"/>
    <b v="0"/>
    <n v="36"/>
    <b v="1"/>
    <s v="theater/musical"/>
    <n v="105"/>
    <n v="70.03"/>
    <x v="1"/>
    <x v="40"/>
    <x v="3778"/>
    <d v="2015-02-14T19:39:40"/>
    <x v="3"/>
  </r>
  <r>
    <n v="3779"/>
    <s v="&quot;The Last Adam&quot; A New Musical, NYC reading"/>
    <s v="A fresh, re-telling of the Jesus story for a new generation."/>
    <x v="36"/>
    <n v="15597"/>
    <x v="0"/>
    <x v="0"/>
    <s v="USD"/>
    <n v="1459010340"/>
    <n v="1456421940"/>
    <b v="0"/>
    <n v="115"/>
    <b v="1"/>
    <s v="theater/musical"/>
    <n v="104"/>
    <n v="135.63"/>
    <x v="1"/>
    <x v="40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x v="0"/>
    <s v="USD"/>
    <n v="1410210685"/>
    <n v="1408050685"/>
    <b v="0"/>
    <n v="52"/>
    <b v="1"/>
    <s v="theater/musical"/>
    <n v="110"/>
    <n v="94.9"/>
    <x v="1"/>
    <x v="40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x v="1"/>
    <s v="GBP"/>
    <n v="1469401200"/>
    <n v="1466887297"/>
    <b v="0"/>
    <n v="27"/>
    <b v="1"/>
    <s v="theater/musical"/>
    <n v="102"/>
    <n v="75.37"/>
    <x v="1"/>
    <x v="40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x v="0"/>
    <s v="USD"/>
    <n v="1458057600"/>
    <n v="1455938520"/>
    <b v="0"/>
    <n v="24"/>
    <b v="1"/>
    <s v="theater/musical"/>
    <n v="129"/>
    <n v="64.459999999999994"/>
    <x v="1"/>
    <x v="40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x v="5"/>
    <s v="CAD"/>
    <n v="1468193532"/>
    <n v="1465601532"/>
    <b v="0"/>
    <n v="10"/>
    <b v="1"/>
    <s v="theater/musical"/>
    <n v="115"/>
    <n v="115"/>
    <x v="1"/>
    <x v="40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x v="1"/>
    <s v="GBP"/>
    <n v="1470132180"/>
    <n v="1467040769"/>
    <b v="0"/>
    <n v="30"/>
    <b v="1"/>
    <s v="theater/musical"/>
    <n v="151"/>
    <n v="100.5"/>
    <x v="1"/>
    <x v="40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x v="12"/>
    <n v="6658"/>
    <x v="0"/>
    <x v="0"/>
    <s v="USD"/>
    <n v="1464310475"/>
    <n v="1461718475"/>
    <b v="0"/>
    <n v="71"/>
    <b v="1"/>
    <s v="theater/musical"/>
    <n v="111"/>
    <n v="93.77"/>
    <x v="1"/>
    <x v="40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x v="18"/>
    <n v="351"/>
    <x v="0"/>
    <x v="0"/>
    <s v="USD"/>
    <n v="1436587140"/>
    <n v="1434113406"/>
    <b v="0"/>
    <n v="10"/>
    <b v="1"/>
    <s v="theater/musical"/>
    <n v="100"/>
    <n v="35.1"/>
    <x v="1"/>
    <x v="40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x v="0"/>
    <s v="USD"/>
    <n v="1450887480"/>
    <n v="1448469719"/>
    <b v="0"/>
    <n v="1"/>
    <b v="0"/>
    <s v="theater/musical"/>
    <n v="1"/>
    <n v="500"/>
    <x v="1"/>
    <x v="40"/>
    <x v="3788"/>
    <d v="2015-12-23T16:18:00"/>
    <x v="0"/>
  </r>
  <r>
    <n v="3789"/>
    <s v="Austen a New Musical Play"/>
    <s v="This fabulous new play explores the little known love life of England's most famous romantic novelist, Jane Austen."/>
    <x v="424"/>
    <n v="116"/>
    <x v="2"/>
    <x v="1"/>
    <s v="GBP"/>
    <n v="1434395418"/>
    <n v="1431630618"/>
    <b v="0"/>
    <n v="4"/>
    <b v="0"/>
    <s v="theater/musical"/>
    <n v="3"/>
    <n v="29"/>
    <x v="1"/>
    <x v="40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x v="0"/>
    <s v="USD"/>
    <n v="1479834023"/>
    <n v="1477238423"/>
    <b v="0"/>
    <n v="0"/>
    <b v="0"/>
    <s v="theater/musical"/>
    <n v="0"/>
    <n v="0"/>
    <x v="1"/>
    <x v="40"/>
    <x v="3790"/>
    <d v="2016-11-22T17:00:23"/>
    <x v="2"/>
  </r>
  <r>
    <n v="3791"/>
    <s v="Spin! at The Cumming Playhouse"/>
    <s v="Spin! is an original musical comedy-drama presented by Blue Palm Productions."/>
    <x v="15"/>
    <n v="0"/>
    <x v="2"/>
    <x v="0"/>
    <s v="USD"/>
    <n v="1404664592"/>
    <n v="1399480592"/>
    <b v="0"/>
    <n v="0"/>
    <b v="0"/>
    <s v="theater/musical"/>
    <n v="0"/>
    <n v="0"/>
    <x v="1"/>
    <x v="40"/>
    <x v="3791"/>
    <d v="2014-07-06T16:36:32"/>
    <x v="3"/>
  </r>
  <r>
    <n v="3792"/>
    <s v="BorikÃ©n: The Show"/>
    <s v="A cultural and historic journey through Puerto Rico's music and dance!"/>
    <x v="78"/>
    <n v="35"/>
    <x v="2"/>
    <x v="0"/>
    <s v="USD"/>
    <n v="1436957022"/>
    <n v="1434365022"/>
    <b v="0"/>
    <n v="2"/>
    <b v="0"/>
    <s v="theater/musical"/>
    <n v="0"/>
    <n v="17.5"/>
    <x v="1"/>
    <x v="40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x v="0"/>
    <s v="USD"/>
    <n v="1418769129"/>
    <n v="1416954729"/>
    <b v="0"/>
    <n v="24"/>
    <b v="0"/>
    <s v="theater/musical"/>
    <n v="60"/>
    <n v="174"/>
    <x v="1"/>
    <x v="40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x v="1"/>
    <s v="GBP"/>
    <n v="1433685354"/>
    <n v="1431093354"/>
    <b v="0"/>
    <n v="1"/>
    <b v="0"/>
    <s v="theater/musical"/>
    <n v="1"/>
    <n v="50"/>
    <x v="1"/>
    <x v="40"/>
    <x v="3794"/>
    <d v="2015-06-07T13:55:54"/>
    <x v="0"/>
  </r>
  <r>
    <n v="3795"/>
    <s v="Duodeca"/>
    <s v="Poppin Productions are currently entering the development stage of their very first production -  &quot;Duodeca&quot;."/>
    <x v="20"/>
    <n v="10"/>
    <x v="2"/>
    <x v="1"/>
    <s v="GBP"/>
    <n v="1440801000"/>
    <n v="1437042490"/>
    <b v="0"/>
    <n v="2"/>
    <b v="0"/>
    <s v="theater/musical"/>
    <n v="2"/>
    <n v="5"/>
    <x v="1"/>
    <x v="40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x v="290"/>
    <n v="1"/>
    <x v="2"/>
    <x v="0"/>
    <s v="USD"/>
    <n v="1484354556"/>
    <n v="1479170556"/>
    <b v="0"/>
    <n v="1"/>
    <b v="0"/>
    <s v="theater/musical"/>
    <n v="0"/>
    <n v="1"/>
    <x v="1"/>
    <x v="40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x v="0"/>
    <s v="USD"/>
    <n v="1429564165"/>
    <n v="1426972165"/>
    <b v="0"/>
    <n v="37"/>
    <b v="0"/>
    <s v="theater/musical"/>
    <n v="90"/>
    <n v="145.41"/>
    <x v="1"/>
    <x v="40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x v="0"/>
    <s v="USD"/>
    <n v="1407691248"/>
    <n v="1405099248"/>
    <b v="0"/>
    <n v="5"/>
    <b v="0"/>
    <s v="theater/musical"/>
    <n v="1"/>
    <n v="205"/>
    <x v="1"/>
    <x v="40"/>
    <x v="3798"/>
    <d v="2014-08-10T17:20:48"/>
    <x v="3"/>
  </r>
  <r>
    <n v="3799"/>
    <s v="A Story Once Told"/>
    <s v="An original musical on it's way to the stage in Minneapolis, MN. Feel free to ask any questions."/>
    <x v="3"/>
    <n v="402"/>
    <x v="2"/>
    <x v="0"/>
    <s v="USD"/>
    <n v="1457734843"/>
    <n v="1455142843"/>
    <b v="0"/>
    <n v="4"/>
    <b v="0"/>
    <s v="theater/musical"/>
    <n v="4"/>
    <n v="100.5"/>
    <x v="1"/>
    <x v="40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x v="0"/>
    <s v="USD"/>
    <n v="1420952340"/>
    <n v="1418146883"/>
    <b v="0"/>
    <n v="16"/>
    <b v="0"/>
    <s v="theater/musical"/>
    <n v="4"/>
    <n v="55.06"/>
    <x v="1"/>
    <x v="40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x v="10"/>
    <n v="426"/>
    <x v="2"/>
    <x v="0"/>
    <s v="USD"/>
    <n v="1420215216"/>
    <n v="1417536816"/>
    <b v="0"/>
    <n v="9"/>
    <b v="0"/>
    <s v="theater/musical"/>
    <n v="9"/>
    <n v="47.33"/>
    <x v="1"/>
    <x v="40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x v="9"/>
    <n v="0"/>
    <x v="2"/>
    <x v="0"/>
    <s v="USD"/>
    <n v="1445482906"/>
    <n v="1442890906"/>
    <b v="0"/>
    <n v="0"/>
    <b v="0"/>
    <s v="theater/musical"/>
    <n v="0"/>
    <n v="0"/>
    <x v="1"/>
    <x v="40"/>
    <x v="3802"/>
    <d v="2015-10-22T03:01:46"/>
    <x v="0"/>
  </r>
  <r>
    <n v="3803"/>
    <s v="Benjamin Button the Musical Concept Album"/>
    <s v="A fully orchestrated concept album of Benjamin Button the Musical!"/>
    <x v="14"/>
    <n v="2358"/>
    <x v="2"/>
    <x v="0"/>
    <s v="USD"/>
    <n v="1457133568"/>
    <n v="1454541568"/>
    <b v="0"/>
    <n v="40"/>
    <b v="0"/>
    <s v="theater/musical"/>
    <n v="20"/>
    <n v="58.95"/>
    <x v="1"/>
    <x v="40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x v="0"/>
    <s v="USD"/>
    <n v="1469948400"/>
    <n v="1465172024"/>
    <b v="0"/>
    <n v="0"/>
    <b v="0"/>
    <s v="theater/musical"/>
    <n v="0"/>
    <n v="0"/>
    <x v="1"/>
    <x v="4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x v="60"/>
    <n v="3"/>
    <x v="2"/>
    <x v="0"/>
    <s v="USD"/>
    <n v="1411852640"/>
    <n v="1406668640"/>
    <b v="0"/>
    <n v="2"/>
    <b v="0"/>
    <s v="theater/musical"/>
    <n v="0"/>
    <n v="1.5"/>
    <x v="1"/>
    <x v="40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x v="2"/>
    <s v="AUD"/>
    <n v="1404022381"/>
    <n v="1402294381"/>
    <b v="0"/>
    <n v="1"/>
    <b v="0"/>
    <s v="theater/musical"/>
    <n v="0"/>
    <n v="5"/>
    <x v="1"/>
    <x v="40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x v="0"/>
    <s v="USD"/>
    <n v="1428097739"/>
    <n v="1427492939"/>
    <b v="0"/>
    <n v="9"/>
    <b v="0"/>
    <s v="theater/musical"/>
    <n v="30"/>
    <n v="50.56"/>
    <x v="1"/>
    <x v="40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x v="1"/>
    <s v="GBP"/>
    <n v="1429955619"/>
    <n v="1424775219"/>
    <b v="0"/>
    <n v="24"/>
    <b v="1"/>
    <s v="theater/plays"/>
    <n v="100"/>
    <n v="41.67"/>
    <x v="1"/>
    <x v="6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x v="1"/>
    <s v="GBP"/>
    <n v="1406761200"/>
    <n v="1402403907"/>
    <b v="0"/>
    <n v="38"/>
    <b v="1"/>
    <s v="theater/plays"/>
    <n v="101"/>
    <n v="53.29"/>
    <x v="1"/>
    <x v="6"/>
    <x v="3809"/>
    <d v="2014-07-30T23:00:00"/>
    <x v="3"/>
  </r>
  <r>
    <n v="3810"/>
    <s v="Romeo &amp; Juliet"/>
    <s v="Theater students of UMass present a large-scale theater collaboration that will revolutionize the way you see Shakespeare."/>
    <x v="15"/>
    <n v="1826"/>
    <x v="0"/>
    <x v="0"/>
    <s v="USD"/>
    <n v="1426965758"/>
    <n v="1424377358"/>
    <b v="0"/>
    <n v="26"/>
    <b v="1"/>
    <s v="theater/plays"/>
    <n v="122"/>
    <n v="70.23"/>
    <x v="1"/>
    <x v="6"/>
    <x v="3810"/>
    <d v="2015-03-21T19:22:38"/>
    <x v="0"/>
  </r>
  <r>
    <n v="3811"/>
    <s v="The Merchant of Venice"/>
    <s v="The University of Exeter Shakespeare Society is touring its acclaimed show The Merchant of Venice to Stratford-upon-Avon!"/>
    <x v="49"/>
    <n v="825"/>
    <x v="0"/>
    <x v="1"/>
    <s v="GBP"/>
    <n v="1464692400"/>
    <n v="1461769373"/>
    <b v="0"/>
    <n v="19"/>
    <b v="1"/>
    <s v="theater/plays"/>
    <n v="330"/>
    <n v="43.42"/>
    <x v="1"/>
    <x v="6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x v="5"/>
    <s v="CAD"/>
    <n v="1433131140"/>
    <n v="1429120908"/>
    <b v="0"/>
    <n v="11"/>
    <b v="1"/>
    <s v="theater/plays"/>
    <n v="110"/>
    <n v="199.18"/>
    <x v="1"/>
    <x v="6"/>
    <x v="3812"/>
    <d v="2015-06-01T03:59:00"/>
    <x v="0"/>
  </r>
  <r>
    <n v="3813"/>
    <s v="SUCKIN INJUN"/>
    <s v="A comedic play about hillbilly vampires and the absurdity of judging by appearances. Wanna live forever? Better watch what you drink."/>
    <x v="190"/>
    <n v="2119.9899999999998"/>
    <x v="0"/>
    <x v="0"/>
    <s v="USD"/>
    <n v="1465940580"/>
    <n v="1462603021"/>
    <b v="0"/>
    <n v="27"/>
    <b v="1"/>
    <s v="theater/plays"/>
    <n v="101"/>
    <n v="78.52"/>
    <x v="1"/>
    <x v="6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x v="0"/>
    <s v="USD"/>
    <n v="1427860740"/>
    <n v="1424727712"/>
    <b v="0"/>
    <n v="34"/>
    <b v="1"/>
    <s v="theater/plays"/>
    <n v="140"/>
    <n v="61.82"/>
    <x v="1"/>
    <x v="6"/>
    <x v="3814"/>
    <d v="2015-04-01T03:59:00"/>
    <x v="0"/>
  </r>
  <r>
    <n v="3815"/>
    <s v="The Canterbury Shakespeare Festival - first season"/>
    <s v="Come and help us make the Canterbury Shakespeare Festival a reality"/>
    <x v="28"/>
    <n v="1000.01"/>
    <x v="0"/>
    <x v="1"/>
    <s v="GBP"/>
    <n v="1440111600"/>
    <n v="1437545657"/>
    <b v="0"/>
    <n v="20"/>
    <b v="1"/>
    <s v="theater/plays"/>
    <n v="100"/>
    <n v="50"/>
    <x v="1"/>
    <x v="6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x v="0"/>
    <s v="USD"/>
    <n v="1405614823"/>
    <n v="1403022823"/>
    <b v="0"/>
    <n v="37"/>
    <b v="1"/>
    <s v="theater/plays"/>
    <n v="119"/>
    <n v="48.34"/>
    <x v="1"/>
    <x v="6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x v="0"/>
    <s v="USD"/>
    <n v="1445659140"/>
    <n v="1444236216"/>
    <b v="0"/>
    <n v="20"/>
    <b v="1"/>
    <s v="theater/plays"/>
    <n v="107"/>
    <n v="107.25"/>
    <x v="1"/>
    <x v="6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x v="49"/>
    <n v="570"/>
    <x v="0"/>
    <x v="0"/>
    <s v="USD"/>
    <n v="1426187582"/>
    <n v="1423599182"/>
    <b v="0"/>
    <n v="10"/>
    <b v="1"/>
    <s v="theater/plays"/>
    <n v="228"/>
    <n v="57"/>
    <x v="1"/>
    <x v="6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x v="0"/>
    <s v="USD"/>
    <n v="1437166920"/>
    <n v="1435554104"/>
    <b v="0"/>
    <n v="26"/>
    <b v="1"/>
    <s v="theater/plays"/>
    <n v="106"/>
    <n v="40.92"/>
    <x v="1"/>
    <x v="6"/>
    <x v="3819"/>
    <d v="2015-07-17T21:02:00"/>
    <x v="0"/>
  </r>
  <r>
    <n v="3820"/>
    <s v="TUSENTACK THEATRE"/>
    <s v="Tusentack Theatre is a professional theatre company providing opportunities to adults who access Mental Health Services."/>
    <x v="43"/>
    <n v="430"/>
    <x v="0"/>
    <x v="1"/>
    <s v="GBP"/>
    <n v="1436110717"/>
    <n v="1433518717"/>
    <b v="0"/>
    <n v="20"/>
    <b v="1"/>
    <s v="theater/plays"/>
    <n v="143"/>
    <n v="21.5"/>
    <x v="1"/>
    <x v="6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x v="0"/>
    <s v="USD"/>
    <n v="1451881207"/>
    <n v="1449116407"/>
    <b v="0"/>
    <n v="46"/>
    <b v="1"/>
    <s v="theater/plays"/>
    <n v="105"/>
    <n v="79.540000000000006"/>
    <x v="1"/>
    <x v="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x v="12"/>
    <s v="EUR"/>
    <n v="1453244340"/>
    <n v="1448136417"/>
    <b v="0"/>
    <n v="76"/>
    <b v="1"/>
    <s v="theater/plays"/>
    <n v="110"/>
    <n v="72.38"/>
    <x v="1"/>
    <x v="6"/>
    <x v="3822"/>
    <d v="2016-01-19T22:59:00"/>
    <x v="0"/>
  </r>
  <r>
    <n v="3823"/>
    <s v="FEED"/>
    <s v="Feed, a new play by Garrett Markgraf (based on the novel by M.T. Anderson), Directed by Anna Marck at Oakland University."/>
    <x v="30"/>
    <n v="2650"/>
    <x v="0"/>
    <x v="0"/>
    <s v="USD"/>
    <n v="1437364740"/>
    <n v="1434405044"/>
    <b v="0"/>
    <n v="41"/>
    <b v="1"/>
    <s v="theater/plays"/>
    <n v="106"/>
    <n v="64.63"/>
    <x v="1"/>
    <x v="6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x v="1"/>
    <s v="GBP"/>
    <n v="1470058860"/>
    <n v="1469026903"/>
    <b v="0"/>
    <n v="7"/>
    <b v="1"/>
    <s v="theater/plays"/>
    <n v="108"/>
    <n v="38.57"/>
    <x v="1"/>
    <x v="6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x v="0"/>
    <s v="USD"/>
    <n v="1434505214"/>
    <n v="1432690814"/>
    <b v="0"/>
    <n v="49"/>
    <b v="1"/>
    <s v="theater/plays"/>
    <n v="105"/>
    <n v="107.57"/>
    <x v="1"/>
    <x v="6"/>
    <x v="3825"/>
    <d v="2015-06-17T01:40:14"/>
    <x v="0"/>
  </r>
  <r>
    <n v="3826"/>
    <s v="DAY OF THE DOG by Blue Sparrow Theatre Company"/>
    <s v="This is the story about the Westons. One family who live with mental illness on a daily basis."/>
    <x v="20"/>
    <n v="715"/>
    <x v="0"/>
    <x v="1"/>
    <s v="GBP"/>
    <n v="1430993394"/>
    <n v="1428401394"/>
    <b v="0"/>
    <n v="26"/>
    <b v="1"/>
    <s v="theater/plays"/>
    <n v="119"/>
    <n v="27.5"/>
    <x v="1"/>
    <x v="6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x v="9"/>
    <n v="4580"/>
    <x v="0"/>
    <x v="1"/>
    <s v="GBP"/>
    <n v="1427414400"/>
    <n v="1422656201"/>
    <b v="0"/>
    <n v="65"/>
    <b v="1"/>
    <s v="theater/plays"/>
    <n v="153"/>
    <n v="70.459999999999994"/>
    <x v="1"/>
    <x v="6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x v="0"/>
    <s v="USD"/>
    <n v="1420033187"/>
    <n v="1414845587"/>
    <b v="0"/>
    <n v="28"/>
    <b v="1"/>
    <s v="theater/plays"/>
    <n v="100"/>
    <n v="178.57"/>
    <x v="1"/>
    <x v="6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x v="2"/>
    <n v="501"/>
    <x v="0"/>
    <x v="0"/>
    <s v="USD"/>
    <n v="1472676371"/>
    <n v="1470948371"/>
    <b v="0"/>
    <n v="8"/>
    <b v="1"/>
    <s v="theater/plays"/>
    <n v="100"/>
    <n v="62.63"/>
    <x v="1"/>
    <x v="6"/>
    <x v="3829"/>
    <d v="2016-08-31T20:46:11"/>
    <x v="2"/>
  </r>
  <r>
    <n v="3830"/>
    <s v="Run Away"/>
    <s v="The Aeon Theatre company is producing another original play by Parker Hale at the Manhattan Reportory Theatre"/>
    <x v="213"/>
    <n v="225"/>
    <x v="0"/>
    <x v="0"/>
    <s v="USD"/>
    <n v="1464371211"/>
    <n v="1463161611"/>
    <b v="0"/>
    <n v="3"/>
    <b v="1"/>
    <s v="theater/plays"/>
    <n v="225"/>
    <n v="75"/>
    <x v="1"/>
    <x v="6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x v="0"/>
    <s v="USD"/>
    <n v="1415222545"/>
    <n v="1413404545"/>
    <b v="0"/>
    <n v="9"/>
    <b v="1"/>
    <s v="theater/plays"/>
    <n v="106"/>
    <n v="58.9"/>
    <x v="1"/>
    <x v="6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x v="0"/>
    <s v="USD"/>
    <n v="1455936335"/>
    <n v="1452048335"/>
    <b v="0"/>
    <n v="9"/>
    <b v="1"/>
    <s v="theater/plays"/>
    <n v="105"/>
    <n v="139.56"/>
    <x v="1"/>
    <x v="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x v="5"/>
    <s v="CAD"/>
    <n v="1417460940"/>
    <n v="1416516972"/>
    <b v="0"/>
    <n v="20"/>
    <b v="1"/>
    <s v="theater/plays"/>
    <n v="117"/>
    <n v="70"/>
    <x v="1"/>
    <x v="6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x v="9"/>
    <n v="3271"/>
    <x v="0"/>
    <x v="1"/>
    <s v="GBP"/>
    <n v="1434624067"/>
    <n v="1432032067"/>
    <b v="0"/>
    <n v="57"/>
    <b v="1"/>
    <s v="theater/plays"/>
    <n v="109"/>
    <n v="57.39"/>
    <x v="1"/>
    <x v="6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x v="1"/>
    <s v="GBP"/>
    <n v="1461278208"/>
    <n v="1459463808"/>
    <b v="0"/>
    <n v="8"/>
    <b v="1"/>
    <s v="theater/plays"/>
    <n v="160"/>
    <n v="40"/>
    <x v="1"/>
    <x v="6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x v="134"/>
    <n v="900"/>
    <x v="0"/>
    <x v="0"/>
    <s v="USD"/>
    <n v="1470197340"/>
    <n v="1467497652"/>
    <b v="0"/>
    <n v="14"/>
    <b v="1"/>
    <s v="theater/plays"/>
    <n v="113"/>
    <n v="64.290000000000006"/>
    <x v="1"/>
    <x v="6"/>
    <x v="3836"/>
    <d v="2016-08-03T04:09:00"/>
    <x v="2"/>
  </r>
  <r>
    <n v="3837"/>
    <s v="Farcical Elements Presents Boeing-Boeing"/>
    <s v="A high-flying French farce with the thrust of a well-tuned jet engine"/>
    <x v="13"/>
    <n v="2042"/>
    <x v="0"/>
    <x v="1"/>
    <s v="GBP"/>
    <n v="1435947758"/>
    <n v="1432837358"/>
    <b v="0"/>
    <n v="17"/>
    <b v="1"/>
    <s v="theater/plays"/>
    <n v="102"/>
    <n v="120.12"/>
    <x v="1"/>
    <x v="6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x v="11"/>
    <s v="SEK"/>
    <n v="1432314209"/>
    <n v="1429722209"/>
    <b v="0"/>
    <n v="100"/>
    <b v="1"/>
    <s v="theater/plays"/>
    <n v="101"/>
    <n v="1008.24"/>
    <x v="1"/>
    <x v="6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x v="0"/>
    <s v="USD"/>
    <n v="1438226724"/>
    <n v="1433042724"/>
    <b v="0"/>
    <n v="32"/>
    <b v="1"/>
    <s v="theater/plays"/>
    <n v="101"/>
    <n v="63.28"/>
    <x v="1"/>
    <x v="6"/>
    <x v="3839"/>
    <d v="2015-07-30T03:25:24"/>
    <x v="0"/>
  </r>
  <r>
    <n v="3840"/>
    <s v="Tonight I'll be April"/>
    <s v="A gritty play looking at a modern day relationship, highlighting issues of mental health and abuse suffered by men."/>
    <x v="332"/>
    <n v="65"/>
    <x v="0"/>
    <x v="1"/>
    <s v="GBP"/>
    <n v="1459180229"/>
    <n v="1457023829"/>
    <b v="0"/>
    <n v="3"/>
    <b v="1"/>
    <s v="theater/plays"/>
    <n v="6500"/>
    <n v="21.67"/>
    <x v="1"/>
    <x v="6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x v="0"/>
    <s v="USD"/>
    <n v="1405882287"/>
    <n v="1400698287"/>
    <b v="1"/>
    <n v="34"/>
    <b v="0"/>
    <s v="theater/plays"/>
    <n v="9"/>
    <n v="25.65"/>
    <x v="1"/>
    <x v="6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x v="1"/>
    <s v="GBP"/>
    <n v="1399809052"/>
    <n v="1397217052"/>
    <b v="1"/>
    <n v="23"/>
    <b v="0"/>
    <s v="theater/plays"/>
    <n v="22"/>
    <n v="47.7"/>
    <x v="1"/>
    <x v="6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x v="10"/>
    <n v="1065"/>
    <x v="2"/>
    <x v="0"/>
    <s v="USD"/>
    <n v="1401587064"/>
    <n v="1399427064"/>
    <b v="1"/>
    <n v="19"/>
    <b v="0"/>
    <s v="theater/plays"/>
    <n v="21"/>
    <n v="56.05"/>
    <x v="1"/>
    <x v="6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x v="0"/>
    <s v="USD"/>
    <n v="1401778740"/>
    <n v="1399474134"/>
    <b v="1"/>
    <n v="50"/>
    <b v="0"/>
    <s v="theater/plays"/>
    <n v="41"/>
    <n v="81.319999999999993"/>
    <x v="1"/>
    <x v="6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x v="0"/>
    <s v="USD"/>
    <n v="1443711774"/>
    <n v="1441119774"/>
    <b v="1"/>
    <n v="12"/>
    <b v="0"/>
    <s v="theater/plays"/>
    <n v="2"/>
    <n v="70.17"/>
    <x v="1"/>
    <x v="6"/>
    <x v="3845"/>
    <d v="2015-10-01T15:02:54"/>
    <x v="0"/>
  </r>
  <r>
    <n v="3846"/>
    <s v="My Insane Shakespeare"/>
    <s v="My Insane Shakespeare. An original play by Arthur Elbakyan premiering October 13th at United Solo, New York City."/>
    <x v="39"/>
    <n v="189"/>
    <x v="2"/>
    <x v="0"/>
    <s v="USD"/>
    <n v="1412405940"/>
    <n v="1409721542"/>
    <b v="1"/>
    <n v="8"/>
    <b v="0"/>
    <s v="theater/plays"/>
    <n v="3"/>
    <n v="23.63"/>
    <x v="1"/>
    <x v="6"/>
    <x v="3846"/>
    <d v="2014-10-04T06:59:00"/>
    <x v="3"/>
  </r>
  <r>
    <n v="3847"/>
    <s v="Madame X"/>
    <s v="The production of the original play &quot;Madame X&quot; by Amanda Davison. Inspired by the painting by John Singer Sargent."/>
    <x v="124"/>
    <n v="1697"/>
    <x v="2"/>
    <x v="0"/>
    <s v="USD"/>
    <n v="1437283391"/>
    <n v="1433395391"/>
    <b v="1"/>
    <n v="9"/>
    <b v="0"/>
    <s v="theater/plays"/>
    <n v="16"/>
    <n v="188.56"/>
    <x v="1"/>
    <x v="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x v="0"/>
    <s v="USD"/>
    <n v="1445196989"/>
    <n v="1442604989"/>
    <b v="1"/>
    <n v="43"/>
    <b v="0"/>
    <s v="theater/plays"/>
    <n v="16"/>
    <n v="49.51"/>
    <x v="1"/>
    <x v="6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x v="12"/>
    <s v="EUR"/>
    <n v="1434047084"/>
    <n v="1431455084"/>
    <b v="1"/>
    <n v="28"/>
    <b v="0"/>
    <s v="theater/plays"/>
    <n v="7"/>
    <n v="75.459999999999994"/>
    <x v="1"/>
    <x v="6"/>
    <x v="3849"/>
    <d v="2015-06-11T18:24:44"/>
    <x v="0"/>
  </r>
  <r>
    <n v="3850"/>
    <s v="The Vagina Monologues 2015"/>
    <s v="V-Day is a global activist movement to end violence against women and girls."/>
    <x v="28"/>
    <n v="38"/>
    <x v="2"/>
    <x v="0"/>
    <s v="USD"/>
    <n v="1420081143"/>
    <n v="1417489143"/>
    <b v="1"/>
    <n v="4"/>
    <b v="0"/>
    <s v="theater/plays"/>
    <n v="4"/>
    <n v="9.5"/>
    <x v="1"/>
    <x v="6"/>
    <x v="3850"/>
    <d v="2015-01-01T02:59:03"/>
    <x v="3"/>
  </r>
  <r>
    <n v="3851"/>
    <s v="Waving Goodbye"/>
    <s v="A play about the horrible choices we have to make every day. Should we take a risk, or take the road most travelled?"/>
    <x v="30"/>
    <n v="852"/>
    <x v="2"/>
    <x v="1"/>
    <s v="GBP"/>
    <n v="1437129179"/>
    <n v="1434537179"/>
    <b v="1"/>
    <n v="24"/>
    <b v="0"/>
    <s v="theater/plays"/>
    <n v="34"/>
    <n v="35.5"/>
    <x v="1"/>
    <x v="6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x v="0"/>
    <s v="USD"/>
    <n v="1427427276"/>
    <n v="1425270876"/>
    <b v="0"/>
    <n v="2"/>
    <b v="0"/>
    <s v="theater/plays"/>
    <n v="0"/>
    <n v="10"/>
    <x v="1"/>
    <x v="6"/>
    <x v="3852"/>
    <d v="2015-03-27T03:34:36"/>
    <x v="0"/>
  </r>
  <r>
    <n v="3853"/>
    <s v="The Original Laughter Therapist"/>
    <s v="A dose of One-woman &quot;Dramedy&quot; to cure those daily blues is just what the doctor ordered!"/>
    <x v="57"/>
    <n v="26"/>
    <x v="2"/>
    <x v="0"/>
    <s v="USD"/>
    <n v="1409602178"/>
    <n v="1406578178"/>
    <b v="0"/>
    <n v="2"/>
    <b v="0"/>
    <s v="theater/plays"/>
    <n v="0"/>
    <n v="13"/>
    <x v="1"/>
    <x v="6"/>
    <x v="3853"/>
    <d v="2014-09-01T20:09:38"/>
    <x v="3"/>
  </r>
  <r>
    <n v="3854"/>
    <s v="The Case Of Soghomon Tehlirian"/>
    <s v="A play dedicated to the 100th anniversary of the Armenian Genocide."/>
    <x v="34"/>
    <n v="1788"/>
    <x v="2"/>
    <x v="0"/>
    <s v="USD"/>
    <n v="1431206058"/>
    <n v="1428614058"/>
    <b v="0"/>
    <n v="20"/>
    <b v="0"/>
    <s v="theater/plays"/>
    <n v="16"/>
    <n v="89.4"/>
    <x v="1"/>
    <x v="6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x v="0"/>
    <s v="USD"/>
    <n v="1427408271"/>
    <n v="1424819871"/>
    <b v="0"/>
    <n v="1"/>
    <b v="0"/>
    <s v="theater/plays"/>
    <n v="3"/>
    <n v="25"/>
    <x v="1"/>
    <x v="6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x v="0"/>
    <s v="USD"/>
    <n v="1425833403"/>
    <n v="1423245003"/>
    <b v="0"/>
    <n v="1"/>
    <b v="0"/>
    <s v="theater/plays"/>
    <n v="0"/>
    <n v="1"/>
    <x v="1"/>
    <x v="6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x v="10"/>
    <n v="260"/>
    <x v="2"/>
    <x v="0"/>
    <s v="USD"/>
    <n v="1406913120"/>
    <n v="1404927690"/>
    <b v="0"/>
    <n v="4"/>
    <b v="0"/>
    <s v="theater/plays"/>
    <n v="5"/>
    <n v="65"/>
    <x v="1"/>
    <x v="6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x v="1"/>
    <s v="GBP"/>
    <n v="1432328400"/>
    <n v="1430734844"/>
    <b v="0"/>
    <n v="1"/>
    <b v="0"/>
    <s v="theater/plays"/>
    <n v="2"/>
    <n v="10"/>
    <x v="1"/>
    <x v="6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x v="30"/>
    <n v="1"/>
    <x v="2"/>
    <x v="0"/>
    <s v="USD"/>
    <n v="1403730000"/>
    <n v="1401485207"/>
    <b v="0"/>
    <n v="1"/>
    <b v="0"/>
    <s v="theater/plays"/>
    <n v="0"/>
    <n v="1"/>
    <x v="1"/>
    <x v="6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x v="0"/>
    <s v="USD"/>
    <n v="1407858710"/>
    <n v="1405266710"/>
    <b v="0"/>
    <n v="13"/>
    <b v="0"/>
    <s v="theater/plays"/>
    <n v="18"/>
    <n v="81.540000000000006"/>
    <x v="1"/>
    <x v="6"/>
    <x v="3860"/>
    <d v="2014-08-12T15:51:50"/>
    <x v="3"/>
  </r>
  <r>
    <n v="3861"/>
    <s v="READY OR NOT HERE I COME"/>
    <s v="THE COMING OF THE LORD!"/>
    <x v="13"/>
    <n v="100"/>
    <x v="2"/>
    <x v="0"/>
    <s v="USD"/>
    <n v="1415828820"/>
    <n v="1412258977"/>
    <b v="0"/>
    <n v="1"/>
    <b v="0"/>
    <s v="theater/plays"/>
    <n v="5"/>
    <n v="100"/>
    <x v="1"/>
    <x v="6"/>
    <x v="3861"/>
    <d v="2014-11-12T21:47:00"/>
    <x v="3"/>
  </r>
  <r>
    <n v="3862"/>
    <s v="The Container Play"/>
    <s v="The hit immersive theatre experience of England comes to Corpus Christi!"/>
    <x v="51"/>
    <n v="1"/>
    <x v="2"/>
    <x v="0"/>
    <s v="USD"/>
    <n v="1473699540"/>
    <n v="1472451356"/>
    <b v="0"/>
    <n v="1"/>
    <b v="0"/>
    <s v="theater/plays"/>
    <n v="0"/>
    <n v="1"/>
    <x v="1"/>
    <x v="6"/>
    <x v="3862"/>
    <d v="2016-09-12T16:59:00"/>
    <x v="2"/>
  </r>
  <r>
    <n v="3863"/>
    <s v="Umma Yemaya"/>
    <s v="Umma Yemaya is  a play that examines the challenges of unconventional love. The Lady  and the Artist create their own world for love."/>
    <x v="12"/>
    <n v="0"/>
    <x v="2"/>
    <x v="0"/>
    <s v="USD"/>
    <n v="1446739905"/>
    <n v="1441552305"/>
    <b v="0"/>
    <n v="0"/>
    <b v="0"/>
    <s v="theater/plays"/>
    <n v="0"/>
    <n v="0"/>
    <x v="1"/>
    <x v="6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x v="10"/>
    <n v="60"/>
    <x v="2"/>
    <x v="0"/>
    <s v="USD"/>
    <n v="1447799054"/>
    <n v="1445203454"/>
    <b v="0"/>
    <n v="3"/>
    <b v="0"/>
    <s v="theater/plays"/>
    <n v="1"/>
    <n v="20"/>
    <x v="1"/>
    <x v="6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x v="425"/>
    <n v="650"/>
    <x v="2"/>
    <x v="5"/>
    <s v="CAD"/>
    <n v="1409376600"/>
    <n v="1405957098"/>
    <b v="0"/>
    <n v="14"/>
    <b v="0"/>
    <s v="theater/plays"/>
    <n v="27"/>
    <n v="46.43"/>
    <x v="1"/>
    <x v="6"/>
    <x v="3865"/>
    <d v="2014-08-30T05:30:00"/>
    <x v="3"/>
  </r>
  <r>
    <n v="3866"/>
    <s v="a feminine ending, brought to you by the East End Theatre Co"/>
    <s v="A funny, moving, witty piece about a girl, her oboe, and her dreams."/>
    <x v="13"/>
    <n v="11"/>
    <x v="2"/>
    <x v="0"/>
    <s v="USD"/>
    <n v="1458703740"/>
    <n v="1454453021"/>
    <b v="0"/>
    <n v="2"/>
    <b v="0"/>
    <s v="theater/plays"/>
    <n v="1"/>
    <n v="5.5"/>
    <x v="1"/>
    <x v="6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x v="13"/>
    <n v="251"/>
    <x v="2"/>
    <x v="0"/>
    <s v="USD"/>
    <n v="1466278339"/>
    <n v="1463686339"/>
    <b v="0"/>
    <n v="5"/>
    <b v="0"/>
    <s v="theater/plays"/>
    <n v="13"/>
    <n v="50.2"/>
    <x v="1"/>
    <x v="6"/>
    <x v="3867"/>
    <d v="2016-06-18T19:32:19"/>
    <x v="2"/>
  </r>
  <r>
    <n v="3868"/>
    <s v="1000 words (Canceled)"/>
    <s v="New collection of music by Scott Evan Davis!"/>
    <x v="10"/>
    <n v="10"/>
    <x v="1"/>
    <x v="1"/>
    <s v="GBP"/>
    <n v="1410191405"/>
    <n v="1408031405"/>
    <b v="0"/>
    <n v="1"/>
    <b v="0"/>
    <s v="theater/musical"/>
    <n v="0"/>
    <n v="10"/>
    <x v="1"/>
    <x v="40"/>
    <x v="3868"/>
    <d v="2014-09-08T15:50:05"/>
    <x v="3"/>
  </r>
  <r>
    <n v="3869"/>
    <s v="The Masturbation Musical (Canceled)"/>
    <s v="A Musical about 3 women who pursue their Pleasure and end up finding themselves."/>
    <x v="426"/>
    <n v="452"/>
    <x v="1"/>
    <x v="0"/>
    <s v="USD"/>
    <n v="1426302660"/>
    <n v="1423761792"/>
    <b v="0"/>
    <n v="15"/>
    <b v="0"/>
    <s v="theater/musical"/>
    <n v="3"/>
    <n v="30.13"/>
    <x v="1"/>
    <x v="40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x v="0"/>
    <s v="USD"/>
    <n v="1404360478"/>
    <n v="1401768478"/>
    <b v="0"/>
    <n v="10"/>
    <b v="0"/>
    <s v="theater/musical"/>
    <n v="15"/>
    <n v="150"/>
    <x v="1"/>
    <x v="40"/>
    <x v="3870"/>
    <d v="2014-07-03T04:07:58"/>
    <x v="3"/>
  </r>
  <r>
    <n v="3871"/>
    <s v="Pocket Monsters: A Musical Parody (Canceled)"/>
    <s v="Our musical is finally ready to come to life, and we're raising funds to help make that happen!"/>
    <x v="15"/>
    <n v="40"/>
    <x v="1"/>
    <x v="0"/>
    <s v="USD"/>
    <n v="1490809450"/>
    <n v="1485629050"/>
    <b v="0"/>
    <n v="3"/>
    <b v="0"/>
    <s v="theater/musical"/>
    <n v="3"/>
    <n v="13.33"/>
    <x v="1"/>
    <x v="40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x v="36"/>
    <n v="0"/>
    <x v="1"/>
    <x v="0"/>
    <s v="USD"/>
    <n v="1439522996"/>
    <n v="1435202996"/>
    <b v="0"/>
    <n v="0"/>
    <b v="0"/>
    <s v="theater/musical"/>
    <n v="0"/>
    <n v="0"/>
    <x v="1"/>
    <x v="4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x v="0"/>
    <s v="USD"/>
    <n v="1444322535"/>
    <n v="1441730535"/>
    <b v="0"/>
    <n v="0"/>
    <b v="0"/>
    <s v="theater/musical"/>
    <n v="0"/>
    <n v="0"/>
    <x v="1"/>
    <x v="4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x v="4"/>
    <s v="NZD"/>
    <n v="1422061200"/>
    <n v="1420244622"/>
    <b v="0"/>
    <n v="0"/>
    <b v="0"/>
    <s v="theater/musical"/>
    <n v="0"/>
    <n v="0"/>
    <x v="1"/>
    <x v="4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x v="8"/>
    <s v="DKK"/>
    <n v="1472896800"/>
    <n v="1472804365"/>
    <b v="0"/>
    <n v="0"/>
    <b v="0"/>
    <s v="theater/musical"/>
    <n v="0"/>
    <n v="0"/>
    <x v="1"/>
    <x v="4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x v="1"/>
    <s v="GBP"/>
    <n v="1454425128"/>
    <n v="1451833128"/>
    <b v="0"/>
    <n v="46"/>
    <b v="0"/>
    <s v="theater/musical"/>
    <n v="53"/>
    <n v="44.76"/>
    <x v="1"/>
    <x v="40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x v="0"/>
    <s v="USD"/>
    <n v="1481213752"/>
    <n v="1478621752"/>
    <b v="0"/>
    <n v="14"/>
    <b v="0"/>
    <s v="theater/musical"/>
    <n v="5"/>
    <n v="88.64"/>
    <x v="1"/>
    <x v="40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x v="102"/>
    <n v="10"/>
    <x v="1"/>
    <x v="0"/>
    <s v="USD"/>
    <n v="1435636740"/>
    <n v="1433014746"/>
    <b v="0"/>
    <n v="1"/>
    <b v="0"/>
    <s v="theater/musical"/>
    <n v="0"/>
    <n v="10"/>
    <x v="1"/>
    <x v="4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x v="36"/>
    <n v="0"/>
    <x v="1"/>
    <x v="1"/>
    <s v="GBP"/>
    <n v="1422218396"/>
    <n v="1419626396"/>
    <b v="0"/>
    <n v="0"/>
    <b v="0"/>
    <s v="theater/musical"/>
    <n v="0"/>
    <n v="0"/>
    <x v="1"/>
    <x v="4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x v="1"/>
    <s v="GBP"/>
    <n v="1406761200"/>
    <n v="1403724820"/>
    <b v="0"/>
    <n v="17"/>
    <b v="0"/>
    <s v="theater/musical"/>
    <n v="13"/>
    <n v="57.65"/>
    <x v="1"/>
    <x v="40"/>
    <x v="3880"/>
    <d v="2014-07-30T23:00:00"/>
    <x v="3"/>
  </r>
  <r>
    <n v="3881"/>
    <s v="My Real Mother's Name is... (Canceled)"/>
    <s v="A musical journey coming to the Blue Venue at the 2017 Orlando Fringe Festival!"/>
    <x v="2"/>
    <n v="25"/>
    <x v="1"/>
    <x v="0"/>
    <s v="USD"/>
    <n v="1487550399"/>
    <n v="1484958399"/>
    <b v="0"/>
    <n v="1"/>
    <b v="0"/>
    <s v="theater/musical"/>
    <n v="5"/>
    <n v="25"/>
    <x v="1"/>
    <x v="40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x v="2"/>
    <s v="AUD"/>
    <n v="1454281380"/>
    <n v="1451950570"/>
    <b v="0"/>
    <n v="0"/>
    <b v="0"/>
    <s v="theater/musical"/>
    <n v="0"/>
    <n v="0"/>
    <x v="1"/>
    <x v="4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x v="1"/>
    <s v="GBP"/>
    <n v="1409668069"/>
    <n v="1407076069"/>
    <b v="0"/>
    <n v="0"/>
    <b v="0"/>
    <s v="theater/musical"/>
    <n v="0"/>
    <n v="0"/>
    <x v="1"/>
    <x v="4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x v="3"/>
    <n v="0"/>
    <x v="1"/>
    <x v="0"/>
    <s v="USD"/>
    <n v="1427479192"/>
    <n v="1425322792"/>
    <b v="0"/>
    <n v="0"/>
    <b v="0"/>
    <s v="theater/musical"/>
    <n v="0"/>
    <n v="0"/>
    <x v="1"/>
    <x v="4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x v="0"/>
    <s v="USD"/>
    <n v="1462834191"/>
    <n v="1460242191"/>
    <b v="0"/>
    <n v="0"/>
    <b v="0"/>
    <s v="theater/musical"/>
    <n v="0"/>
    <n v="0"/>
    <x v="1"/>
    <x v="40"/>
    <x v="3885"/>
    <d v="2016-05-09T22:49:51"/>
    <x v="2"/>
  </r>
  <r>
    <n v="3886"/>
    <s v="a (Canceled)"/>
    <n v="1"/>
    <x v="3"/>
    <n v="0"/>
    <x v="1"/>
    <x v="2"/>
    <s v="AUD"/>
    <n v="1418275702"/>
    <n v="1415683702"/>
    <b v="0"/>
    <n v="0"/>
    <b v="0"/>
    <s v="theater/musical"/>
    <n v="0"/>
    <n v="0"/>
    <x v="1"/>
    <x v="4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x v="0"/>
    <s v="USD"/>
    <n v="1430517600"/>
    <n v="1426538129"/>
    <b v="0"/>
    <n v="2"/>
    <b v="0"/>
    <s v="theater/musical"/>
    <n v="2"/>
    <n v="17.5"/>
    <x v="1"/>
    <x v="40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x v="1"/>
    <s v="GBP"/>
    <n v="1488114358"/>
    <n v="1485522358"/>
    <b v="0"/>
    <n v="14"/>
    <b v="0"/>
    <s v="theater/plays"/>
    <n v="27"/>
    <n v="38.71"/>
    <x v="1"/>
    <x v="6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x v="6"/>
    <n v="118"/>
    <x v="2"/>
    <x v="0"/>
    <s v="USD"/>
    <n v="1420413960"/>
    <n v="1417651630"/>
    <b v="0"/>
    <n v="9"/>
    <b v="0"/>
    <s v="theater/plays"/>
    <n v="1"/>
    <n v="13.11"/>
    <x v="1"/>
    <x v="6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x v="0"/>
    <s v="USD"/>
    <n v="1439662344"/>
    <n v="1434478344"/>
    <b v="0"/>
    <n v="8"/>
    <b v="0"/>
    <s v="theater/plays"/>
    <n v="17"/>
    <n v="315.5"/>
    <x v="1"/>
    <x v="6"/>
    <x v="3890"/>
    <d v="2015-08-15T18:12:24"/>
    <x v="0"/>
  </r>
  <r>
    <n v="3891"/>
    <s v="Out of the Box: A Mime Story"/>
    <s v="A comedy about a mime who dreams of becoming a stand up comedian."/>
    <x v="134"/>
    <n v="260"/>
    <x v="2"/>
    <x v="0"/>
    <s v="USD"/>
    <n v="1427086740"/>
    <n v="1424488244"/>
    <b v="0"/>
    <n v="7"/>
    <b v="0"/>
    <s v="theater/plays"/>
    <n v="33"/>
    <n v="37.14"/>
    <x v="1"/>
    <x v="6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x v="0"/>
    <s v="USD"/>
    <n v="1408863600"/>
    <n v="1408203557"/>
    <b v="0"/>
    <n v="0"/>
    <b v="0"/>
    <s v="theater/plays"/>
    <n v="0"/>
    <n v="0"/>
    <x v="1"/>
    <x v="6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x v="63"/>
    <n v="10775"/>
    <x v="2"/>
    <x v="0"/>
    <s v="USD"/>
    <n v="1404194400"/>
    <n v="1400600840"/>
    <b v="0"/>
    <n v="84"/>
    <b v="0"/>
    <s v="theater/plays"/>
    <n v="22"/>
    <n v="128.27000000000001"/>
    <x v="1"/>
    <x v="6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x v="0"/>
    <s v="USD"/>
    <n v="1481000340"/>
    <n v="1478386812"/>
    <b v="0"/>
    <n v="11"/>
    <b v="0"/>
    <s v="theater/plays"/>
    <n v="3"/>
    <n v="47.27"/>
    <x v="1"/>
    <x v="6"/>
    <x v="3894"/>
    <d v="2016-12-06T04:59:00"/>
    <x v="2"/>
  </r>
  <r>
    <n v="3895"/>
    <s v="Vestige"/>
    <s v="A Transgender makeup artist calls into question the loyalty of her best friend in a 1980's circus while dealing with her dying mother."/>
    <x v="28"/>
    <n v="50"/>
    <x v="2"/>
    <x v="0"/>
    <s v="USD"/>
    <n v="1425103218"/>
    <n v="1422424818"/>
    <b v="0"/>
    <n v="1"/>
    <b v="0"/>
    <s v="theater/plays"/>
    <n v="5"/>
    <n v="50"/>
    <x v="1"/>
    <x v="6"/>
    <x v="3895"/>
    <d v="2015-02-28T06:00:18"/>
    <x v="0"/>
  </r>
  <r>
    <n v="3896"/>
    <s v="Yorick and Company"/>
    <s v="Yorick and Co. is a comedy about a struggling theatre company whose mysterious benefactor starts haunting the show!"/>
    <x v="183"/>
    <n v="170"/>
    <x v="2"/>
    <x v="0"/>
    <s v="USD"/>
    <n v="1402979778"/>
    <n v="1401770178"/>
    <b v="0"/>
    <n v="4"/>
    <b v="0"/>
    <s v="theater/plays"/>
    <n v="11"/>
    <n v="42.5"/>
    <x v="1"/>
    <x v="6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x v="4"/>
    <s v="NZD"/>
    <n v="1420750683"/>
    <n v="1418158683"/>
    <b v="0"/>
    <n v="10"/>
    <b v="0"/>
    <s v="theater/plays"/>
    <n v="18"/>
    <n v="44"/>
    <x v="1"/>
    <x v="6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x v="1"/>
    <s v="GBP"/>
    <n v="1439827200"/>
    <n v="1436355270"/>
    <b v="0"/>
    <n v="16"/>
    <b v="0"/>
    <s v="theater/plays"/>
    <n v="33"/>
    <n v="50.88"/>
    <x v="1"/>
    <x v="6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x v="3"/>
    <n v="125"/>
    <x v="2"/>
    <x v="0"/>
    <s v="USD"/>
    <n v="1407868561"/>
    <n v="1406140561"/>
    <b v="0"/>
    <n v="2"/>
    <b v="0"/>
    <s v="theater/plays"/>
    <n v="1"/>
    <n v="62.5"/>
    <x v="1"/>
    <x v="6"/>
    <x v="3899"/>
    <d v="2014-08-12T18:36:01"/>
    <x v="3"/>
  </r>
  <r>
    <n v="3900"/>
    <s v="HUB Theatre Group presents John Logan's RED"/>
    <s v="HUB Theatre Group collaborates with local artists to present John Logan's RED to the community."/>
    <x v="30"/>
    <n v="135"/>
    <x v="2"/>
    <x v="0"/>
    <s v="USD"/>
    <n v="1433988791"/>
    <n v="1431396791"/>
    <b v="0"/>
    <n v="5"/>
    <b v="0"/>
    <s v="theater/plays"/>
    <n v="5"/>
    <n v="27"/>
    <x v="1"/>
    <x v="6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x v="0"/>
    <s v="USD"/>
    <n v="1450554599"/>
    <n v="1447098599"/>
    <b v="0"/>
    <n v="1"/>
    <b v="0"/>
    <s v="theater/plays"/>
    <n v="1"/>
    <n v="25"/>
    <x v="1"/>
    <x v="6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x v="1"/>
    <s v="GBP"/>
    <n v="1479125642"/>
    <n v="1476962042"/>
    <b v="0"/>
    <n v="31"/>
    <b v="0"/>
    <s v="theater/plays"/>
    <n v="49"/>
    <n v="47.26"/>
    <x v="1"/>
    <x v="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x v="15"/>
    <n v="0"/>
    <x v="2"/>
    <x v="0"/>
    <s v="USD"/>
    <n v="1439581080"/>
    <n v="1435709765"/>
    <b v="0"/>
    <n v="0"/>
    <b v="0"/>
    <s v="theater/plays"/>
    <n v="0"/>
    <n v="0"/>
    <x v="1"/>
    <x v="6"/>
    <x v="3903"/>
    <d v="2015-08-14T19:38:00"/>
    <x v="0"/>
  </r>
  <r>
    <n v="3904"/>
    <s v="Black America from Prophets to Pimps"/>
    <s v="A play that will cover 4000 years of black history."/>
    <x v="3"/>
    <n v="3"/>
    <x v="2"/>
    <x v="0"/>
    <s v="USD"/>
    <n v="1429074240"/>
    <n v="1427866200"/>
    <b v="0"/>
    <n v="2"/>
    <b v="0"/>
    <s v="theater/plays"/>
    <n v="0"/>
    <n v="1.5"/>
    <x v="1"/>
    <x v="6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x v="1"/>
    <s v="GBP"/>
    <n v="1434063600"/>
    <n v="1430405903"/>
    <b v="0"/>
    <n v="7"/>
    <b v="0"/>
    <s v="theater/plays"/>
    <n v="12"/>
    <n v="24.71"/>
    <x v="1"/>
    <x v="6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x v="15"/>
    <n v="1010"/>
    <x v="2"/>
    <x v="1"/>
    <s v="GBP"/>
    <n v="1435325100"/>
    <n v="1432072893"/>
    <b v="0"/>
    <n v="16"/>
    <b v="0"/>
    <s v="theater/plays"/>
    <n v="67"/>
    <n v="63.13"/>
    <x v="1"/>
    <x v="6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x v="28"/>
    <n v="153"/>
    <x v="2"/>
    <x v="0"/>
    <s v="USD"/>
    <n v="1414354080"/>
    <n v="1411587606"/>
    <b v="0"/>
    <n v="4"/>
    <b v="0"/>
    <s v="theater/plays"/>
    <n v="15"/>
    <n v="38.25"/>
    <x v="1"/>
    <x v="6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x v="47"/>
    <n v="65"/>
    <x v="2"/>
    <x v="0"/>
    <s v="USD"/>
    <n v="1406603696"/>
    <n v="1405307696"/>
    <b v="0"/>
    <n v="4"/>
    <b v="0"/>
    <s v="theater/plays"/>
    <n v="9"/>
    <n v="16.25"/>
    <x v="1"/>
    <x v="6"/>
    <x v="3908"/>
    <d v="2014-07-29T03:14:56"/>
    <x v="3"/>
  </r>
  <r>
    <n v="3909"/>
    <s v="Woman2Woman"/>
    <s v="I am trying to put on a gospel comedy stage play that is full of laughter and life lessons as well that will change your life forever,"/>
    <x v="127"/>
    <n v="135"/>
    <x v="2"/>
    <x v="0"/>
    <s v="USD"/>
    <n v="1410424642"/>
    <n v="1407832642"/>
    <b v="0"/>
    <n v="4"/>
    <b v="0"/>
    <s v="theater/plays"/>
    <n v="0"/>
    <n v="33.75"/>
    <x v="1"/>
    <x v="6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x v="0"/>
    <s v="USD"/>
    <n v="1441649397"/>
    <n v="1439057397"/>
    <b v="0"/>
    <n v="3"/>
    <b v="0"/>
    <s v="theater/plays"/>
    <n v="3"/>
    <n v="61.67"/>
    <x v="1"/>
    <x v="6"/>
    <x v="3910"/>
    <d v="2015-09-07T18:09:57"/>
    <x v="0"/>
  </r>
  <r>
    <n v="3911"/>
    <s v="Ministers of Grace"/>
    <s v="â€˜Ministers of Graceâ€™ imagines what the movie Ghostbusters would be like if written by William Shakespeare."/>
    <x v="6"/>
    <n v="2993"/>
    <x v="2"/>
    <x v="0"/>
    <s v="USD"/>
    <n v="1417033777"/>
    <n v="1414438177"/>
    <b v="0"/>
    <n v="36"/>
    <b v="0"/>
    <s v="theater/plays"/>
    <n v="37"/>
    <n v="83.14"/>
    <x v="1"/>
    <x v="6"/>
    <x v="3911"/>
    <d v="2014-11-26T20:29:37"/>
    <x v="3"/>
  </r>
  <r>
    <n v="3912"/>
    <s v="JoLee Productions"/>
    <s v="Producing &amp; directing Jake's Women by Neil Simon opening July 9 and running through July 26 for Sonoma Arts Live"/>
    <x v="36"/>
    <n v="1"/>
    <x v="2"/>
    <x v="0"/>
    <s v="USD"/>
    <n v="1429936500"/>
    <n v="1424759330"/>
    <b v="0"/>
    <n v="1"/>
    <b v="0"/>
    <s v="theater/plays"/>
    <n v="0"/>
    <n v="1"/>
    <x v="1"/>
    <x v="6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x v="0"/>
    <s v="USD"/>
    <n v="1448863449"/>
    <n v="1446267849"/>
    <b v="0"/>
    <n v="7"/>
    <b v="0"/>
    <s v="theater/plays"/>
    <n v="10"/>
    <n v="142.86000000000001"/>
    <x v="1"/>
    <x v="6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x v="1"/>
    <s v="GBP"/>
    <n v="1431298740"/>
    <n v="1429558756"/>
    <b v="0"/>
    <n v="27"/>
    <b v="0"/>
    <s v="theater/plays"/>
    <n v="36"/>
    <n v="33.67"/>
    <x v="1"/>
    <x v="6"/>
    <x v="3914"/>
    <d v="2015-05-10T22:59:00"/>
    <x v="0"/>
  </r>
  <r>
    <n v="3915"/>
    <s v="Hardcross"/>
    <s v="Following the enormous success of Hardcross, we are looking for new ways to bring this wonderful play to a wider audience."/>
    <x v="15"/>
    <n v="5"/>
    <x v="2"/>
    <x v="1"/>
    <s v="GBP"/>
    <n v="1464824309"/>
    <n v="1462232309"/>
    <b v="0"/>
    <n v="1"/>
    <b v="0"/>
    <s v="theater/plays"/>
    <n v="0"/>
    <n v="5"/>
    <x v="1"/>
    <x v="6"/>
    <x v="3915"/>
    <d v="2016-06-01T23:38:29"/>
    <x v="2"/>
  </r>
  <r>
    <n v="3916"/>
    <s v="Final exam"/>
    <s v="We're a small group of University students who need a little help making our final exam production the best product possible."/>
    <x v="13"/>
    <n v="0"/>
    <x v="2"/>
    <x v="8"/>
    <s v="DKK"/>
    <n v="1464952752"/>
    <n v="1462360752"/>
    <b v="0"/>
    <n v="0"/>
    <b v="0"/>
    <s v="theater/plays"/>
    <n v="0"/>
    <n v="0"/>
    <x v="1"/>
    <x v="6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x v="8"/>
    <n v="10"/>
    <x v="2"/>
    <x v="1"/>
    <s v="GBP"/>
    <n v="1410439161"/>
    <n v="1407847161"/>
    <b v="0"/>
    <n v="1"/>
    <b v="0"/>
    <s v="theater/plays"/>
    <n v="0"/>
    <n v="10"/>
    <x v="1"/>
    <x v="6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x v="127"/>
    <n v="120"/>
    <x v="2"/>
    <x v="1"/>
    <s v="GBP"/>
    <n v="1407168000"/>
    <n v="1406131023"/>
    <b v="0"/>
    <n v="3"/>
    <b v="0"/>
    <s v="theater/plays"/>
    <n v="0"/>
    <n v="40"/>
    <x v="1"/>
    <x v="6"/>
    <x v="3918"/>
    <d v="2014-08-04T16:00:00"/>
    <x v="3"/>
  </r>
  <r>
    <n v="3919"/>
    <s v="After The Blue"/>
    <s v="Two sisters living in a Cornish seaside town attempt to hide and escape from a life- circle of deceit, abuse, incest and revenge."/>
    <x v="10"/>
    <n v="90"/>
    <x v="2"/>
    <x v="1"/>
    <s v="GBP"/>
    <n v="1453075200"/>
    <n v="1450628773"/>
    <b v="0"/>
    <n v="3"/>
    <b v="0"/>
    <s v="theater/plays"/>
    <n v="2"/>
    <n v="30"/>
    <x v="1"/>
    <x v="6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x v="1"/>
    <s v="GBP"/>
    <n v="1479032260"/>
    <n v="1476436660"/>
    <b v="0"/>
    <n v="3"/>
    <b v="0"/>
    <s v="theater/plays"/>
    <n v="5"/>
    <n v="45"/>
    <x v="1"/>
    <x v="6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x v="1"/>
    <s v="GBP"/>
    <n v="1414346400"/>
    <n v="1413291655"/>
    <b v="0"/>
    <n v="0"/>
    <b v="0"/>
    <s v="theater/plays"/>
    <n v="0"/>
    <n v="0"/>
    <x v="1"/>
    <x v="6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x v="0"/>
    <s v="USD"/>
    <n v="1425337200"/>
    <n v="1421432810"/>
    <b v="0"/>
    <n v="6"/>
    <b v="0"/>
    <s v="theater/plays"/>
    <n v="8"/>
    <n v="10.17"/>
    <x v="1"/>
    <x v="6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x v="1"/>
    <s v="GBP"/>
    <n v="1428622271"/>
    <n v="1426203071"/>
    <b v="0"/>
    <n v="17"/>
    <b v="0"/>
    <s v="theater/plays"/>
    <n v="12"/>
    <n v="81.41"/>
    <x v="1"/>
    <x v="6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x v="0"/>
    <s v="USD"/>
    <n v="1403823722"/>
    <n v="1401231722"/>
    <b v="0"/>
    <n v="40"/>
    <b v="0"/>
    <s v="theater/plays"/>
    <n v="15"/>
    <n v="57.25"/>
    <x v="1"/>
    <x v="6"/>
    <x v="3924"/>
    <d v="2014-06-26T23:02:02"/>
    <x v="3"/>
  </r>
  <r>
    <n v="3925"/>
    <s v="Help Save High School Theater"/>
    <s v="Help Save High School Theater Program_x000a_Your donations will be used to purchase props, build sets, and costumes."/>
    <x v="325"/>
    <n v="15"/>
    <x v="2"/>
    <x v="0"/>
    <s v="USD"/>
    <n v="1406753639"/>
    <n v="1404161639"/>
    <b v="0"/>
    <n v="3"/>
    <b v="0"/>
    <s v="theater/plays"/>
    <n v="10"/>
    <n v="5"/>
    <x v="1"/>
    <x v="6"/>
    <x v="3925"/>
    <d v="2014-07-30T20:53:59"/>
    <x v="3"/>
  </r>
  <r>
    <n v="3926"/>
    <s v="Caryl Churchill's 'Top Girls' - NSW HSC Text"/>
    <s v="Producing syllabus-relevant theatre targeted to HSC students on the NSW Central Coast"/>
    <x v="10"/>
    <n v="15"/>
    <x v="2"/>
    <x v="2"/>
    <s v="AUD"/>
    <n v="1419645748"/>
    <n v="1417053748"/>
    <b v="0"/>
    <n v="1"/>
    <b v="0"/>
    <s v="theater/plays"/>
    <n v="0"/>
    <n v="15"/>
    <x v="1"/>
    <x v="6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x v="1"/>
    <s v="GBP"/>
    <n v="1407565504"/>
    <n v="1404973504"/>
    <b v="0"/>
    <n v="2"/>
    <b v="0"/>
    <s v="theater/plays"/>
    <n v="1"/>
    <n v="12.5"/>
    <x v="1"/>
    <x v="6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x v="0"/>
    <s v="USD"/>
    <n v="1444971540"/>
    <n v="1442593427"/>
    <b v="0"/>
    <n v="7"/>
    <b v="0"/>
    <s v="theater/plays"/>
    <n v="13"/>
    <n v="93"/>
    <x v="1"/>
    <x v="6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x v="0"/>
    <s v="USD"/>
    <n v="1474228265"/>
    <n v="1471636265"/>
    <b v="0"/>
    <n v="14"/>
    <b v="0"/>
    <s v="theater/plays"/>
    <n v="2"/>
    <n v="32.36"/>
    <x v="1"/>
    <x v="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x v="3"/>
    <n v="0"/>
    <x v="2"/>
    <x v="2"/>
    <s v="AUD"/>
    <n v="1459490400"/>
    <n v="1457078868"/>
    <b v="0"/>
    <n v="0"/>
    <b v="0"/>
    <s v="theater/plays"/>
    <n v="0"/>
    <n v="0"/>
    <x v="1"/>
    <x v="6"/>
    <x v="3930"/>
    <d v="2016-04-01T06:00:00"/>
    <x v="2"/>
  </r>
  <r>
    <n v="3931"/>
    <s v="Still I Weep"/>
    <s v="An original stage play designed to bring to light the long-term effects on adult survivors of childhood sexual abuse. We do survive!"/>
    <x v="6"/>
    <n v="0"/>
    <x v="2"/>
    <x v="0"/>
    <s v="USD"/>
    <n v="1441510707"/>
    <n v="1439350707"/>
    <b v="0"/>
    <n v="0"/>
    <b v="0"/>
    <s v="theater/plays"/>
    <n v="0"/>
    <n v="0"/>
    <x v="1"/>
    <x v="6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x v="0"/>
    <s v="USD"/>
    <n v="1458097364"/>
    <n v="1455508964"/>
    <b v="0"/>
    <n v="1"/>
    <b v="0"/>
    <s v="theater/plays"/>
    <n v="0"/>
    <n v="1"/>
    <x v="1"/>
    <x v="6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x v="0"/>
    <s v="USD"/>
    <n v="1468716180"/>
    <n v="1466205262"/>
    <b v="0"/>
    <n v="12"/>
    <b v="0"/>
    <s v="theater/plays"/>
    <n v="16"/>
    <n v="91.83"/>
    <x v="1"/>
    <x v="6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x v="10"/>
    <n v="550"/>
    <x v="2"/>
    <x v="0"/>
    <s v="USD"/>
    <n v="1443704400"/>
    <n v="1439827639"/>
    <b v="0"/>
    <n v="12"/>
    <b v="0"/>
    <s v="theater/plays"/>
    <n v="11"/>
    <n v="45.83"/>
    <x v="1"/>
    <x v="6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x v="1"/>
    <s v="GBP"/>
    <n v="1443973546"/>
    <n v="1438789546"/>
    <b v="0"/>
    <n v="23"/>
    <b v="0"/>
    <s v="theater/plays"/>
    <n v="44"/>
    <n v="57.17"/>
    <x v="1"/>
    <x v="6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x v="22"/>
    <n v="0"/>
    <x v="2"/>
    <x v="0"/>
    <s v="USD"/>
    <n v="1480576720"/>
    <n v="1477981120"/>
    <b v="0"/>
    <n v="0"/>
    <b v="0"/>
    <s v="theater/plays"/>
    <n v="0"/>
    <n v="0"/>
    <x v="1"/>
    <x v="6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x v="428"/>
    <n v="2485"/>
    <x v="2"/>
    <x v="0"/>
    <s v="USD"/>
    <n v="1468249760"/>
    <n v="1465830560"/>
    <b v="0"/>
    <n v="10"/>
    <b v="0"/>
    <s v="theater/plays"/>
    <n v="86"/>
    <n v="248.5"/>
    <x v="1"/>
    <x v="6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x v="429"/>
    <n v="397"/>
    <x v="2"/>
    <x v="0"/>
    <s v="USD"/>
    <n v="1435441454"/>
    <n v="1432763054"/>
    <b v="0"/>
    <n v="5"/>
    <b v="0"/>
    <s v="theater/plays"/>
    <n v="12"/>
    <n v="79.400000000000006"/>
    <x v="1"/>
    <x v="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x v="10"/>
    <n v="5"/>
    <x v="2"/>
    <x v="2"/>
    <s v="AUD"/>
    <n v="1412656200"/>
    <n v="1412328979"/>
    <b v="0"/>
    <n v="1"/>
    <b v="0"/>
    <s v="theater/plays"/>
    <n v="0"/>
    <n v="5"/>
    <x v="1"/>
    <x v="6"/>
    <x v="3939"/>
    <d v="2014-10-07T04:30:00"/>
    <x v="3"/>
  </r>
  <r>
    <n v="3940"/>
    <s v="Attraction"/>
    <s v="A Stage Play that will bring you to the edge of your seat , leave you thinkin and will also have you laughing while enjoyin the talent"/>
    <x v="10"/>
    <n v="11"/>
    <x v="2"/>
    <x v="0"/>
    <s v="USD"/>
    <n v="1420199351"/>
    <n v="1416311351"/>
    <b v="0"/>
    <n v="2"/>
    <b v="0"/>
    <s v="theater/plays"/>
    <n v="0"/>
    <n v="5.5"/>
    <x v="1"/>
    <x v="6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x v="0"/>
    <s v="USD"/>
    <n v="1416877200"/>
    <n v="1414505137"/>
    <b v="0"/>
    <n v="2"/>
    <b v="0"/>
    <s v="theater/plays"/>
    <n v="1"/>
    <n v="25"/>
    <x v="1"/>
    <x v="6"/>
    <x v="3941"/>
    <d v="2014-11-25T01:00:00"/>
    <x v="3"/>
  </r>
  <r>
    <n v="3942"/>
    <s v="Epic Proportions"/>
    <s v="In the 30's, two brothers, Benny and Phil, who go to the Arizona desert to be extras in a huge Biblical epic. Riotous comedy!"/>
    <x v="38"/>
    <n v="0"/>
    <x v="2"/>
    <x v="0"/>
    <s v="USD"/>
    <n v="1434490914"/>
    <n v="1429306914"/>
    <b v="0"/>
    <n v="0"/>
    <b v="0"/>
    <s v="theater/plays"/>
    <n v="0"/>
    <n v="0"/>
    <x v="1"/>
    <x v="6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x v="0"/>
    <s v="USD"/>
    <n v="1446483000"/>
    <n v="1443811268"/>
    <b v="0"/>
    <n v="13"/>
    <b v="0"/>
    <s v="theater/plays"/>
    <n v="36"/>
    <n v="137.08000000000001"/>
    <x v="1"/>
    <x v="6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x v="0"/>
    <s v="USD"/>
    <n v="1440690875"/>
    <n v="1438098875"/>
    <b v="0"/>
    <n v="0"/>
    <b v="0"/>
    <s v="theater/plays"/>
    <n v="0"/>
    <n v="0"/>
    <x v="1"/>
    <x v="6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x v="0"/>
    <s v="USD"/>
    <n v="1431717268"/>
    <n v="1429125268"/>
    <b v="0"/>
    <n v="1"/>
    <b v="0"/>
    <s v="theater/plays"/>
    <n v="0"/>
    <n v="5"/>
    <x v="1"/>
    <x v="6"/>
    <x v="3945"/>
    <d v="2015-05-15T19:14:28"/>
    <x v="0"/>
  </r>
  <r>
    <n v="3946"/>
    <s v="DR. Mecurio's Mythical Marvels &amp; Beastiry"/>
    <s v="Dr. Mecurio's is an original work of fantasy designed and written for the stage."/>
    <x v="12"/>
    <n v="195"/>
    <x v="2"/>
    <x v="0"/>
    <s v="USD"/>
    <n v="1425110400"/>
    <n v="1422388822"/>
    <b v="0"/>
    <n v="5"/>
    <b v="0"/>
    <s v="theater/plays"/>
    <n v="3"/>
    <n v="39"/>
    <x v="1"/>
    <x v="6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x v="9"/>
    <n v="101"/>
    <x v="2"/>
    <x v="0"/>
    <s v="USD"/>
    <n v="1475378744"/>
    <n v="1472786744"/>
    <b v="0"/>
    <n v="2"/>
    <b v="0"/>
    <s v="theater/plays"/>
    <n v="3"/>
    <n v="50.5"/>
    <x v="1"/>
    <x v="6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x v="11"/>
    <n v="0"/>
    <x v="2"/>
    <x v="2"/>
    <s v="AUD"/>
    <n v="1410076123"/>
    <n v="1404892123"/>
    <b v="0"/>
    <n v="0"/>
    <b v="0"/>
    <s v="theater/plays"/>
    <n v="0"/>
    <n v="0"/>
    <x v="1"/>
    <x v="6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x v="2"/>
    <s v="AUD"/>
    <n v="1423623221"/>
    <n v="1421031221"/>
    <b v="0"/>
    <n v="32"/>
    <b v="0"/>
    <s v="theater/plays"/>
    <n v="16"/>
    <n v="49.28"/>
    <x v="1"/>
    <x v="6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x v="0"/>
    <s v="USD"/>
    <n v="1460140500"/>
    <n v="1457628680"/>
    <b v="0"/>
    <n v="1"/>
    <b v="0"/>
    <s v="theater/plays"/>
    <n v="1"/>
    <n v="25"/>
    <x v="1"/>
    <x v="6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x v="17"/>
    <s v="EUR"/>
    <n v="1462301342"/>
    <n v="1457120942"/>
    <b v="0"/>
    <n v="1"/>
    <b v="0"/>
    <s v="theater/plays"/>
    <n v="0"/>
    <n v="1"/>
    <x v="1"/>
    <x v="6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x v="0"/>
    <s v="USD"/>
    <n v="1445885890"/>
    <n v="1440701890"/>
    <b v="0"/>
    <n v="1"/>
    <b v="0"/>
    <s v="theater/plays"/>
    <n v="0"/>
    <n v="25"/>
    <x v="1"/>
    <x v="6"/>
    <x v="3952"/>
    <d v="2015-10-26T18:58:10"/>
    <x v="0"/>
  </r>
  <r>
    <n v="3953"/>
    <s v="A Time Pirate's Love"/>
    <s v="Actors and actresses are needed to help me create a stage play. A stage play needs to be adapted from the book I wrote."/>
    <x v="430"/>
    <n v="0"/>
    <x v="2"/>
    <x v="0"/>
    <s v="USD"/>
    <n v="1469834940"/>
    <n v="1467162586"/>
    <b v="0"/>
    <n v="0"/>
    <b v="0"/>
    <s v="theater/plays"/>
    <n v="0"/>
    <n v="0"/>
    <x v="1"/>
    <x v="6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x v="31"/>
    <n v="0"/>
    <x v="2"/>
    <x v="5"/>
    <s v="CAD"/>
    <n v="1405352264"/>
    <n v="1400168264"/>
    <b v="0"/>
    <n v="0"/>
    <b v="0"/>
    <s v="theater/plays"/>
    <n v="0"/>
    <n v="0"/>
    <x v="1"/>
    <x v="6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x v="0"/>
    <s v="USD"/>
    <n v="1448745741"/>
    <n v="1446150141"/>
    <b v="0"/>
    <n v="8"/>
    <b v="0"/>
    <s v="theater/plays"/>
    <n v="24"/>
    <n v="53.13"/>
    <x v="1"/>
    <x v="6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x v="62"/>
    <n v="0"/>
    <x v="2"/>
    <x v="0"/>
    <s v="USD"/>
    <n v="1461543600"/>
    <n v="1459203727"/>
    <b v="0"/>
    <n v="0"/>
    <b v="0"/>
    <s v="theater/plays"/>
    <n v="0"/>
    <n v="0"/>
    <x v="1"/>
    <x v="6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x v="89"/>
    <n v="7"/>
    <x v="2"/>
    <x v="0"/>
    <s v="USD"/>
    <n v="1468020354"/>
    <n v="1464045954"/>
    <b v="0"/>
    <n v="1"/>
    <b v="0"/>
    <s v="theater/plays"/>
    <n v="0"/>
    <n v="7"/>
    <x v="1"/>
    <x v="6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x v="0"/>
    <s v="USD"/>
    <n v="1406988000"/>
    <n v="1403822912"/>
    <b v="0"/>
    <n v="16"/>
    <b v="0"/>
    <s v="theater/plays"/>
    <n v="32"/>
    <n v="40.06"/>
    <x v="1"/>
    <x v="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x v="0"/>
    <s v="USD"/>
    <n v="1411930556"/>
    <n v="1409338556"/>
    <b v="0"/>
    <n v="12"/>
    <b v="0"/>
    <s v="theater/plays"/>
    <n v="24"/>
    <n v="24.33"/>
    <x v="1"/>
    <x v="6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x v="9"/>
    <n v="45"/>
    <x v="2"/>
    <x v="0"/>
    <s v="USD"/>
    <n v="1451852256"/>
    <n v="1449260256"/>
    <b v="0"/>
    <n v="4"/>
    <b v="0"/>
    <s v="theater/plays"/>
    <n v="2"/>
    <n v="11.25"/>
    <x v="1"/>
    <x v="6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x v="10"/>
    <n v="21"/>
    <x v="2"/>
    <x v="1"/>
    <s v="GBP"/>
    <n v="1399584210"/>
    <n v="1397683410"/>
    <b v="0"/>
    <n v="2"/>
    <b v="0"/>
    <s v="theater/plays"/>
    <n v="0"/>
    <n v="10.5"/>
    <x v="1"/>
    <x v="6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x v="1"/>
    <s v="GBP"/>
    <n v="1448722494"/>
    <n v="1446562494"/>
    <b v="0"/>
    <n v="3"/>
    <b v="0"/>
    <s v="theater/plays"/>
    <n v="3"/>
    <n v="15"/>
    <x v="1"/>
    <x v="6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x v="5"/>
    <s v="CAD"/>
    <n v="1447821717"/>
    <n v="1445226117"/>
    <b v="0"/>
    <n v="0"/>
    <b v="0"/>
    <s v="theater/plays"/>
    <n v="0"/>
    <n v="0"/>
    <x v="1"/>
    <x v="6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x v="13"/>
    <n v="126"/>
    <x v="2"/>
    <x v="0"/>
    <s v="USD"/>
    <n v="1429460386"/>
    <n v="1424279986"/>
    <b v="0"/>
    <n v="3"/>
    <b v="0"/>
    <s v="theater/plays"/>
    <n v="6"/>
    <n v="42"/>
    <x v="1"/>
    <x v="6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x v="0"/>
    <s v="USD"/>
    <n v="1460608780"/>
    <n v="1455428380"/>
    <b v="0"/>
    <n v="4"/>
    <b v="0"/>
    <s v="theater/plays"/>
    <n v="14"/>
    <n v="71.25"/>
    <x v="1"/>
    <x v="6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x v="51"/>
    <n v="45"/>
    <x v="2"/>
    <x v="0"/>
    <s v="USD"/>
    <n v="1406170740"/>
    <n v="1402506278"/>
    <b v="0"/>
    <n v="2"/>
    <b v="0"/>
    <s v="theater/plays"/>
    <n v="1"/>
    <n v="22.5"/>
    <x v="1"/>
    <x v="6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x v="0"/>
    <s v="USD"/>
    <n v="1488783507"/>
    <n v="1486191507"/>
    <b v="0"/>
    <n v="10"/>
    <b v="0"/>
    <s v="theater/plays"/>
    <n v="24"/>
    <n v="41"/>
    <x v="1"/>
    <x v="6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x v="10"/>
    <n v="527"/>
    <x v="2"/>
    <x v="0"/>
    <s v="USD"/>
    <n v="1463945673"/>
    <n v="1458761673"/>
    <b v="0"/>
    <n v="11"/>
    <b v="0"/>
    <s v="theater/plays"/>
    <n v="11"/>
    <n v="47.91"/>
    <x v="1"/>
    <x v="6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x v="0"/>
    <s v="USD"/>
    <n v="1472442900"/>
    <n v="1471638646"/>
    <b v="0"/>
    <n v="6"/>
    <b v="0"/>
    <s v="theater/plays"/>
    <n v="7"/>
    <n v="35.17"/>
    <x v="1"/>
    <x v="6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x v="0"/>
    <s v="USD"/>
    <n v="1460925811"/>
    <n v="1458333811"/>
    <b v="0"/>
    <n v="2"/>
    <b v="0"/>
    <s v="theater/plays"/>
    <n v="0"/>
    <n v="5.5"/>
    <x v="1"/>
    <x v="6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x v="0"/>
    <s v="USD"/>
    <n v="1405947126"/>
    <n v="1403355126"/>
    <b v="0"/>
    <n v="6"/>
    <b v="0"/>
    <s v="theater/plays"/>
    <n v="1"/>
    <n v="22.67"/>
    <x v="1"/>
    <x v="6"/>
    <x v="3971"/>
    <d v="2014-07-21T12:52:06"/>
    <x v="3"/>
  </r>
  <r>
    <n v="3972"/>
    <s v="Valkyrie Theatre Company"/>
    <s v="We're a horror based theatre company in Oklahoma City beginning our first season of shows."/>
    <x v="28"/>
    <n v="211"/>
    <x v="2"/>
    <x v="0"/>
    <s v="USD"/>
    <n v="1423186634"/>
    <n v="1418002634"/>
    <b v="0"/>
    <n v="8"/>
    <b v="0"/>
    <s v="theater/plays"/>
    <n v="21"/>
    <n v="26.38"/>
    <x v="1"/>
    <x v="6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x v="0"/>
    <s v="USD"/>
    <n v="1462766400"/>
    <n v="1460219110"/>
    <b v="0"/>
    <n v="37"/>
    <b v="0"/>
    <s v="theater/plays"/>
    <n v="78"/>
    <n v="105.54"/>
    <x v="1"/>
    <x v="6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x v="28"/>
    <n v="320"/>
    <x v="2"/>
    <x v="1"/>
    <s v="GBP"/>
    <n v="1464872848"/>
    <n v="1462280848"/>
    <b v="0"/>
    <n v="11"/>
    <b v="0"/>
    <s v="theater/plays"/>
    <n v="32"/>
    <n v="29.09"/>
    <x v="1"/>
    <x v="6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x v="432"/>
    <n v="0"/>
    <x v="2"/>
    <x v="0"/>
    <s v="USD"/>
    <n v="1468442898"/>
    <n v="1465850898"/>
    <b v="0"/>
    <n v="0"/>
    <b v="0"/>
    <s v="theater/plays"/>
    <n v="0"/>
    <n v="0"/>
    <x v="1"/>
    <x v="6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x v="0"/>
    <s v="USD"/>
    <n v="1406876400"/>
    <n v="1405024561"/>
    <b v="0"/>
    <n v="10"/>
    <b v="0"/>
    <s v="theater/plays"/>
    <n v="48"/>
    <n v="62"/>
    <x v="1"/>
    <x v="6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x v="0"/>
    <s v="USD"/>
    <n v="1469213732"/>
    <n v="1466621732"/>
    <b v="0"/>
    <n v="6"/>
    <b v="0"/>
    <s v="theater/plays"/>
    <n v="1"/>
    <n v="217.5"/>
    <x v="1"/>
    <x v="6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x v="0"/>
    <s v="USD"/>
    <n v="1422717953"/>
    <n v="1417533953"/>
    <b v="0"/>
    <n v="8"/>
    <b v="0"/>
    <s v="theater/plays"/>
    <n v="11"/>
    <n v="26.75"/>
    <x v="1"/>
    <x v="6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x v="1"/>
    <s v="GBP"/>
    <n v="1427659200"/>
    <n v="1425678057"/>
    <b v="0"/>
    <n v="6"/>
    <b v="0"/>
    <s v="theater/plays"/>
    <n v="2"/>
    <n v="18.329999999999998"/>
    <x v="1"/>
    <x v="6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x v="0"/>
    <s v="USD"/>
    <n v="1404570147"/>
    <n v="1401978147"/>
    <b v="0"/>
    <n v="7"/>
    <b v="0"/>
    <s v="theater/plays"/>
    <n v="18"/>
    <n v="64.290000000000006"/>
    <x v="1"/>
    <x v="6"/>
    <x v="3980"/>
    <d v="2014-07-05T14:22:27"/>
    <x v="3"/>
  </r>
  <r>
    <n v="3981"/>
    <s v="BEIRUT, LADY OF LEBANON"/>
    <s v="A Theatrical Production Celebrating the Lebanese Culture and the Human Spirit in Time of War."/>
    <x v="11"/>
    <n v="1225"/>
    <x v="2"/>
    <x v="0"/>
    <s v="USD"/>
    <n v="1468729149"/>
    <n v="1463545149"/>
    <b v="0"/>
    <n v="7"/>
    <b v="0"/>
    <s v="theater/plays"/>
    <n v="4"/>
    <n v="175"/>
    <x v="1"/>
    <x v="6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x v="1"/>
    <s v="GBP"/>
    <n v="1436297180"/>
    <n v="1431113180"/>
    <b v="0"/>
    <n v="5"/>
    <b v="0"/>
    <s v="theater/plays"/>
    <n v="20"/>
    <n v="34"/>
    <x v="1"/>
    <x v="6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x v="0"/>
    <s v="USD"/>
    <n v="1400569140"/>
    <n v="1397854356"/>
    <b v="0"/>
    <n v="46"/>
    <b v="0"/>
    <s v="theater/plays"/>
    <n v="35"/>
    <n v="84.28"/>
    <x v="1"/>
    <x v="6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x v="15"/>
    <n v="95"/>
    <x v="2"/>
    <x v="1"/>
    <s v="GBP"/>
    <n v="1415404800"/>
    <n v="1412809644"/>
    <b v="0"/>
    <n v="10"/>
    <b v="0"/>
    <s v="theater/plays"/>
    <n v="6"/>
    <n v="9.5"/>
    <x v="1"/>
    <x v="6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x v="0"/>
    <s v="USD"/>
    <n v="1456002300"/>
    <n v="1454173120"/>
    <b v="0"/>
    <n v="19"/>
    <b v="0"/>
    <s v="theater/plays"/>
    <n v="32"/>
    <n v="33.74"/>
    <x v="1"/>
    <x v="6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x v="10"/>
    <n v="488"/>
    <x v="2"/>
    <x v="1"/>
    <s v="GBP"/>
    <n v="1462539840"/>
    <n v="1460034594"/>
    <b v="0"/>
    <n v="13"/>
    <b v="0"/>
    <s v="theater/plays"/>
    <n v="10"/>
    <n v="37.54"/>
    <x v="1"/>
    <x v="6"/>
    <x v="3986"/>
    <d v="2016-05-06T13:04:00"/>
    <x v="2"/>
  </r>
  <r>
    <n v="3987"/>
    <s v="Write Now 5"/>
    <s v="Write Now 5 is a new writing festival in south east London promoting new work from emerging playwrights."/>
    <x v="44"/>
    <n v="151"/>
    <x v="2"/>
    <x v="1"/>
    <s v="GBP"/>
    <n v="1400278290"/>
    <n v="1399414290"/>
    <b v="0"/>
    <n v="13"/>
    <b v="0"/>
    <s v="theater/plays"/>
    <n v="38"/>
    <n v="11.62"/>
    <x v="1"/>
    <x v="6"/>
    <x v="3987"/>
    <d v="2014-05-16T22:11:30"/>
    <x v="3"/>
  </r>
  <r>
    <n v="3988"/>
    <s v="Folk-Tales: What Stories Do Your Folks Tell?"/>
    <s v="An evening of of stories based both in myth and truth."/>
    <x v="15"/>
    <n v="32"/>
    <x v="2"/>
    <x v="0"/>
    <s v="USD"/>
    <n v="1440813413"/>
    <n v="1439517413"/>
    <b v="0"/>
    <n v="4"/>
    <b v="0"/>
    <s v="theater/plays"/>
    <n v="2"/>
    <n v="8"/>
    <x v="1"/>
    <x v="6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x v="9"/>
    <n v="0"/>
    <x v="2"/>
    <x v="0"/>
    <s v="USD"/>
    <n v="1447009181"/>
    <n v="1444413581"/>
    <b v="0"/>
    <n v="0"/>
    <b v="0"/>
    <s v="theater/plays"/>
    <n v="0"/>
    <n v="0"/>
    <x v="1"/>
    <x v="6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x v="1"/>
    <s v="GBP"/>
    <n v="1456934893"/>
    <n v="1454342893"/>
    <b v="0"/>
    <n v="3"/>
    <b v="0"/>
    <s v="theater/plays"/>
    <n v="4"/>
    <n v="23"/>
    <x v="1"/>
    <x v="6"/>
    <x v="3990"/>
    <d v="2016-03-02T16:08:13"/>
    <x v="2"/>
  </r>
  <r>
    <n v="3991"/>
    <s v="NTACTheatre - North Texas Actor's Collaborative Theatre"/>
    <s v="North Texas first actor-driven theatre company needs your help"/>
    <x v="2"/>
    <n v="100"/>
    <x v="2"/>
    <x v="0"/>
    <s v="USD"/>
    <n v="1433086082"/>
    <n v="1430494082"/>
    <b v="0"/>
    <n v="1"/>
    <b v="0"/>
    <s v="theater/plays"/>
    <n v="20"/>
    <n v="100"/>
    <x v="1"/>
    <x v="6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x v="3"/>
    <n v="541"/>
    <x v="2"/>
    <x v="0"/>
    <s v="USD"/>
    <n v="1449876859"/>
    <n v="1444689259"/>
    <b v="0"/>
    <n v="9"/>
    <b v="0"/>
    <s v="theater/plays"/>
    <n v="5"/>
    <n v="60.11"/>
    <x v="1"/>
    <x v="6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x v="63"/>
    <n v="3"/>
    <x v="2"/>
    <x v="0"/>
    <s v="USD"/>
    <n v="1431549912"/>
    <n v="1428957912"/>
    <b v="0"/>
    <n v="1"/>
    <b v="0"/>
    <s v="theater/plays"/>
    <n v="0"/>
    <n v="3"/>
    <x v="1"/>
    <x v="6"/>
    <x v="3993"/>
    <d v="2015-05-13T20:45:12"/>
    <x v="0"/>
  </r>
  <r>
    <n v="3994"/>
    <s v="Poles Apart - A Play in 2 Acts"/>
    <s v="Is Henson willing to dare risk a theatrical speaking tour of his North Pole adventures...and more?"/>
    <x v="13"/>
    <n v="5"/>
    <x v="2"/>
    <x v="0"/>
    <s v="USD"/>
    <n v="1405761690"/>
    <n v="1403169690"/>
    <b v="0"/>
    <n v="1"/>
    <b v="0"/>
    <s v="theater/plays"/>
    <n v="0"/>
    <n v="5"/>
    <x v="1"/>
    <x v="6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x v="1"/>
    <s v="GBP"/>
    <n v="1423913220"/>
    <n v="1421339077"/>
    <b v="0"/>
    <n v="4"/>
    <b v="0"/>
    <s v="theater/plays"/>
    <n v="35"/>
    <n v="17.5"/>
    <x v="1"/>
    <x v="6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x v="0"/>
    <s v="USD"/>
    <n v="1416499440"/>
    <n v="1415341464"/>
    <b v="0"/>
    <n v="17"/>
    <b v="0"/>
    <s v="theater/plays"/>
    <n v="17"/>
    <n v="29.24"/>
    <x v="1"/>
    <x v="6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x v="9"/>
    <n v="0"/>
    <x v="2"/>
    <x v="1"/>
    <s v="GBP"/>
    <n v="1428222221"/>
    <n v="1425633821"/>
    <b v="0"/>
    <n v="0"/>
    <b v="0"/>
    <s v="theater/plays"/>
    <n v="0"/>
    <n v="0"/>
    <x v="1"/>
    <x v="6"/>
    <x v="3997"/>
    <d v="2015-04-05T08:23:41"/>
    <x v="0"/>
  </r>
  <r>
    <n v="3998"/>
    <s v="Forsaken Angels-A New Play"/>
    <s v="Forsaken Angels, a powerful new play by William Leary, author of DCMTA's Best Of 2014 Play Masquerade."/>
    <x v="21"/>
    <n v="715"/>
    <x v="2"/>
    <x v="0"/>
    <s v="USD"/>
    <n v="1427580426"/>
    <n v="1424992026"/>
    <b v="0"/>
    <n v="12"/>
    <b v="0"/>
    <s v="theater/plays"/>
    <n v="57"/>
    <n v="59.58"/>
    <x v="1"/>
    <x v="6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x v="0"/>
    <s v="USD"/>
    <n v="1409514709"/>
    <n v="1406058798"/>
    <b v="0"/>
    <n v="14"/>
    <b v="0"/>
    <s v="theater/plays"/>
    <n v="17"/>
    <n v="82.57"/>
    <x v="1"/>
    <x v="6"/>
    <x v="3999"/>
    <d v="2014-08-31T19:51:49"/>
    <x v="3"/>
  </r>
  <r>
    <n v="4000"/>
    <s v="The Escorts"/>
    <s v="An Enticing Trip into the World of Assisted Dying"/>
    <x v="6"/>
    <n v="10"/>
    <x v="2"/>
    <x v="0"/>
    <s v="USD"/>
    <n v="1462631358"/>
    <n v="1457450958"/>
    <b v="0"/>
    <n v="1"/>
    <b v="0"/>
    <s v="theater/plays"/>
    <n v="0"/>
    <n v="10"/>
    <x v="1"/>
    <x v="6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x v="1"/>
    <s v="GBP"/>
    <n v="1488394800"/>
    <n v="1486681708"/>
    <b v="0"/>
    <n v="14"/>
    <b v="0"/>
    <s v="theater/plays"/>
    <n v="38"/>
    <n v="32.36"/>
    <x v="1"/>
    <x v="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x v="21"/>
    <n v="23"/>
    <x v="2"/>
    <x v="0"/>
    <s v="USD"/>
    <n v="1411779761"/>
    <n v="1409187761"/>
    <b v="0"/>
    <n v="4"/>
    <b v="0"/>
    <s v="theater/plays"/>
    <n v="2"/>
    <n v="5.75"/>
    <x v="1"/>
    <x v="6"/>
    <x v="4002"/>
    <d v="2014-09-27T01:02:41"/>
    <x v="3"/>
  </r>
  <r>
    <n v="4003"/>
    <s v="MAMA BA-B: The Stage Play"/>
    <s v="&quot;MAMA'Z BA-B&quot; is the story of Marcus Williams who struggles to find a place for himself as a young black male."/>
    <x v="13"/>
    <n v="201"/>
    <x v="2"/>
    <x v="0"/>
    <s v="USD"/>
    <n v="1424009147"/>
    <n v="1421417147"/>
    <b v="0"/>
    <n v="2"/>
    <b v="0"/>
    <s v="theater/plays"/>
    <n v="10"/>
    <n v="100.5"/>
    <x v="1"/>
    <x v="6"/>
    <x v="4003"/>
    <d v="2015-02-15T14:05:47"/>
    <x v="0"/>
  </r>
  <r>
    <n v="4004"/>
    <s v="South Florida Tours"/>
    <s v="Help Launch The Queen Into South Florida!"/>
    <x v="2"/>
    <n v="1"/>
    <x v="2"/>
    <x v="0"/>
    <s v="USD"/>
    <n v="1412740457"/>
    <n v="1410148457"/>
    <b v="0"/>
    <n v="1"/>
    <b v="0"/>
    <s v="theater/plays"/>
    <n v="0"/>
    <n v="1"/>
    <x v="1"/>
    <x v="6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x v="9"/>
    <n v="40"/>
    <x v="2"/>
    <x v="0"/>
    <s v="USD"/>
    <n v="1413832985"/>
    <n v="1408648985"/>
    <b v="0"/>
    <n v="2"/>
    <b v="0"/>
    <s v="theater/plays"/>
    <n v="1"/>
    <n v="20"/>
    <x v="1"/>
    <x v="6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x v="0"/>
    <s v="USD"/>
    <n v="1455647587"/>
    <n v="1453487587"/>
    <b v="0"/>
    <n v="1"/>
    <b v="0"/>
    <s v="theater/plays"/>
    <n v="0"/>
    <n v="2"/>
    <x v="1"/>
    <x v="6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x v="13"/>
    <n v="5"/>
    <x v="2"/>
    <x v="0"/>
    <s v="USD"/>
    <n v="1409070480"/>
    <n v="1406572381"/>
    <b v="0"/>
    <n v="1"/>
    <b v="0"/>
    <s v="theater/plays"/>
    <n v="0"/>
    <n v="5"/>
    <x v="1"/>
    <x v="6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x v="1"/>
    <s v="GBP"/>
    <n v="1437606507"/>
    <n v="1435014507"/>
    <b v="0"/>
    <n v="4"/>
    <b v="0"/>
    <s v="theater/plays"/>
    <n v="6"/>
    <n v="15"/>
    <x v="1"/>
    <x v="6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x v="1"/>
    <s v="GBP"/>
    <n v="1410281360"/>
    <n v="1406825360"/>
    <b v="0"/>
    <n v="3"/>
    <b v="0"/>
    <s v="theater/plays"/>
    <n v="4"/>
    <n v="25"/>
    <x v="1"/>
    <x v="6"/>
    <x v="4009"/>
    <d v="2014-09-09T16:49:20"/>
    <x v="3"/>
  </r>
  <r>
    <n v="4010"/>
    <s v="The Connection Play 2014"/>
    <s v="JUNTO Productions is proud to present our first production, the premiere of The Connection, a play by Jeffrey Paul."/>
    <x v="312"/>
    <n v="1742"/>
    <x v="2"/>
    <x v="0"/>
    <s v="USD"/>
    <n v="1414348166"/>
    <n v="1412879366"/>
    <b v="0"/>
    <n v="38"/>
    <b v="0"/>
    <s v="theater/plays"/>
    <n v="24"/>
    <n v="45.84"/>
    <x v="1"/>
    <x v="6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x v="49"/>
    <n v="19"/>
    <x v="2"/>
    <x v="1"/>
    <s v="GBP"/>
    <n v="1422450278"/>
    <n v="1419858278"/>
    <b v="0"/>
    <n v="4"/>
    <b v="0"/>
    <s v="theater/plays"/>
    <n v="8"/>
    <n v="4.75"/>
    <x v="1"/>
    <x v="6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x v="435"/>
    <n v="0"/>
    <x v="2"/>
    <x v="1"/>
    <s v="GBP"/>
    <n v="1430571849"/>
    <n v="1427979849"/>
    <b v="0"/>
    <n v="0"/>
    <b v="0"/>
    <s v="theater/plays"/>
    <n v="0"/>
    <n v="0"/>
    <x v="1"/>
    <x v="6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x v="13"/>
    <n v="26"/>
    <x v="2"/>
    <x v="0"/>
    <s v="USD"/>
    <n v="1424070823"/>
    <n v="1421478823"/>
    <b v="0"/>
    <n v="2"/>
    <b v="0"/>
    <s v="theater/plays"/>
    <n v="1"/>
    <n v="13"/>
    <x v="1"/>
    <x v="6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x v="7"/>
    <n v="0"/>
    <x v="2"/>
    <x v="0"/>
    <s v="USD"/>
    <n v="1457157269"/>
    <n v="1455861269"/>
    <b v="0"/>
    <n v="0"/>
    <b v="0"/>
    <s v="theater/plays"/>
    <n v="0"/>
    <n v="0"/>
    <x v="1"/>
    <x v="6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x v="39"/>
    <n v="1"/>
    <x v="2"/>
    <x v="0"/>
    <s v="USD"/>
    <n v="1437331463"/>
    <n v="1434739463"/>
    <b v="0"/>
    <n v="1"/>
    <b v="0"/>
    <s v="theater/plays"/>
    <n v="0"/>
    <n v="1"/>
    <x v="1"/>
    <x v="6"/>
    <x v="4015"/>
    <d v="2015-07-19T18:44:23"/>
    <x v="0"/>
  </r>
  <r>
    <n v="4016"/>
    <s v="MENTAL Play"/>
    <s v="A new play and project exploring challenges faced by young adults struggling with mental health issues in contemporary Britain."/>
    <x v="2"/>
    <n v="70"/>
    <x v="2"/>
    <x v="1"/>
    <s v="GBP"/>
    <n v="1410987400"/>
    <n v="1408395400"/>
    <b v="0"/>
    <n v="7"/>
    <b v="0"/>
    <s v="theater/plays"/>
    <n v="14"/>
    <n v="10"/>
    <x v="1"/>
    <x v="6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x v="0"/>
    <s v="USD"/>
    <n v="1409846874"/>
    <n v="1407254874"/>
    <b v="0"/>
    <n v="2"/>
    <b v="0"/>
    <s v="theater/plays"/>
    <n v="1"/>
    <n v="52.5"/>
    <x v="1"/>
    <x v="6"/>
    <x v="4017"/>
    <d v="2014-09-04T16:07:54"/>
    <x v="3"/>
  </r>
  <r>
    <n v="4018"/>
    <s v="Time Please Fringe"/>
    <s v="Funding for a production of Time Please at the Brighton Fringe 2017... and beyond."/>
    <x v="15"/>
    <n v="130"/>
    <x v="2"/>
    <x v="1"/>
    <s v="GBP"/>
    <n v="1475877108"/>
    <n v="1473285108"/>
    <b v="0"/>
    <n v="4"/>
    <b v="0"/>
    <s v="theater/plays"/>
    <n v="9"/>
    <n v="32.5"/>
    <x v="1"/>
    <x v="6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x v="8"/>
    <n v="29"/>
    <x v="2"/>
    <x v="0"/>
    <s v="USD"/>
    <n v="1460737680"/>
    <n v="1455725596"/>
    <b v="0"/>
    <n v="4"/>
    <b v="0"/>
    <s v="theater/plays"/>
    <n v="1"/>
    <n v="7.25"/>
    <x v="1"/>
    <x v="6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x v="20"/>
    <n v="100"/>
    <x v="2"/>
    <x v="0"/>
    <s v="USD"/>
    <n v="1427168099"/>
    <n v="1424579699"/>
    <b v="0"/>
    <n v="3"/>
    <b v="0"/>
    <s v="theater/plays"/>
    <n v="17"/>
    <n v="33.33"/>
    <x v="1"/>
    <x v="6"/>
    <x v="4020"/>
    <d v="2015-03-24T03:34:59"/>
    <x v="0"/>
  </r>
  <r>
    <n v="4021"/>
    <s v="Angels in Houston"/>
    <s v="Help a group of actors end bigotry in Houston, TX by supporting a  full production of Angels in America."/>
    <x v="36"/>
    <n v="125"/>
    <x v="2"/>
    <x v="0"/>
    <s v="USD"/>
    <n v="1414360358"/>
    <n v="1409176358"/>
    <b v="0"/>
    <n v="2"/>
    <b v="0"/>
    <s v="theater/plays"/>
    <n v="1"/>
    <n v="62.5"/>
    <x v="1"/>
    <x v="6"/>
    <x v="4021"/>
    <d v="2014-10-26T21:52:38"/>
    <x v="3"/>
  </r>
  <r>
    <n v="4022"/>
    <s v="The Merchant of Venice as Shakespeare Heard It"/>
    <s v="Help us produce a video of the first Original Pronunciation Merchant of Venice."/>
    <x v="102"/>
    <n v="12521"/>
    <x v="2"/>
    <x v="0"/>
    <s v="USD"/>
    <n v="1422759240"/>
    <n v="1418824867"/>
    <b v="0"/>
    <n v="197"/>
    <b v="0"/>
    <s v="theater/plays"/>
    <n v="70"/>
    <n v="63.56"/>
    <x v="1"/>
    <x v="6"/>
    <x v="4022"/>
    <d v="2015-02-01T02:54:00"/>
    <x v="3"/>
  </r>
  <r>
    <n v="4023"/>
    <s v="Forgive &amp; Forget"/>
    <s v="An original gospel stage play that explores the pain and hurt caused by those who struggle to forgive others!"/>
    <x v="39"/>
    <n v="0"/>
    <x v="2"/>
    <x v="0"/>
    <s v="USD"/>
    <n v="1458860363"/>
    <n v="1454975963"/>
    <b v="0"/>
    <n v="0"/>
    <b v="0"/>
    <s v="theater/plays"/>
    <n v="0"/>
    <n v="0"/>
    <x v="1"/>
    <x v="6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x v="0"/>
    <s v="USD"/>
    <n v="1441037097"/>
    <n v="1438445097"/>
    <b v="0"/>
    <n v="1"/>
    <b v="0"/>
    <s v="theater/plays"/>
    <n v="1"/>
    <n v="10"/>
    <x v="1"/>
    <x v="6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x v="6"/>
    <s v="EUR"/>
    <n v="1437889336"/>
    <n v="1432705336"/>
    <b v="0"/>
    <n v="4"/>
    <b v="0"/>
    <s v="theater/plays"/>
    <n v="5"/>
    <n v="62.5"/>
    <x v="1"/>
    <x v="6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x v="23"/>
    <n v="0"/>
    <x v="2"/>
    <x v="0"/>
    <s v="USD"/>
    <n v="1449247439"/>
    <n v="1444059839"/>
    <b v="0"/>
    <n v="0"/>
    <b v="0"/>
    <s v="theater/plays"/>
    <n v="0"/>
    <n v="0"/>
    <x v="1"/>
    <x v="6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x v="0"/>
    <s v="USD"/>
    <n v="1487811600"/>
    <n v="1486077481"/>
    <b v="0"/>
    <n v="7"/>
    <b v="0"/>
    <s v="theater/plays"/>
    <n v="7"/>
    <n v="30.71"/>
    <x v="1"/>
    <x v="6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x v="0"/>
    <s v="USD"/>
    <n v="1402007500"/>
    <n v="1399415500"/>
    <b v="0"/>
    <n v="11"/>
    <b v="0"/>
    <s v="theater/plays"/>
    <n v="28"/>
    <n v="51"/>
    <x v="1"/>
    <x v="6"/>
    <x v="4028"/>
    <d v="2014-06-05T22:31:40"/>
    <x v="3"/>
  </r>
  <r>
    <n v="4029"/>
    <s v="Next 2 the Stage"/>
    <s v="A theater complex that educates as we entertain.  We will provide shows that inspire and theater classes that motivate."/>
    <x v="22"/>
    <n v="0"/>
    <x v="2"/>
    <x v="0"/>
    <s v="USD"/>
    <n v="1450053370"/>
    <n v="1447461370"/>
    <b v="0"/>
    <n v="0"/>
    <b v="0"/>
    <s v="theater/plays"/>
    <n v="0"/>
    <n v="0"/>
    <x v="1"/>
    <x v="6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x v="30"/>
    <n v="400"/>
    <x v="2"/>
    <x v="0"/>
    <s v="USD"/>
    <n v="1454525340"/>
    <n v="1452008599"/>
    <b v="0"/>
    <n v="6"/>
    <b v="0"/>
    <s v="theater/plays"/>
    <n v="16"/>
    <n v="66.67"/>
    <x v="1"/>
    <x v="6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x v="0"/>
    <s v="USD"/>
    <n v="1418914964"/>
    <n v="1414591364"/>
    <b v="0"/>
    <n v="0"/>
    <b v="0"/>
    <s v="theater/plays"/>
    <n v="0"/>
    <n v="0"/>
    <x v="1"/>
    <x v="6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x v="0"/>
    <s v="USD"/>
    <n v="1450211116"/>
    <n v="1445023516"/>
    <b v="0"/>
    <n v="7"/>
    <b v="0"/>
    <s v="theater/plays"/>
    <n v="7"/>
    <n v="59"/>
    <x v="1"/>
    <x v="6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x v="1"/>
    <s v="GBP"/>
    <n v="1475398800"/>
    <n v="1472711224"/>
    <b v="0"/>
    <n v="94"/>
    <b v="0"/>
    <s v="theater/plays"/>
    <n v="26"/>
    <n v="65.34"/>
    <x v="1"/>
    <x v="6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x v="0"/>
    <s v="USD"/>
    <n v="1428097450"/>
    <n v="1425509050"/>
    <b v="0"/>
    <n v="2"/>
    <b v="0"/>
    <s v="theater/plays"/>
    <n v="1"/>
    <n v="100"/>
    <x v="1"/>
    <x v="6"/>
    <x v="4034"/>
    <d v="2015-04-03T21:44:10"/>
    <x v="0"/>
  </r>
  <r>
    <n v="4035"/>
    <s v="The Lost Boy"/>
    <s v="&quot;Stories are where you go to look for the truth of your own life.&quot; (Frank Delaney)"/>
    <x v="3"/>
    <n v="3685"/>
    <x v="2"/>
    <x v="0"/>
    <s v="USD"/>
    <n v="1413925887"/>
    <n v="1411333887"/>
    <b v="0"/>
    <n v="25"/>
    <b v="0"/>
    <s v="theater/plays"/>
    <n v="37"/>
    <n v="147.4"/>
    <x v="1"/>
    <x v="6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x v="0"/>
    <s v="USD"/>
    <n v="1404253800"/>
    <n v="1402784964"/>
    <b v="0"/>
    <n v="17"/>
    <b v="0"/>
    <s v="theater/plays"/>
    <n v="47"/>
    <n v="166.06"/>
    <x v="1"/>
    <x v="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x v="0"/>
    <s v="USD"/>
    <n v="1464099900"/>
    <n v="1462585315"/>
    <b v="0"/>
    <n v="2"/>
    <b v="0"/>
    <s v="theater/plays"/>
    <n v="11"/>
    <n v="40"/>
    <x v="1"/>
    <x v="6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x v="0"/>
    <s v="USD"/>
    <n v="1413573010"/>
    <n v="1408389010"/>
    <b v="0"/>
    <n v="4"/>
    <b v="0"/>
    <s v="theater/plays"/>
    <n v="12"/>
    <n v="75.25"/>
    <x v="1"/>
    <x v="6"/>
    <x v="4038"/>
    <d v="2014-10-17T19:10:10"/>
    <x v="3"/>
  </r>
  <r>
    <n v="4039"/>
    <s v="Defiant Entertainment presents: The Park Bench"/>
    <s v="Help stage an original One Act Play that brings awareness to Alzheimer's in its debut performance."/>
    <x v="2"/>
    <n v="300"/>
    <x v="2"/>
    <x v="0"/>
    <s v="USD"/>
    <n v="1448949540"/>
    <n v="1446048367"/>
    <b v="0"/>
    <n v="5"/>
    <b v="0"/>
    <s v="theater/plays"/>
    <n v="60"/>
    <n v="60"/>
    <x v="1"/>
    <x v="6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x v="6"/>
    <n v="2500"/>
    <x v="2"/>
    <x v="0"/>
    <s v="USD"/>
    <n v="1437188400"/>
    <n v="1432100004"/>
    <b v="0"/>
    <n v="2"/>
    <b v="0"/>
    <s v="theater/plays"/>
    <n v="31"/>
    <n v="1250"/>
    <x v="1"/>
    <x v="6"/>
    <x v="4040"/>
    <d v="2015-07-18T03:00:00"/>
    <x v="0"/>
  </r>
  <r>
    <n v="4041"/>
    <s v="In the Land of Gold"/>
    <s v="A bold, colouful, vibrant play centred around the last remaining monarchy of Africa."/>
    <x v="10"/>
    <n v="21"/>
    <x v="2"/>
    <x v="1"/>
    <s v="GBP"/>
    <n v="1473160954"/>
    <n v="1467976954"/>
    <b v="0"/>
    <n v="2"/>
    <b v="0"/>
    <s v="theater/plays"/>
    <n v="0"/>
    <n v="10.5"/>
    <x v="1"/>
    <x v="6"/>
    <x v="4041"/>
    <d v="2016-09-06T11:22:34"/>
    <x v="2"/>
  </r>
  <r>
    <n v="4042"/>
    <s v="Messages"/>
    <s v="Acting group and production for inner city youth, about inner city youth. The problems and stuation that they see everyday."/>
    <x v="3"/>
    <n v="21"/>
    <x v="2"/>
    <x v="0"/>
    <s v="USD"/>
    <n v="1421781360"/>
    <n v="1419213664"/>
    <b v="0"/>
    <n v="3"/>
    <b v="0"/>
    <s v="theater/plays"/>
    <n v="0"/>
    <n v="7"/>
    <x v="1"/>
    <x v="6"/>
    <x v="4042"/>
    <d v="2015-01-20T19:16:00"/>
    <x v="3"/>
  </r>
  <r>
    <n v="4043"/>
    <s v="Not making potato salad here!"/>
    <s v="This could be my last play, need to bring my son out to see it before it's over.  Need to fly him here from BC"/>
    <x v="43"/>
    <n v="0"/>
    <x v="2"/>
    <x v="5"/>
    <s v="CAD"/>
    <n v="1416524325"/>
    <n v="1415228325"/>
    <b v="0"/>
    <n v="0"/>
    <b v="0"/>
    <s v="theater/plays"/>
    <n v="0"/>
    <n v="0"/>
    <x v="1"/>
    <x v="6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x v="0"/>
    <s v="USD"/>
    <n v="1428642000"/>
    <n v="1426050982"/>
    <b v="0"/>
    <n v="4"/>
    <b v="0"/>
    <s v="theater/plays"/>
    <n v="38"/>
    <n v="56.25"/>
    <x v="1"/>
    <x v="6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x v="10"/>
    <n v="1"/>
    <x v="2"/>
    <x v="2"/>
    <s v="AUD"/>
    <n v="1408596589"/>
    <n v="1406004589"/>
    <b v="0"/>
    <n v="1"/>
    <b v="0"/>
    <s v="theater/plays"/>
    <n v="0"/>
    <n v="1"/>
    <x v="1"/>
    <x v="6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x v="0"/>
    <s v="USD"/>
    <n v="1413992210"/>
    <n v="1411400210"/>
    <b v="0"/>
    <n v="12"/>
    <b v="0"/>
    <s v="theater/plays"/>
    <n v="8"/>
    <n v="38.33"/>
    <x v="1"/>
    <x v="6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x v="0"/>
    <s v="USD"/>
    <n v="1420938000"/>
    <n v="1418862743"/>
    <b v="0"/>
    <n v="4"/>
    <b v="0"/>
    <s v="theater/plays"/>
    <n v="2"/>
    <n v="27.5"/>
    <x v="1"/>
    <x v="6"/>
    <x v="4047"/>
    <d v="2015-01-11T01:00:00"/>
    <x v="3"/>
  </r>
  <r>
    <n v="4048"/>
    <s v="Speechless"/>
    <s v="The unspoken story of growing up disabled with cerebral palsy and no speech. This inclusive company fights ignorance using dark humour."/>
    <x v="73"/>
    <n v="3001"/>
    <x v="2"/>
    <x v="1"/>
    <s v="GBP"/>
    <n v="1460373187"/>
    <n v="1457352787"/>
    <b v="0"/>
    <n v="91"/>
    <b v="0"/>
    <s v="theater/plays"/>
    <n v="18"/>
    <n v="32.979999999999997"/>
    <x v="1"/>
    <x v="6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x v="0"/>
    <s v="USD"/>
    <n v="1436914815"/>
    <n v="1434322815"/>
    <b v="0"/>
    <n v="1"/>
    <b v="0"/>
    <s v="theater/plays"/>
    <n v="0"/>
    <n v="16"/>
    <x v="1"/>
    <x v="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x v="15"/>
    <n v="1"/>
    <x v="2"/>
    <x v="0"/>
    <s v="USD"/>
    <n v="1414077391"/>
    <n v="1411485391"/>
    <b v="0"/>
    <n v="1"/>
    <b v="0"/>
    <s v="theater/plays"/>
    <n v="0"/>
    <n v="1"/>
    <x v="1"/>
    <x v="6"/>
    <x v="4050"/>
    <d v="2014-10-23T15:16:31"/>
    <x v="3"/>
  </r>
  <r>
    <n v="4051"/>
    <s v="Phantom of the Kun Opera"/>
    <s v="It is a heart-breaking life story of Wu family who tries to preserve the gem of Chinese Kun Opera through generations."/>
    <x v="2"/>
    <n v="0"/>
    <x v="2"/>
    <x v="0"/>
    <s v="USD"/>
    <n v="1399618380"/>
    <n v="1399058797"/>
    <b v="0"/>
    <n v="0"/>
    <b v="0"/>
    <s v="theater/plays"/>
    <n v="0"/>
    <n v="0"/>
    <x v="1"/>
    <x v="6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x v="0"/>
    <s v="USD"/>
    <n v="1413234316"/>
    <n v="1408050316"/>
    <b v="0"/>
    <n v="13"/>
    <b v="0"/>
    <s v="theater/plays"/>
    <n v="38"/>
    <n v="86.62"/>
    <x v="1"/>
    <x v="6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x v="1"/>
    <s v="GBP"/>
    <n v="1416081600"/>
    <n v="1413477228"/>
    <b v="0"/>
    <n v="2"/>
    <b v="0"/>
    <s v="theater/plays"/>
    <n v="22"/>
    <n v="55"/>
    <x v="1"/>
    <x v="6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x v="0"/>
    <s v="USD"/>
    <n v="1475294400"/>
    <n v="1472674285"/>
    <b v="0"/>
    <n v="0"/>
    <b v="0"/>
    <s v="theater/plays"/>
    <n v="0"/>
    <n v="0"/>
    <x v="1"/>
    <x v="6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x v="1"/>
    <s v="GBP"/>
    <n v="1403192031"/>
    <n v="1400600031"/>
    <b v="0"/>
    <n v="21"/>
    <b v="0"/>
    <s v="theater/plays"/>
    <n v="18"/>
    <n v="41.95"/>
    <x v="1"/>
    <x v="6"/>
    <x v="4055"/>
    <d v="2014-06-19T15:33:51"/>
    <x v="3"/>
  </r>
  <r>
    <n v="4056"/>
    <s v="American Pride"/>
    <s v="American Pride is a play centered on the Poetry of one Iraq War veteran, and follows her journey through war and back home."/>
    <x v="15"/>
    <n v="795"/>
    <x v="2"/>
    <x v="0"/>
    <s v="USD"/>
    <n v="1467575940"/>
    <n v="1465856639"/>
    <b v="0"/>
    <n v="9"/>
    <b v="0"/>
    <s v="theater/plays"/>
    <n v="53"/>
    <n v="88.33"/>
    <x v="1"/>
    <x v="6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x v="1"/>
    <s v="GBP"/>
    <n v="1448492400"/>
    <n v="1446506080"/>
    <b v="0"/>
    <n v="6"/>
    <b v="0"/>
    <s v="theater/plays"/>
    <n v="22"/>
    <n v="129.16999999999999"/>
    <x v="1"/>
    <x v="6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x v="192"/>
    <n v="95"/>
    <x v="2"/>
    <x v="0"/>
    <s v="USD"/>
    <n v="1459483140"/>
    <n v="1458178044"/>
    <b v="0"/>
    <n v="4"/>
    <b v="0"/>
    <s v="theater/plays"/>
    <n v="3"/>
    <n v="23.75"/>
    <x v="1"/>
    <x v="6"/>
    <x v="4058"/>
    <d v="2016-04-01T03:59:00"/>
    <x v="2"/>
  </r>
  <r>
    <n v="4059"/>
    <s v="The Million Dollar Shot"/>
    <s v="A very Canadian children's play inspired by the tradition of British pantomimes like Aladdin, and the Nutcracker."/>
    <x v="3"/>
    <n v="250"/>
    <x v="2"/>
    <x v="5"/>
    <s v="CAD"/>
    <n v="1410836400"/>
    <n v="1408116152"/>
    <b v="0"/>
    <n v="7"/>
    <b v="0"/>
    <s v="theater/plays"/>
    <n v="3"/>
    <n v="35.71"/>
    <x v="1"/>
    <x v="6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x v="5"/>
    <s v="CAD"/>
    <n v="1403539200"/>
    <n v="1400604056"/>
    <b v="0"/>
    <n v="5"/>
    <b v="0"/>
    <s v="theater/plays"/>
    <n v="3"/>
    <n v="57"/>
    <x v="1"/>
    <x v="6"/>
    <x v="4060"/>
    <d v="2014-06-23T16:00:00"/>
    <x v="3"/>
  </r>
  <r>
    <n v="4061"/>
    <s v="PRODUCE the Stage Play SKYLAR'S SYNDROME by Gavin Kayner"/>
    <s v="SKYLAR'S SYNDROME is a tremendous psychodrama by master playwright Gavin Kayner!"/>
    <x v="441"/>
    <n v="0"/>
    <x v="2"/>
    <x v="0"/>
    <s v="USD"/>
    <n v="1461205423"/>
    <n v="1456025023"/>
    <b v="0"/>
    <n v="0"/>
    <b v="0"/>
    <s v="theater/plays"/>
    <n v="0"/>
    <n v="0"/>
    <x v="1"/>
    <x v="6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x v="0"/>
    <s v="USD"/>
    <n v="1467481468"/>
    <n v="1464889468"/>
    <b v="0"/>
    <n v="3"/>
    <b v="0"/>
    <s v="theater/plays"/>
    <n v="2"/>
    <n v="163.33000000000001"/>
    <x v="1"/>
    <x v="6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x v="1"/>
    <s v="GBP"/>
    <n v="1403886084"/>
    <n v="1401294084"/>
    <b v="0"/>
    <n v="9"/>
    <b v="0"/>
    <s v="theater/plays"/>
    <n v="1"/>
    <n v="15"/>
    <x v="1"/>
    <x v="6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x v="2"/>
    <s v="AUD"/>
    <n v="1430316426"/>
    <n v="1427724426"/>
    <b v="0"/>
    <n v="6"/>
    <b v="0"/>
    <s v="theater/plays"/>
    <n v="19"/>
    <n v="64.17"/>
    <x v="1"/>
    <x v="6"/>
    <x v="4064"/>
    <d v="2015-04-29T14:07:06"/>
    <x v="0"/>
  </r>
  <r>
    <n v="4065"/>
    <s v="A Midsummer's Night's Dream"/>
    <s v="A classical/ fantasy version of midsummers done by professionally trained actors in Tulsa!"/>
    <x v="23"/>
    <n v="27"/>
    <x v="2"/>
    <x v="0"/>
    <s v="USD"/>
    <n v="1407883811"/>
    <n v="1405291811"/>
    <b v="0"/>
    <n v="4"/>
    <b v="0"/>
    <s v="theater/plays"/>
    <n v="1"/>
    <n v="6.75"/>
    <x v="1"/>
    <x v="6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x v="0"/>
    <s v="USD"/>
    <n v="1463619388"/>
    <n v="1461027388"/>
    <b v="0"/>
    <n v="1"/>
    <b v="0"/>
    <s v="theater/plays"/>
    <n v="0"/>
    <n v="25"/>
    <x v="1"/>
    <x v="6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x v="0"/>
    <s v="USD"/>
    <n v="1443408550"/>
    <n v="1439952550"/>
    <b v="0"/>
    <n v="17"/>
    <b v="0"/>
    <s v="theater/plays"/>
    <n v="61"/>
    <n v="179.12"/>
    <x v="1"/>
    <x v="6"/>
    <x v="4067"/>
    <d v="2015-09-28T02:49:10"/>
    <x v="0"/>
  </r>
  <r>
    <n v="4068"/>
    <s v="Produce BELLE DAME SANS MERCI a stage play"/>
    <s v="Be a PRODUCER of the Original stage play BELLE DAME SANS MERCI by Michael Fenlason! :-) :-( !"/>
    <x v="442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d v="2017-01-13T23:05:00"/>
    <x v="2"/>
  </r>
  <r>
    <n v="4069"/>
    <s v="The Pendulum Swings"/>
    <s v="'The Pendulum Swings' is a three-act dark comedy that sees Frank and Michael await their execution on Death Row."/>
    <x v="21"/>
    <n v="430"/>
    <x v="2"/>
    <x v="1"/>
    <s v="GBP"/>
    <n v="1425124800"/>
    <n v="1421596356"/>
    <b v="0"/>
    <n v="13"/>
    <b v="0"/>
    <s v="theater/plays"/>
    <n v="34"/>
    <n v="33.08"/>
    <x v="1"/>
    <x v="6"/>
    <x v="4069"/>
    <d v="2015-02-28T12:00:00"/>
    <x v="0"/>
  </r>
  <r>
    <n v="4070"/>
    <s v="Southern Utah University: V-Day 2015"/>
    <s v="V-Day Southern Utah University 2015 and Second Studio Players presents: The Vagina Monologues"/>
    <x v="28"/>
    <n v="165"/>
    <x v="2"/>
    <x v="0"/>
    <s v="USD"/>
    <n v="1425178800"/>
    <n v="1422374420"/>
    <b v="0"/>
    <n v="6"/>
    <b v="0"/>
    <s v="theater/plays"/>
    <n v="17"/>
    <n v="27.5"/>
    <x v="1"/>
    <x v="6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x v="22"/>
    <n v="0"/>
    <x v="2"/>
    <x v="14"/>
    <s v="MXN"/>
    <n v="1482779931"/>
    <n v="1480187931"/>
    <b v="0"/>
    <n v="0"/>
    <b v="0"/>
    <s v="theater/plays"/>
    <n v="0"/>
    <n v="0"/>
    <x v="1"/>
    <x v="6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x v="1"/>
    <s v="GBP"/>
    <n v="1408646111"/>
    <n v="1403462111"/>
    <b v="0"/>
    <n v="2"/>
    <b v="0"/>
    <s v="theater/plays"/>
    <n v="0"/>
    <n v="2"/>
    <x v="1"/>
    <x v="6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x v="0"/>
    <s v="USD"/>
    <n v="1431144000"/>
    <n v="1426407426"/>
    <b v="0"/>
    <n v="2"/>
    <b v="0"/>
    <s v="theater/plays"/>
    <n v="1"/>
    <n v="18.5"/>
    <x v="1"/>
    <x v="6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x v="1"/>
    <s v="GBP"/>
    <n v="1446732975"/>
    <n v="1444137375"/>
    <b v="0"/>
    <n v="21"/>
    <b v="0"/>
    <s v="theater/plays"/>
    <n v="27"/>
    <n v="35"/>
    <x v="1"/>
    <x v="6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x v="1"/>
    <s v="GBP"/>
    <n v="1404149280"/>
    <n v="1400547969"/>
    <b v="0"/>
    <n v="13"/>
    <b v="0"/>
    <s v="theater/plays"/>
    <n v="29"/>
    <n v="44.31"/>
    <x v="1"/>
    <x v="6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x v="176"/>
    <n v="0"/>
    <x v="2"/>
    <x v="0"/>
    <s v="USD"/>
    <n v="1413921060"/>
    <n v="1411499149"/>
    <b v="0"/>
    <n v="0"/>
    <b v="0"/>
    <s v="theater/plays"/>
    <n v="0"/>
    <n v="0"/>
    <x v="1"/>
    <x v="6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x v="0"/>
    <s v="USD"/>
    <n v="1482339794"/>
    <n v="1479747794"/>
    <b v="0"/>
    <n v="6"/>
    <b v="0"/>
    <s v="theater/plays"/>
    <n v="9"/>
    <n v="222.5"/>
    <x v="1"/>
    <x v="6"/>
    <x v="4077"/>
    <d v="2016-12-21T17:03:14"/>
    <x v="2"/>
  </r>
  <r>
    <n v="4078"/>
    <s v="Theatre Memoire"/>
    <s v="Theatre Memoire are a High Wycombe based theatre company. Performing plays about multi-culturalism and interconectedness."/>
    <x v="49"/>
    <n v="0"/>
    <x v="2"/>
    <x v="1"/>
    <s v="GBP"/>
    <n v="1485543242"/>
    <n v="1482951242"/>
    <b v="0"/>
    <n v="0"/>
    <b v="0"/>
    <s v="theater/plays"/>
    <n v="0"/>
    <n v="0"/>
    <x v="1"/>
    <x v="6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x v="0"/>
    <s v="USD"/>
    <n v="1466375521"/>
    <n v="1463783521"/>
    <b v="0"/>
    <n v="1"/>
    <b v="0"/>
    <s v="theater/plays"/>
    <n v="0"/>
    <n v="5"/>
    <x v="1"/>
    <x v="6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x v="9"/>
    <n v="0"/>
    <x v="2"/>
    <x v="0"/>
    <s v="USD"/>
    <n v="1465930440"/>
    <n v="1463849116"/>
    <b v="0"/>
    <n v="0"/>
    <b v="0"/>
    <s v="theater/plays"/>
    <n v="0"/>
    <n v="0"/>
    <x v="1"/>
    <x v="6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x v="0"/>
    <s v="USD"/>
    <n v="1425819425"/>
    <n v="1423231025"/>
    <b v="0"/>
    <n v="12"/>
    <b v="0"/>
    <s v="theater/plays"/>
    <n v="16"/>
    <n v="29.17"/>
    <x v="1"/>
    <x v="6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x v="0"/>
    <s v="USD"/>
    <n v="1447542000"/>
    <n v="1446179553"/>
    <b v="0"/>
    <n v="2"/>
    <b v="0"/>
    <s v="theater/plays"/>
    <n v="2"/>
    <n v="1.5"/>
    <x v="1"/>
    <x v="6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x v="0"/>
    <s v="USD"/>
    <n v="1452795416"/>
    <n v="1450203416"/>
    <b v="0"/>
    <n v="6"/>
    <b v="0"/>
    <s v="theater/plays"/>
    <n v="22"/>
    <n v="126.5"/>
    <x v="1"/>
    <x v="6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x v="9"/>
    <n v="10"/>
    <x v="2"/>
    <x v="13"/>
    <s v="EUR"/>
    <n v="1476008906"/>
    <n v="1473416906"/>
    <b v="0"/>
    <n v="1"/>
    <b v="0"/>
    <s v="theater/plays"/>
    <n v="0"/>
    <n v="10"/>
    <x v="1"/>
    <x v="6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x v="0"/>
    <s v="USD"/>
    <n v="1427169540"/>
    <n v="1424701775"/>
    <b v="0"/>
    <n v="1"/>
    <b v="0"/>
    <s v="theater/plays"/>
    <n v="0"/>
    <n v="10"/>
    <x v="1"/>
    <x v="6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x v="28"/>
    <n v="47"/>
    <x v="2"/>
    <x v="0"/>
    <s v="USD"/>
    <n v="1448078400"/>
    <n v="1445985299"/>
    <b v="0"/>
    <n v="5"/>
    <b v="0"/>
    <s v="theater/plays"/>
    <n v="5"/>
    <n v="9.4"/>
    <x v="1"/>
    <x v="6"/>
    <x v="4086"/>
    <d v="2015-11-21T04:00:00"/>
    <x v="0"/>
  </r>
  <r>
    <n v="4087"/>
    <s v="Stage Production &quot;The Nail Shop&quot;"/>
    <s v="Comedy Stage Play"/>
    <x v="376"/>
    <n v="0"/>
    <x v="2"/>
    <x v="0"/>
    <s v="USD"/>
    <n v="1468777786"/>
    <n v="1466185786"/>
    <b v="0"/>
    <n v="0"/>
    <b v="0"/>
    <s v="theater/plays"/>
    <n v="0"/>
    <n v="0"/>
    <x v="1"/>
    <x v="6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x v="13"/>
    <n v="216"/>
    <x v="2"/>
    <x v="1"/>
    <s v="GBP"/>
    <n v="1421403960"/>
    <n v="1418827324"/>
    <b v="0"/>
    <n v="3"/>
    <b v="0"/>
    <s v="theater/plays"/>
    <n v="11"/>
    <n v="72"/>
    <x v="1"/>
    <x v="6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x v="0"/>
    <s v="USD"/>
    <n v="1433093700"/>
    <n v="1430242488"/>
    <b v="0"/>
    <n v="8"/>
    <b v="0"/>
    <s v="theater/plays"/>
    <n v="5"/>
    <n v="30"/>
    <x v="1"/>
    <x v="6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x v="28"/>
    <n v="32"/>
    <x v="2"/>
    <x v="0"/>
    <s v="USD"/>
    <n v="1438959600"/>
    <n v="1437754137"/>
    <b v="0"/>
    <n v="3"/>
    <b v="0"/>
    <s v="theater/plays"/>
    <n v="3"/>
    <n v="10.67"/>
    <x v="1"/>
    <x v="6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x v="0"/>
    <s v="USD"/>
    <n v="1421410151"/>
    <n v="1418818151"/>
    <b v="0"/>
    <n v="8"/>
    <b v="0"/>
    <s v="theater/plays"/>
    <n v="13"/>
    <n v="25.5"/>
    <x v="1"/>
    <x v="6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x v="74"/>
    <n v="20"/>
    <x v="2"/>
    <x v="0"/>
    <s v="USD"/>
    <n v="1428205247"/>
    <n v="1423024847"/>
    <b v="0"/>
    <n v="1"/>
    <b v="0"/>
    <s v="theater/plays"/>
    <n v="0"/>
    <n v="20"/>
    <x v="1"/>
    <x v="6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x v="1"/>
    <s v="GBP"/>
    <n v="1440272093"/>
    <n v="1435088093"/>
    <b v="0"/>
    <n v="4"/>
    <b v="0"/>
    <s v="theater/plays"/>
    <n v="2"/>
    <n v="15"/>
    <x v="1"/>
    <x v="6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x v="13"/>
    <n v="730"/>
    <x v="2"/>
    <x v="0"/>
    <s v="USD"/>
    <n v="1413953940"/>
    <n v="1410141900"/>
    <b v="0"/>
    <n v="8"/>
    <b v="0"/>
    <s v="theater/plays"/>
    <n v="37"/>
    <n v="91.25"/>
    <x v="1"/>
    <x v="6"/>
    <x v="4094"/>
    <d v="2014-10-22T04:59:00"/>
    <x v="3"/>
  </r>
  <r>
    <n v="4095"/>
    <s v="LOPE ENAMORADO"/>
    <s v="Proyecto teatral dirigido por MartÃ­n Acosta que habla y reflexiona sobre el amor y su naturaleza."/>
    <x v="11"/>
    <n v="800"/>
    <x v="2"/>
    <x v="14"/>
    <s v="MXN"/>
    <n v="1482108350"/>
    <n v="1479516350"/>
    <b v="0"/>
    <n v="1"/>
    <b v="0"/>
    <s v="theater/plays"/>
    <n v="3"/>
    <n v="800"/>
    <x v="1"/>
    <x v="6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x v="1"/>
    <s v="GBP"/>
    <n v="1488271860"/>
    <n v="1484484219"/>
    <b v="0"/>
    <n v="5"/>
    <b v="0"/>
    <s v="theater/plays"/>
    <n v="11"/>
    <n v="80"/>
    <x v="1"/>
    <x v="6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x v="1"/>
    <s v="GBP"/>
    <n v="1454284500"/>
    <n v="1449431237"/>
    <b v="0"/>
    <n v="0"/>
    <b v="0"/>
    <s v="theater/plays"/>
    <n v="0"/>
    <n v="0"/>
    <x v="1"/>
    <x v="6"/>
    <x v="4097"/>
    <d v="2016-01-31T23:55:00"/>
    <x v="0"/>
  </r>
  <r>
    <n v="4098"/>
    <s v="Life is simple"/>
    <s v="Community Youth play, written by and performed by the youth about finding joy in the simple things in life"/>
    <x v="96"/>
    <n v="0"/>
    <x v="2"/>
    <x v="0"/>
    <s v="USD"/>
    <n v="1465060797"/>
    <n v="1462468797"/>
    <b v="0"/>
    <n v="0"/>
    <b v="0"/>
    <s v="theater/plays"/>
    <n v="0"/>
    <n v="0"/>
    <x v="1"/>
    <x v="6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x v="0"/>
    <s v="USD"/>
    <n v="1472847873"/>
    <n v="1468959873"/>
    <b v="0"/>
    <n v="1"/>
    <b v="0"/>
    <s v="theater/plays"/>
    <n v="1"/>
    <n v="50"/>
    <x v="1"/>
    <x v="6"/>
    <x v="4099"/>
    <d v="2016-09-02T20:24:33"/>
    <x v="2"/>
  </r>
  <r>
    <n v="4100"/>
    <s v="America is at the Mall: A Play in Three Acts"/>
    <s v="How does war change a family?  A peek into one family's kitchen as their soldier fights in Iraq."/>
    <x v="444"/>
    <n v="0"/>
    <x v="2"/>
    <x v="0"/>
    <s v="USD"/>
    <n v="1414205990"/>
    <n v="1413341990"/>
    <b v="0"/>
    <n v="0"/>
    <b v="0"/>
    <s v="theater/plays"/>
    <n v="0"/>
    <n v="0"/>
    <x v="1"/>
    <x v="6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x v="0"/>
    <s v="USD"/>
    <n v="1485380482"/>
    <n v="1482788482"/>
    <b v="0"/>
    <n v="0"/>
    <b v="0"/>
    <s v="theater/plays"/>
    <n v="0"/>
    <n v="0"/>
    <x v="1"/>
    <x v="6"/>
    <x v="4101"/>
    <d v="2017-01-25T21:41:22"/>
    <x v="2"/>
  </r>
  <r>
    <n v="4102"/>
    <s v="4th Wall Theatre Project"/>
    <s v="Local Community theater to get up and running in the Idaho Falls area. Something new, something different!"/>
    <x v="2"/>
    <n v="137"/>
    <x v="2"/>
    <x v="0"/>
    <s v="USD"/>
    <n v="1463343673"/>
    <n v="1460751673"/>
    <b v="0"/>
    <n v="6"/>
    <b v="0"/>
    <s v="theater/plays"/>
    <n v="27"/>
    <n v="22.83"/>
    <x v="1"/>
    <x v="6"/>
    <x v="4102"/>
    <d v="2016-05-15T20:21:13"/>
    <x v="2"/>
  </r>
  <r>
    <n v="4103"/>
    <s v="Weather Men"/>
    <s v="Weather Men is a play, written by Nathan Black.  A comedy/drama that explores the question of 'why people stay together?'"/>
    <x v="28"/>
    <n v="100"/>
    <x v="2"/>
    <x v="0"/>
    <s v="USD"/>
    <n v="1440613920"/>
    <n v="1435953566"/>
    <b v="0"/>
    <n v="6"/>
    <b v="0"/>
    <s v="theater/plays"/>
    <n v="10"/>
    <n v="16.670000000000002"/>
    <x v="1"/>
    <x v="6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x v="9"/>
    <n v="641"/>
    <x v="2"/>
    <x v="2"/>
    <s v="AUD"/>
    <n v="1477550434"/>
    <n v="1474958434"/>
    <b v="0"/>
    <n v="14"/>
    <b v="0"/>
    <s v="theater/plays"/>
    <n v="21"/>
    <n v="45.79"/>
    <x v="1"/>
    <x v="6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x v="287"/>
    <n v="2300"/>
    <x v="2"/>
    <x v="14"/>
    <s v="MXN"/>
    <n v="1482711309"/>
    <n v="1479860109"/>
    <b v="0"/>
    <n v="6"/>
    <b v="0"/>
    <s v="theater/plays"/>
    <n v="7"/>
    <n v="383.33"/>
    <x v="1"/>
    <x v="6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x v="10"/>
    <n v="3530"/>
    <x v="2"/>
    <x v="0"/>
    <s v="USD"/>
    <n v="1427936400"/>
    <n v="1424221866"/>
    <b v="0"/>
    <n v="33"/>
    <b v="0"/>
    <s v="theater/plays"/>
    <n v="71"/>
    <n v="106.97"/>
    <x v="1"/>
    <x v="6"/>
    <x v="4106"/>
    <d v="2015-04-02T01:00:00"/>
    <x v="0"/>
  </r>
  <r>
    <n v="4107"/>
    <s v="Sacrifice"/>
    <s v="A new dramatic comedy dealing with a father's unwillingness to let go of his past causes major problems for the future of his daughter."/>
    <x v="13"/>
    <n v="41"/>
    <x v="2"/>
    <x v="0"/>
    <s v="USD"/>
    <n v="1411596001"/>
    <n v="1409608801"/>
    <b v="0"/>
    <n v="4"/>
    <b v="0"/>
    <s v="theater/plays"/>
    <n v="2"/>
    <n v="10.25"/>
    <x v="1"/>
    <x v="6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x v="9"/>
    <n v="59"/>
    <x v="2"/>
    <x v="0"/>
    <s v="USD"/>
    <n v="1488517200"/>
    <n v="1485909937"/>
    <b v="0"/>
    <n v="1"/>
    <b v="0"/>
    <s v="theater/plays"/>
    <n v="2"/>
    <n v="59"/>
    <x v="1"/>
    <x v="6"/>
    <x v="4108"/>
    <d v="2017-03-03T05:00:00"/>
    <x v="1"/>
  </r>
  <r>
    <n v="4109"/>
    <s v="Jack the Lad"/>
    <s v="Jack the Lad - a new play that explores how far the boundaries of friendship will stretch when morality and loyalties clash."/>
    <x v="2"/>
    <n v="0"/>
    <x v="2"/>
    <x v="1"/>
    <s v="GBP"/>
    <n v="1448805404"/>
    <n v="1446209804"/>
    <b v="0"/>
    <n v="0"/>
    <b v="0"/>
    <s v="theater/plays"/>
    <n v="0"/>
    <n v="0"/>
    <x v="1"/>
    <x v="6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x v="1"/>
    <s v="GBP"/>
    <n v="1469113351"/>
    <n v="1463929351"/>
    <b v="0"/>
    <n v="6"/>
    <b v="0"/>
    <s v="theater/plays"/>
    <n v="29"/>
    <n v="14.33"/>
    <x v="1"/>
    <x v="6"/>
    <x v="4110"/>
    <d v="2016-07-21T15:02:31"/>
    <x v="2"/>
  </r>
  <r>
    <n v="4111"/>
    <s v="REBORN IN LOVE"/>
    <s v="REBORN IN LOVE is the sequel to REBORN FROM ABOVE: A Tale of Eternal Love.  This is part two, of a One-Act play series."/>
    <x v="9"/>
    <n v="94"/>
    <x v="2"/>
    <x v="0"/>
    <s v="USD"/>
    <n v="1424747740"/>
    <n v="1422155740"/>
    <b v="0"/>
    <n v="6"/>
    <b v="0"/>
    <s v="theater/plays"/>
    <n v="3"/>
    <n v="15.67"/>
    <x v="1"/>
    <x v="6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x v="17"/>
    <s v="EUR"/>
    <n v="1456617600"/>
    <n v="1454280186"/>
    <b v="0"/>
    <n v="1"/>
    <b v="0"/>
    <s v="theater/plays"/>
    <n v="0"/>
    <n v="1"/>
    <x v="1"/>
    <x v="6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x v="0"/>
    <s v="USD"/>
    <n v="1452234840"/>
    <n v="1450619123"/>
    <b v="0"/>
    <n v="3"/>
    <b v="0"/>
    <s v="theater/plays"/>
    <n v="0"/>
    <n v="1"/>
    <x v="1"/>
    <x v="6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B8797-4219-41C5-86DE-A4910A4FB2F4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1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ECBAE-94B0-48F7-89D6-BAEE07C833C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P5:Q14" firstHeaderRow="1" firstDataRow="1" firstDataCol="1" rowPageCount="2" colPageCount="1"/>
  <pivotFields count="23">
    <pivotField showAll="0"/>
    <pivotField showAll="0"/>
    <pivotField showAll="0"/>
    <pivotField numFmtId="164"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numFmtId="165" showAll="0"/>
    <pivotField showAll="0"/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Page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66" showAll="0"/>
    <pivotField numFmtId="166" showAll="0"/>
    <pivotField axis="axisRow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 defaultSubtotal="0"/>
    <pivotField showAll="0" defaultSubtotal="0"/>
  </pivotFields>
  <rowFields count="1">
    <field x="2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6" hier="-1"/>
    <pageField fld="17" item="24" hier="-1"/>
  </pageFields>
  <dataFields count="1">
    <dataField name="Average of Average Donation" fld="15" subtotal="average" baseField="20" baseItem="7"/>
  </dataField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AAD10-9809-4763-BE80-654CC9243A6F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4:B13" firstHeaderRow="1" firstDataRow="1" firstDataCol="1" rowPageCount="2" colPageCount="1"/>
  <pivotFields count="23">
    <pivotField showAll="0"/>
    <pivotField showAll="0"/>
    <pivotField showAll="0"/>
    <pivotField numFmtId="164" showAll="0"/>
    <pivotField numFmtId="165" showAll="0"/>
    <pivotField showAll="0"/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Page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66" showAll="0"/>
    <pivotField numFmtId="166" showAll="0"/>
    <pivotField axis="axisRow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 defaultSubtotal="0"/>
    <pivotField showAll="0" defaultSubtotal="0"/>
  </pivotFields>
  <rowFields count="1">
    <field x="2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6" hier="-1"/>
    <pageField fld="17" item="24" hier="-1"/>
  </pageFields>
  <dataFields count="1">
    <dataField name="Sum of backers_count" fld="11" baseField="0" baseItem="0"/>
  </dataFields>
  <chartFormats count="1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89C47-1BBB-4149-B9DE-467CFEA579D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 rowPageCount="1" colPageCount="1"/>
  <pivotFields count="23">
    <pivotField showAll="0"/>
    <pivotField showAll="0"/>
    <pivotField showAll="0"/>
    <pivotField numFmtId="164" showAll="0"/>
    <pivotField numFmtId="165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66" showAll="0"/>
    <pivotField numFmtId="166" showAll="0"/>
    <pivotField showAll="0"/>
    <pivotField showAll="0" defaultSubtotal="0"/>
    <pivotField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AF0BA-8A5D-468C-A008-C6F0C9E99EE3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47" firstHeaderRow="1" firstDataRow="2" firstDataCol="1" rowPageCount="2" colPageCount="1"/>
  <pivotFields count="23">
    <pivotField showAll="0"/>
    <pivotField showAll="0"/>
    <pivotField showAll="0"/>
    <pivotField numFmtId="164" showAll="0"/>
    <pivotField numFmtId="165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66" showAll="0"/>
    <pivotField numFmtId="166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 defaultSubtotal="0"/>
    <pivotField showAll="0" defaultSubtotal="0"/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6" hier="-1"/>
  </pageFields>
  <dataFields count="1">
    <dataField name="Count of outcomes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J1" workbookViewId="0">
      <selection activeCell="S2" sqref="S2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21.6328125" bestFit="1" customWidth="1"/>
    <col min="16" max="16" width="20.453125" bestFit="1" customWidth="1"/>
    <col min="17" max="17" width="19" bestFit="1" customWidth="1"/>
    <col min="18" max="18" width="15.6328125" bestFit="1" customWidth="1"/>
    <col min="19" max="19" width="26.54296875" style="11" bestFit="1" customWidth="1"/>
    <col min="20" max="20" width="25.08984375" style="11" bestFit="1" customWidth="1"/>
    <col min="21" max="21" width="9.90625" bestFit="1" customWidth="1"/>
  </cols>
  <sheetData>
    <row r="1" spans="1:21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8308</v>
      </c>
      <c r="R1" s="1" t="s">
        <v>8309</v>
      </c>
      <c r="S1" s="12" t="s">
        <v>8360</v>
      </c>
      <c r="T1" s="12" t="s">
        <v>8361</v>
      </c>
      <c r="U1" s="1" t="s">
        <v>8362</v>
      </c>
    </row>
    <row r="2" spans="1:21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8310</v>
      </c>
      <c r="R2" t="s">
        <v>8311</v>
      </c>
      <c r="S2" s="11">
        <f>(((J2/60)/60)/24)+DATE(1970,1,1)</f>
        <v>42177.007071759261</v>
      </c>
      <c r="T2" s="11">
        <f>(((I2/60)/60)/24)+DATE(1970,1,1)</f>
        <v>42208.125</v>
      </c>
      <c r="U2">
        <f>YEAR(S2)</f>
        <v>2015</v>
      </c>
    </row>
    <row r="3" spans="1:21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8310</v>
      </c>
      <c r="R3" t="s">
        <v>8311</v>
      </c>
      <c r="S3" s="11">
        <f t="shared" ref="S3:S66" si="2">(((J3/60)/60)/24)+DATE(1970,1,1)</f>
        <v>42766.600497685184</v>
      </c>
      <c r="T3" s="11">
        <f t="shared" ref="T3:T66" si="3">(((I3/60)/60)/24)+DATE(1970,1,1)</f>
        <v>42796.600497685184</v>
      </c>
      <c r="U3">
        <f t="shared" ref="U3:U66" si="4">YEAR(S3)</f>
        <v>2017</v>
      </c>
    </row>
    <row r="4" spans="1:21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8310</v>
      </c>
      <c r="R4" t="s">
        <v>8311</v>
      </c>
      <c r="S4" s="11">
        <f t="shared" si="2"/>
        <v>42405.702349537038</v>
      </c>
      <c r="T4" s="11">
        <f t="shared" si="3"/>
        <v>42415.702349537038</v>
      </c>
      <c r="U4">
        <f t="shared" si="4"/>
        <v>2016</v>
      </c>
    </row>
    <row r="5" spans="1:21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8310</v>
      </c>
      <c r="R5" t="s">
        <v>8311</v>
      </c>
      <c r="S5" s="11">
        <f t="shared" si="2"/>
        <v>41828.515127314815</v>
      </c>
      <c r="T5" s="11">
        <f t="shared" si="3"/>
        <v>41858.515127314815</v>
      </c>
      <c r="U5">
        <f t="shared" si="4"/>
        <v>2014</v>
      </c>
    </row>
    <row r="6" spans="1:21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8310</v>
      </c>
      <c r="R6" t="s">
        <v>8311</v>
      </c>
      <c r="S6" s="11">
        <f t="shared" si="2"/>
        <v>42327.834247685183</v>
      </c>
      <c r="T6" s="11">
        <f t="shared" si="3"/>
        <v>42357.834247685183</v>
      </c>
      <c r="U6">
        <f t="shared" si="4"/>
        <v>2015</v>
      </c>
    </row>
    <row r="7" spans="1:21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8310</v>
      </c>
      <c r="R7" t="s">
        <v>8311</v>
      </c>
      <c r="S7" s="11">
        <f t="shared" si="2"/>
        <v>42563.932951388888</v>
      </c>
      <c r="T7" s="11">
        <f t="shared" si="3"/>
        <v>42580.232638888891</v>
      </c>
      <c r="U7">
        <f t="shared" si="4"/>
        <v>2016</v>
      </c>
    </row>
    <row r="8" spans="1:21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8310</v>
      </c>
      <c r="R8" t="s">
        <v>8311</v>
      </c>
      <c r="S8" s="11">
        <f t="shared" si="2"/>
        <v>41794.072337962964</v>
      </c>
      <c r="T8" s="11">
        <f t="shared" si="3"/>
        <v>41804.072337962964</v>
      </c>
      <c r="U8">
        <f t="shared" si="4"/>
        <v>2014</v>
      </c>
    </row>
    <row r="9" spans="1:21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8310</v>
      </c>
      <c r="R9" t="s">
        <v>8311</v>
      </c>
      <c r="S9" s="11">
        <f t="shared" si="2"/>
        <v>42516.047071759262</v>
      </c>
      <c r="T9" s="11">
        <f t="shared" si="3"/>
        <v>42556.047071759262</v>
      </c>
      <c r="U9">
        <f t="shared" si="4"/>
        <v>2016</v>
      </c>
    </row>
    <row r="10" spans="1:21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8310</v>
      </c>
      <c r="R10" t="s">
        <v>8311</v>
      </c>
      <c r="S10" s="11">
        <f t="shared" si="2"/>
        <v>42468.94458333333</v>
      </c>
      <c r="T10" s="11">
        <f t="shared" si="3"/>
        <v>42475.875</v>
      </c>
      <c r="U10">
        <f t="shared" si="4"/>
        <v>2016</v>
      </c>
    </row>
    <row r="11" spans="1:21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8310</v>
      </c>
      <c r="R11" t="s">
        <v>8311</v>
      </c>
      <c r="S11" s="11">
        <f t="shared" si="2"/>
        <v>42447.103518518517</v>
      </c>
      <c r="T11" s="11">
        <f t="shared" si="3"/>
        <v>42477.103518518517</v>
      </c>
      <c r="U11">
        <f t="shared" si="4"/>
        <v>2016</v>
      </c>
    </row>
    <row r="12" spans="1:21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8310</v>
      </c>
      <c r="R12" t="s">
        <v>8311</v>
      </c>
      <c r="S12" s="11">
        <f t="shared" si="2"/>
        <v>41780.068043981482</v>
      </c>
      <c r="T12" s="11">
        <f t="shared" si="3"/>
        <v>41815.068043981482</v>
      </c>
      <c r="U12">
        <f t="shared" si="4"/>
        <v>2014</v>
      </c>
    </row>
    <row r="13" spans="1:21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8310</v>
      </c>
      <c r="R13" t="s">
        <v>8311</v>
      </c>
      <c r="S13" s="11">
        <f t="shared" si="2"/>
        <v>42572.778495370367</v>
      </c>
      <c r="T13" s="11">
        <f t="shared" si="3"/>
        <v>42604.125</v>
      </c>
      <c r="U13">
        <f t="shared" si="4"/>
        <v>2016</v>
      </c>
    </row>
    <row r="14" spans="1:21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8310</v>
      </c>
      <c r="R14" t="s">
        <v>8311</v>
      </c>
      <c r="S14" s="11">
        <f t="shared" si="2"/>
        <v>41791.713252314818</v>
      </c>
      <c r="T14" s="11">
        <f t="shared" si="3"/>
        <v>41836.125</v>
      </c>
      <c r="U14">
        <f t="shared" si="4"/>
        <v>2014</v>
      </c>
    </row>
    <row r="15" spans="1:21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8310</v>
      </c>
      <c r="R15" t="s">
        <v>8311</v>
      </c>
      <c r="S15" s="11">
        <f t="shared" si="2"/>
        <v>42508.677187499998</v>
      </c>
      <c r="T15" s="11">
        <f t="shared" si="3"/>
        <v>42544.852083333331</v>
      </c>
      <c r="U15">
        <f t="shared" si="4"/>
        <v>2016</v>
      </c>
    </row>
    <row r="16" spans="1:21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8310</v>
      </c>
      <c r="R16" t="s">
        <v>8311</v>
      </c>
      <c r="S16" s="11">
        <f t="shared" si="2"/>
        <v>41808.02648148148</v>
      </c>
      <c r="T16" s="11">
        <f t="shared" si="3"/>
        <v>41833.582638888889</v>
      </c>
      <c r="U16">
        <f t="shared" si="4"/>
        <v>2014</v>
      </c>
    </row>
    <row r="17" spans="1:21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8310</v>
      </c>
      <c r="R17" t="s">
        <v>8311</v>
      </c>
      <c r="S17" s="11">
        <f t="shared" si="2"/>
        <v>42256.391875000001</v>
      </c>
      <c r="T17" s="11">
        <f t="shared" si="3"/>
        <v>42274.843055555553</v>
      </c>
      <c r="U17">
        <f t="shared" si="4"/>
        <v>2015</v>
      </c>
    </row>
    <row r="18" spans="1:21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8310</v>
      </c>
      <c r="R18" t="s">
        <v>8311</v>
      </c>
      <c r="S18" s="11">
        <f t="shared" si="2"/>
        <v>41760.796423611115</v>
      </c>
      <c r="T18" s="11">
        <f t="shared" si="3"/>
        <v>41806.229166666664</v>
      </c>
      <c r="U18">
        <f t="shared" si="4"/>
        <v>2014</v>
      </c>
    </row>
    <row r="19" spans="1:21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8310</v>
      </c>
      <c r="R19" t="s">
        <v>8311</v>
      </c>
      <c r="S19" s="11">
        <f t="shared" si="2"/>
        <v>41917.731736111113</v>
      </c>
      <c r="T19" s="11">
        <f t="shared" si="3"/>
        <v>41947.773402777777</v>
      </c>
      <c r="U19">
        <f t="shared" si="4"/>
        <v>2014</v>
      </c>
    </row>
    <row r="20" spans="1:21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8310</v>
      </c>
      <c r="R20" t="s">
        <v>8311</v>
      </c>
      <c r="S20" s="11">
        <f t="shared" si="2"/>
        <v>41869.542314814818</v>
      </c>
      <c r="T20" s="11">
        <f t="shared" si="3"/>
        <v>41899.542314814818</v>
      </c>
      <c r="U20">
        <f t="shared" si="4"/>
        <v>2014</v>
      </c>
    </row>
    <row r="21" spans="1:21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8310</v>
      </c>
      <c r="R21" t="s">
        <v>8311</v>
      </c>
      <c r="S21" s="11">
        <f t="shared" si="2"/>
        <v>42175.816365740742</v>
      </c>
      <c r="T21" s="11">
        <f t="shared" si="3"/>
        <v>42205.816365740742</v>
      </c>
      <c r="U21">
        <f t="shared" si="4"/>
        <v>2015</v>
      </c>
    </row>
    <row r="22" spans="1:21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8310</v>
      </c>
      <c r="R22" t="s">
        <v>8311</v>
      </c>
      <c r="S22" s="11">
        <f t="shared" si="2"/>
        <v>42200.758240740746</v>
      </c>
      <c r="T22" s="11">
        <f t="shared" si="3"/>
        <v>42260.758240740746</v>
      </c>
      <c r="U22">
        <f t="shared" si="4"/>
        <v>2015</v>
      </c>
    </row>
    <row r="23" spans="1:21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8310</v>
      </c>
      <c r="R23" t="s">
        <v>8311</v>
      </c>
      <c r="S23" s="11">
        <f t="shared" si="2"/>
        <v>41878.627187500002</v>
      </c>
      <c r="T23" s="11">
        <f t="shared" si="3"/>
        <v>41908.627187500002</v>
      </c>
      <c r="U23">
        <f t="shared" si="4"/>
        <v>2014</v>
      </c>
    </row>
    <row r="24" spans="1:21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8310</v>
      </c>
      <c r="R24" t="s">
        <v>8311</v>
      </c>
      <c r="S24" s="11">
        <f t="shared" si="2"/>
        <v>41989.91134259259</v>
      </c>
      <c r="T24" s="11">
        <f t="shared" si="3"/>
        <v>42005.332638888889</v>
      </c>
      <c r="U24">
        <f t="shared" si="4"/>
        <v>2014</v>
      </c>
    </row>
    <row r="25" spans="1:21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8310</v>
      </c>
      <c r="R25" t="s">
        <v>8311</v>
      </c>
      <c r="S25" s="11">
        <f t="shared" si="2"/>
        <v>42097.778946759259</v>
      </c>
      <c r="T25" s="11">
        <f t="shared" si="3"/>
        <v>42124.638888888891</v>
      </c>
      <c r="U25">
        <f t="shared" si="4"/>
        <v>2015</v>
      </c>
    </row>
    <row r="26" spans="1:21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8310</v>
      </c>
      <c r="R26" t="s">
        <v>8311</v>
      </c>
      <c r="S26" s="11">
        <f t="shared" si="2"/>
        <v>42229.820173611108</v>
      </c>
      <c r="T26" s="11">
        <f t="shared" si="3"/>
        <v>42262.818750000006</v>
      </c>
      <c r="U26">
        <f t="shared" si="4"/>
        <v>2015</v>
      </c>
    </row>
    <row r="27" spans="1:21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8310</v>
      </c>
      <c r="R27" t="s">
        <v>8311</v>
      </c>
      <c r="S27" s="11">
        <f t="shared" si="2"/>
        <v>42318.025011574078</v>
      </c>
      <c r="T27" s="11">
        <f t="shared" si="3"/>
        <v>42378.025011574078</v>
      </c>
      <c r="U27">
        <f t="shared" si="4"/>
        <v>2015</v>
      </c>
    </row>
    <row r="28" spans="1:21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8310</v>
      </c>
      <c r="R28" t="s">
        <v>8311</v>
      </c>
      <c r="S28" s="11">
        <f t="shared" si="2"/>
        <v>41828.515555555554</v>
      </c>
      <c r="T28" s="11">
        <f t="shared" si="3"/>
        <v>41868.515555555554</v>
      </c>
      <c r="U28">
        <f t="shared" si="4"/>
        <v>2014</v>
      </c>
    </row>
    <row r="29" spans="1:21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8310</v>
      </c>
      <c r="R29" t="s">
        <v>8311</v>
      </c>
      <c r="S29" s="11">
        <f t="shared" si="2"/>
        <v>41929.164733796293</v>
      </c>
      <c r="T29" s="11">
        <f t="shared" si="3"/>
        <v>41959.206400462965</v>
      </c>
      <c r="U29">
        <f t="shared" si="4"/>
        <v>2014</v>
      </c>
    </row>
    <row r="30" spans="1:21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8310</v>
      </c>
      <c r="R30" t="s">
        <v>8311</v>
      </c>
      <c r="S30" s="11">
        <f t="shared" si="2"/>
        <v>42324.96393518518</v>
      </c>
      <c r="T30" s="11">
        <f t="shared" si="3"/>
        <v>42354.96393518518</v>
      </c>
      <c r="U30">
        <f t="shared" si="4"/>
        <v>2015</v>
      </c>
    </row>
    <row r="31" spans="1:21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8310</v>
      </c>
      <c r="R31" t="s">
        <v>8311</v>
      </c>
      <c r="S31" s="11">
        <f t="shared" si="2"/>
        <v>41812.67324074074</v>
      </c>
      <c r="T31" s="11">
        <f t="shared" si="3"/>
        <v>41842.67324074074</v>
      </c>
      <c r="U31">
        <f t="shared" si="4"/>
        <v>2014</v>
      </c>
    </row>
    <row r="32" spans="1:21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8310</v>
      </c>
      <c r="R32" t="s">
        <v>8311</v>
      </c>
      <c r="S32" s="11">
        <f t="shared" si="2"/>
        <v>41842.292997685188</v>
      </c>
      <c r="T32" s="11">
        <f t="shared" si="3"/>
        <v>41872.292997685188</v>
      </c>
      <c r="U32">
        <f t="shared" si="4"/>
        <v>2014</v>
      </c>
    </row>
    <row r="33" spans="1:21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8310</v>
      </c>
      <c r="R33" t="s">
        <v>8311</v>
      </c>
      <c r="S33" s="11">
        <f t="shared" si="2"/>
        <v>42376.79206018518</v>
      </c>
      <c r="T33" s="11">
        <f t="shared" si="3"/>
        <v>42394.79206018518</v>
      </c>
      <c r="U33">
        <f t="shared" si="4"/>
        <v>2016</v>
      </c>
    </row>
    <row r="34" spans="1:21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8310</v>
      </c>
      <c r="R34" t="s">
        <v>8311</v>
      </c>
      <c r="S34" s="11">
        <f t="shared" si="2"/>
        <v>42461.627511574072</v>
      </c>
      <c r="T34" s="11">
        <f t="shared" si="3"/>
        <v>42503.165972222225</v>
      </c>
      <c r="U34">
        <f t="shared" si="4"/>
        <v>2016</v>
      </c>
    </row>
    <row r="35" spans="1:21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8310</v>
      </c>
      <c r="R35" t="s">
        <v>8311</v>
      </c>
      <c r="S35" s="11">
        <f t="shared" si="2"/>
        <v>42286.660891203705</v>
      </c>
      <c r="T35" s="11">
        <f t="shared" si="3"/>
        <v>42316.702557870376</v>
      </c>
      <c r="U35">
        <f t="shared" si="4"/>
        <v>2015</v>
      </c>
    </row>
    <row r="36" spans="1:21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8310</v>
      </c>
      <c r="R36" t="s">
        <v>8311</v>
      </c>
      <c r="S36" s="11">
        <f t="shared" si="2"/>
        <v>41841.321770833332</v>
      </c>
      <c r="T36" s="11">
        <f t="shared" si="3"/>
        <v>41856.321770833332</v>
      </c>
      <c r="U36">
        <f t="shared" si="4"/>
        <v>2014</v>
      </c>
    </row>
    <row r="37" spans="1:21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8310</v>
      </c>
      <c r="R37" t="s">
        <v>8311</v>
      </c>
      <c r="S37" s="11">
        <f t="shared" si="2"/>
        <v>42098.291828703703</v>
      </c>
      <c r="T37" s="11">
        <f t="shared" si="3"/>
        <v>42122</v>
      </c>
      <c r="U37">
        <f t="shared" si="4"/>
        <v>2015</v>
      </c>
    </row>
    <row r="38" spans="1:21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8310</v>
      </c>
      <c r="R38" t="s">
        <v>8311</v>
      </c>
      <c r="S38" s="11">
        <f t="shared" si="2"/>
        <v>42068.307002314818</v>
      </c>
      <c r="T38" s="11">
        <f t="shared" si="3"/>
        <v>42098.265335648146</v>
      </c>
      <c r="U38">
        <f t="shared" si="4"/>
        <v>2015</v>
      </c>
    </row>
    <row r="39" spans="1:21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8310</v>
      </c>
      <c r="R39" t="s">
        <v>8311</v>
      </c>
      <c r="S39" s="11">
        <f t="shared" si="2"/>
        <v>42032.693043981482</v>
      </c>
      <c r="T39" s="11">
        <f t="shared" si="3"/>
        <v>42062.693043981482</v>
      </c>
      <c r="U39">
        <f t="shared" si="4"/>
        <v>2015</v>
      </c>
    </row>
    <row r="40" spans="1:21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8310</v>
      </c>
      <c r="R40" t="s">
        <v>8311</v>
      </c>
      <c r="S40" s="11">
        <f t="shared" si="2"/>
        <v>41375.057222222218</v>
      </c>
      <c r="T40" s="11">
        <f t="shared" si="3"/>
        <v>41405.057222222218</v>
      </c>
      <c r="U40">
        <f t="shared" si="4"/>
        <v>2013</v>
      </c>
    </row>
    <row r="41" spans="1:21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8310</v>
      </c>
      <c r="R41" t="s">
        <v>8311</v>
      </c>
      <c r="S41" s="11">
        <f t="shared" si="2"/>
        <v>41754.047083333331</v>
      </c>
      <c r="T41" s="11">
        <f t="shared" si="3"/>
        <v>41784.957638888889</v>
      </c>
      <c r="U41">
        <f t="shared" si="4"/>
        <v>2014</v>
      </c>
    </row>
    <row r="42" spans="1:21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8310</v>
      </c>
      <c r="R42" t="s">
        <v>8311</v>
      </c>
      <c r="S42" s="11">
        <f t="shared" si="2"/>
        <v>41789.21398148148</v>
      </c>
      <c r="T42" s="11">
        <f t="shared" si="3"/>
        <v>41809.166666666664</v>
      </c>
      <c r="U42">
        <f t="shared" si="4"/>
        <v>2014</v>
      </c>
    </row>
    <row r="43" spans="1:21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8310</v>
      </c>
      <c r="R43" t="s">
        <v>8311</v>
      </c>
      <c r="S43" s="11">
        <f t="shared" si="2"/>
        <v>41887.568912037037</v>
      </c>
      <c r="T43" s="11">
        <f t="shared" si="3"/>
        <v>41917.568912037037</v>
      </c>
      <c r="U43">
        <f t="shared" si="4"/>
        <v>2014</v>
      </c>
    </row>
    <row r="44" spans="1:21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8310</v>
      </c>
      <c r="R44" t="s">
        <v>8311</v>
      </c>
      <c r="S44" s="11">
        <f t="shared" si="2"/>
        <v>41971.639189814814</v>
      </c>
      <c r="T44" s="11">
        <f t="shared" si="3"/>
        <v>42001.639189814814</v>
      </c>
      <c r="U44">
        <f t="shared" si="4"/>
        <v>2014</v>
      </c>
    </row>
    <row r="45" spans="1:21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8310</v>
      </c>
      <c r="R45" t="s">
        <v>8311</v>
      </c>
      <c r="S45" s="11">
        <f t="shared" si="2"/>
        <v>41802.790347222224</v>
      </c>
      <c r="T45" s="11">
        <f t="shared" si="3"/>
        <v>41833</v>
      </c>
      <c r="U45">
        <f t="shared" si="4"/>
        <v>2014</v>
      </c>
    </row>
    <row r="46" spans="1:21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8310</v>
      </c>
      <c r="R46" t="s">
        <v>8311</v>
      </c>
      <c r="S46" s="11">
        <f t="shared" si="2"/>
        <v>41874.098807870374</v>
      </c>
      <c r="T46" s="11">
        <f t="shared" si="3"/>
        <v>41919.098807870374</v>
      </c>
      <c r="U46">
        <f t="shared" si="4"/>
        <v>2014</v>
      </c>
    </row>
    <row r="47" spans="1:21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8310</v>
      </c>
      <c r="R47" t="s">
        <v>8311</v>
      </c>
      <c r="S47" s="11">
        <f t="shared" si="2"/>
        <v>42457.623923611114</v>
      </c>
      <c r="T47" s="11">
        <f t="shared" si="3"/>
        <v>42487.623923611114</v>
      </c>
      <c r="U47">
        <f t="shared" si="4"/>
        <v>2016</v>
      </c>
    </row>
    <row r="48" spans="1:21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8310</v>
      </c>
      <c r="R48" t="s">
        <v>8311</v>
      </c>
      <c r="S48" s="11">
        <f t="shared" si="2"/>
        <v>42323.964976851858</v>
      </c>
      <c r="T48" s="11">
        <f t="shared" si="3"/>
        <v>42353.964976851858</v>
      </c>
      <c r="U48">
        <f t="shared" si="4"/>
        <v>2015</v>
      </c>
    </row>
    <row r="49" spans="1:21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8310</v>
      </c>
      <c r="R49" t="s">
        <v>8311</v>
      </c>
      <c r="S49" s="11">
        <f t="shared" si="2"/>
        <v>41932.819525462961</v>
      </c>
      <c r="T49" s="11">
        <f t="shared" si="3"/>
        <v>41992.861192129625</v>
      </c>
      <c r="U49">
        <f t="shared" si="4"/>
        <v>2014</v>
      </c>
    </row>
    <row r="50" spans="1:21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8310</v>
      </c>
      <c r="R50" t="s">
        <v>8311</v>
      </c>
      <c r="S50" s="11">
        <f t="shared" si="2"/>
        <v>42033.516898148147</v>
      </c>
      <c r="T50" s="11">
        <f t="shared" si="3"/>
        <v>42064.5</v>
      </c>
      <c r="U50">
        <f t="shared" si="4"/>
        <v>2015</v>
      </c>
    </row>
    <row r="51" spans="1:21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8310</v>
      </c>
      <c r="R51" t="s">
        <v>8311</v>
      </c>
      <c r="S51" s="11">
        <f t="shared" si="2"/>
        <v>42271.176446759258</v>
      </c>
      <c r="T51" s="11">
        <f t="shared" si="3"/>
        <v>42301.176446759258</v>
      </c>
      <c r="U51">
        <f t="shared" si="4"/>
        <v>2015</v>
      </c>
    </row>
    <row r="52" spans="1:21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8310</v>
      </c>
      <c r="R52" t="s">
        <v>8311</v>
      </c>
      <c r="S52" s="11">
        <f t="shared" si="2"/>
        <v>41995.752986111111</v>
      </c>
      <c r="T52" s="11">
        <f t="shared" si="3"/>
        <v>42034.708333333328</v>
      </c>
      <c r="U52">
        <f t="shared" si="4"/>
        <v>2014</v>
      </c>
    </row>
    <row r="53" spans="1:21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8310</v>
      </c>
      <c r="R53" t="s">
        <v>8311</v>
      </c>
      <c r="S53" s="11">
        <f t="shared" si="2"/>
        <v>42196.928668981483</v>
      </c>
      <c r="T53" s="11">
        <f t="shared" si="3"/>
        <v>42226.928668981483</v>
      </c>
      <c r="U53">
        <f t="shared" si="4"/>
        <v>2015</v>
      </c>
    </row>
    <row r="54" spans="1:21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8310</v>
      </c>
      <c r="R54" t="s">
        <v>8311</v>
      </c>
      <c r="S54" s="11">
        <f t="shared" si="2"/>
        <v>41807.701921296299</v>
      </c>
      <c r="T54" s="11">
        <f t="shared" si="3"/>
        <v>41837.701921296299</v>
      </c>
      <c r="U54">
        <f t="shared" si="4"/>
        <v>2014</v>
      </c>
    </row>
    <row r="55" spans="1:21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8310</v>
      </c>
      <c r="R55" t="s">
        <v>8311</v>
      </c>
      <c r="S55" s="11">
        <f t="shared" si="2"/>
        <v>41719.549131944441</v>
      </c>
      <c r="T55" s="11">
        <f t="shared" si="3"/>
        <v>41733.916666666664</v>
      </c>
      <c r="U55">
        <f t="shared" si="4"/>
        <v>2014</v>
      </c>
    </row>
    <row r="56" spans="1:21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8310</v>
      </c>
      <c r="R56" t="s">
        <v>8311</v>
      </c>
      <c r="S56" s="11">
        <f t="shared" si="2"/>
        <v>42333.713206018518</v>
      </c>
      <c r="T56" s="11">
        <f t="shared" si="3"/>
        <v>42363.713206018518</v>
      </c>
      <c r="U56">
        <f t="shared" si="4"/>
        <v>2015</v>
      </c>
    </row>
    <row r="57" spans="1:21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8310</v>
      </c>
      <c r="R57" t="s">
        <v>8311</v>
      </c>
      <c r="S57" s="11">
        <f t="shared" si="2"/>
        <v>42496.968935185185</v>
      </c>
      <c r="T57" s="11">
        <f t="shared" si="3"/>
        <v>42517.968935185185</v>
      </c>
      <c r="U57">
        <f t="shared" si="4"/>
        <v>2016</v>
      </c>
    </row>
    <row r="58" spans="1:21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8310</v>
      </c>
      <c r="R58" t="s">
        <v>8311</v>
      </c>
      <c r="S58" s="11">
        <f t="shared" si="2"/>
        <v>42149.548888888887</v>
      </c>
      <c r="T58" s="11">
        <f t="shared" si="3"/>
        <v>42163.666666666672</v>
      </c>
      <c r="U58">
        <f t="shared" si="4"/>
        <v>2015</v>
      </c>
    </row>
    <row r="59" spans="1:21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8310</v>
      </c>
      <c r="R59" t="s">
        <v>8311</v>
      </c>
      <c r="S59" s="11">
        <f t="shared" si="2"/>
        <v>42089.83289351852</v>
      </c>
      <c r="T59" s="11">
        <f t="shared" si="3"/>
        <v>42119.83289351852</v>
      </c>
      <c r="U59">
        <f t="shared" si="4"/>
        <v>2015</v>
      </c>
    </row>
    <row r="60" spans="1:21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8310</v>
      </c>
      <c r="R60" t="s">
        <v>8311</v>
      </c>
      <c r="S60" s="11">
        <f t="shared" si="2"/>
        <v>41932.745046296295</v>
      </c>
      <c r="T60" s="11">
        <f t="shared" si="3"/>
        <v>41962.786712962959</v>
      </c>
      <c r="U60">
        <f t="shared" si="4"/>
        <v>2014</v>
      </c>
    </row>
    <row r="61" spans="1:21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8310</v>
      </c>
      <c r="R61" t="s">
        <v>8311</v>
      </c>
      <c r="S61" s="11">
        <f t="shared" si="2"/>
        <v>42230.23583333334</v>
      </c>
      <c r="T61" s="11">
        <f t="shared" si="3"/>
        <v>42261.875</v>
      </c>
      <c r="U61">
        <f t="shared" si="4"/>
        <v>2015</v>
      </c>
    </row>
    <row r="62" spans="1:21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8310</v>
      </c>
      <c r="R62" t="s">
        <v>8312</v>
      </c>
      <c r="S62" s="11">
        <f t="shared" si="2"/>
        <v>41701.901817129627</v>
      </c>
      <c r="T62" s="11">
        <f t="shared" si="3"/>
        <v>41721</v>
      </c>
      <c r="U62">
        <f t="shared" si="4"/>
        <v>2014</v>
      </c>
    </row>
    <row r="63" spans="1:21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8310</v>
      </c>
      <c r="R63" t="s">
        <v>8312</v>
      </c>
      <c r="S63" s="11">
        <f t="shared" si="2"/>
        <v>41409.814317129632</v>
      </c>
      <c r="T63" s="11">
        <f t="shared" si="3"/>
        <v>41431.814317129632</v>
      </c>
      <c r="U63">
        <f t="shared" si="4"/>
        <v>2013</v>
      </c>
    </row>
    <row r="64" spans="1:21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8310</v>
      </c>
      <c r="R64" t="s">
        <v>8312</v>
      </c>
      <c r="S64" s="11">
        <f t="shared" si="2"/>
        <v>41311.799513888887</v>
      </c>
      <c r="T64" s="11">
        <f t="shared" si="3"/>
        <v>41336.799513888887</v>
      </c>
      <c r="U64">
        <f t="shared" si="4"/>
        <v>2013</v>
      </c>
    </row>
    <row r="65" spans="1:21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8310</v>
      </c>
      <c r="R65" t="s">
        <v>8312</v>
      </c>
      <c r="S65" s="11">
        <f t="shared" si="2"/>
        <v>41612.912187499998</v>
      </c>
      <c r="T65" s="11">
        <f t="shared" si="3"/>
        <v>41636.207638888889</v>
      </c>
      <c r="U65">
        <f t="shared" si="4"/>
        <v>2013</v>
      </c>
    </row>
    <row r="66" spans="1:21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8310</v>
      </c>
      <c r="R66" t="s">
        <v>8312</v>
      </c>
      <c r="S66" s="11">
        <f t="shared" si="2"/>
        <v>41433.01829861111</v>
      </c>
      <c r="T66" s="11">
        <f t="shared" si="3"/>
        <v>41463.01829861111</v>
      </c>
      <c r="U66">
        <f t="shared" si="4"/>
        <v>2013</v>
      </c>
    </row>
    <row r="67" spans="1:21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21" si="5">ROUND(E67/D67*100,0)</f>
        <v>108</v>
      </c>
      <c r="P67">
        <f t="shared" ref="P67:P121" si="6">IFERROR(ROUND(E67/L67,2),0)</f>
        <v>132.05000000000001</v>
      </c>
      <c r="Q67" s="10" t="s">
        <v>8310</v>
      </c>
      <c r="R67" t="s">
        <v>8312</v>
      </c>
      <c r="S67" s="11">
        <f t="shared" ref="S67:S121" si="7">(((J67/60)/60)/24)+DATE(1970,1,1)</f>
        <v>41835.821226851855</v>
      </c>
      <c r="T67" s="11">
        <f t="shared" ref="T67:T121" si="8">(((I67/60)/60)/24)+DATE(1970,1,1)</f>
        <v>41862.249305555553</v>
      </c>
      <c r="U67">
        <f t="shared" ref="U67:U121" si="9">YEAR(S67)</f>
        <v>2014</v>
      </c>
    </row>
    <row r="68" spans="1:21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8310</v>
      </c>
      <c r="R68" t="s">
        <v>8312</v>
      </c>
      <c r="S68" s="11">
        <f t="shared" si="7"/>
        <v>42539.849768518514</v>
      </c>
      <c r="T68" s="11">
        <f t="shared" si="8"/>
        <v>42569.849768518514</v>
      </c>
      <c r="U68">
        <f t="shared" si="9"/>
        <v>2016</v>
      </c>
    </row>
    <row r="69" spans="1:21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8310</v>
      </c>
      <c r="R69" t="s">
        <v>8312</v>
      </c>
      <c r="S69" s="11">
        <f t="shared" si="7"/>
        <v>41075.583379629628</v>
      </c>
      <c r="T69" s="11">
        <f t="shared" si="8"/>
        <v>41105.583379629628</v>
      </c>
      <c r="U69">
        <f t="shared" si="9"/>
        <v>2012</v>
      </c>
    </row>
    <row r="70" spans="1:21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8310</v>
      </c>
      <c r="R70" t="s">
        <v>8312</v>
      </c>
      <c r="S70" s="11">
        <f t="shared" si="7"/>
        <v>41663.569340277776</v>
      </c>
      <c r="T70" s="11">
        <f t="shared" si="8"/>
        <v>41693.569340277776</v>
      </c>
      <c r="U70">
        <f t="shared" si="9"/>
        <v>2014</v>
      </c>
    </row>
    <row r="71" spans="1:21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8310</v>
      </c>
      <c r="R71" t="s">
        <v>8312</v>
      </c>
      <c r="S71" s="11">
        <f t="shared" si="7"/>
        <v>40786.187789351854</v>
      </c>
      <c r="T71" s="11">
        <f t="shared" si="8"/>
        <v>40818.290972222225</v>
      </c>
      <c r="U71">
        <f t="shared" si="9"/>
        <v>2011</v>
      </c>
    </row>
    <row r="72" spans="1:21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8310</v>
      </c>
      <c r="R72" t="s">
        <v>8312</v>
      </c>
      <c r="S72" s="11">
        <f t="shared" si="7"/>
        <v>40730.896354166667</v>
      </c>
      <c r="T72" s="11">
        <f t="shared" si="8"/>
        <v>40790.896354166667</v>
      </c>
      <c r="U72">
        <f t="shared" si="9"/>
        <v>2011</v>
      </c>
    </row>
    <row r="73" spans="1:21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8310</v>
      </c>
      <c r="R73" t="s">
        <v>8312</v>
      </c>
      <c r="S73" s="11">
        <f t="shared" si="7"/>
        <v>40997.271493055552</v>
      </c>
      <c r="T73" s="11">
        <f t="shared" si="8"/>
        <v>41057.271493055552</v>
      </c>
      <c r="U73">
        <f t="shared" si="9"/>
        <v>2012</v>
      </c>
    </row>
    <row r="74" spans="1:21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8310</v>
      </c>
      <c r="R74" t="s">
        <v>8312</v>
      </c>
      <c r="S74" s="11">
        <f t="shared" si="7"/>
        <v>41208.010196759256</v>
      </c>
      <c r="T74" s="11">
        <f t="shared" si="8"/>
        <v>41228</v>
      </c>
      <c r="U74">
        <f t="shared" si="9"/>
        <v>2012</v>
      </c>
    </row>
    <row r="75" spans="1:21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8310</v>
      </c>
      <c r="R75" t="s">
        <v>8312</v>
      </c>
      <c r="S75" s="11">
        <f t="shared" si="7"/>
        <v>40587.75675925926</v>
      </c>
      <c r="T75" s="11">
        <f t="shared" si="8"/>
        <v>40666.165972222225</v>
      </c>
      <c r="U75">
        <f t="shared" si="9"/>
        <v>2011</v>
      </c>
    </row>
    <row r="76" spans="1:21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8310</v>
      </c>
      <c r="R76" t="s">
        <v>8312</v>
      </c>
      <c r="S76" s="11">
        <f t="shared" si="7"/>
        <v>42360.487210648149</v>
      </c>
      <c r="T76" s="11">
        <f t="shared" si="8"/>
        <v>42390.487210648149</v>
      </c>
      <c r="U76">
        <f t="shared" si="9"/>
        <v>2015</v>
      </c>
    </row>
    <row r="77" spans="1:21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8310</v>
      </c>
      <c r="R77" t="s">
        <v>8312</v>
      </c>
      <c r="S77" s="11">
        <f t="shared" si="7"/>
        <v>41357.209166666667</v>
      </c>
      <c r="T77" s="11">
        <f t="shared" si="8"/>
        <v>41387.209166666667</v>
      </c>
      <c r="U77">
        <f t="shared" si="9"/>
        <v>2013</v>
      </c>
    </row>
    <row r="78" spans="1:21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8310</v>
      </c>
      <c r="R78" t="s">
        <v>8312</v>
      </c>
      <c r="S78" s="11">
        <f t="shared" si="7"/>
        <v>40844.691643518519</v>
      </c>
      <c r="T78" s="11">
        <f t="shared" si="8"/>
        <v>40904.733310185184</v>
      </c>
      <c r="U78">
        <f t="shared" si="9"/>
        <v>2011</v>
      </c>
    </row>
    <row r="79" spans="1:21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8310</v>
      </c>
      <c r="R79" t="s">
        <v>8312</v>
      </c>
      <c r="S79" s="11">
        <f t="shared" si="7"/>
        <v>40997.144872685189</v>
      </c>
      <c r="T79" s="11">
        <f t="shared" si="8"/>
        <v>41050.124305555553</v>
      </c>
      <c r="U79">
        <f t="shared" si="9"/>
        <v>2012</v>
      </c>
    </row>
    <row r="80" spans="1:21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8310</v>
      </c>
      <c r="R80" t="s">
        <v>8312</v>
      </c>
      <c r="S80" s="11">
        <f t="shared" si="7"/>
        <v>42604.730567129634</v>
      </c>
      <c r="T80" s="11">
        <f t="shared" si="8"/>
        <v>42614.730567129634</v>
      </c>
      <c r="U80">
        <f t="shared" si="9"/>
        <v>2016</v>
      </c>
    </row>
    <row r="81" spans="1:21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8310</v>
      </c>
      <c r="R81" t="s">
        <v>8312</v>
      </c>
      <c r="S81" s="11">
        <f t="shared" si="7"/>
        <v>41724.776539351849</v>
      </c>
      <c r="T81" s="11">
        <f t="shared" si="8"/>
        <v>41754.776539351849</v>
      </c>
      <c r="U81">
        <f t="shared" si="9"/>
        <v>2014</v>
      </c>
    </row>
    <row r="82" spans="1:21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8310</v>
      </c>
      <c r="R82" t="s">
        <v>8312</v>
      </c>
      <c r="S82" s="11">
        <f t="shared" si="7"/>
        <v>41583.083981481483</v>
      </c>
      <c r="T82" s="11">
        <f t="shared" si="8"/>
        <v>41618.083981481483</v>
      </c>
      <c r="U82">
        <f t="shared" si="9"/>
        <v>2013</v>
      </c>
    </row>
    <row r="83" spans="1:21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8310</v>
      </c>
      <c r="R83" t="s">
        <v>8312</v>
      </c>
      <c r="S83" s="11">
        <f t="shared" si="7"/>
        <v>41100.158877314818</v>
      </c>
      <c r="T83" s="11">
        <f t="shared" si="8"/>
        <v>41104.126388888886</v>
      </c>
      <c r="U83">
        <f t="shared" si="9"/>
        <v>2012</v>
      </c>
    </row>
    <row r="84" spans="1:21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8310</v>
      </c>
      <c r="R84" t="s">
        <v>8312</v>
      </c>
      <c r="S84" s="11">
        <f t="shared" si="7"/>
        <v>40795.820150462961</v>
      </c>
      <c r="T84" s="11">
        <f t="shared" si="8"/>
        <v>40825.820150462961</v>
      </c>
      <c r="U84">
        <f t="shared" si="9"/>
        <v>2011</v>
      </c>
    </row>
    <row r="85" spans="1:21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8310</v>
      </c>
      <c r="R85" t="s">
        <v>8312</v>
      </c>
      <c r="S85" s="11">
        <f t="shared" si="7"/>
        <v>42042.615613425922</v>
      </c>
      <c r="T85" s="11">
        <f t="shared" si="8"/>
        <v>42057.479166666672</v>
      </c>
      <c r="U85">
        <f t="shared" si="9"/>
        <v>2015</v>
      </c>
    </row>
    <row r="86" spans="1:21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8310</v>
      </c>
      <c r="R86" t="s">
        <v>8312</v>
      </c>
      <c r="S86" s="11">
        <f t="shared" si="7"/>
        <v>40648.757939814815</v>
      </c>
      <c r="T86" s="11">
        <f t="shared" si="8"/>
        <v>40678.757939814815</v>
      </c>
      <c r="U86">
        <f t="shared" si="9"/>
        <v>2011</v>
      </c>
    </row>
    <row r="87" spans="1:21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8310</v>
      </c>
      <c r="R87" t="s">
        <v>8312</v>
      </c>
      <c r="S87" s="11">
        <f t="shared" si="7"/>
        <v>40779.125428240739</v>
      </c>
      <c r="T87" s="11">
        <f t="shared" si="8"/>
        <v>40809.125428240739</v>
      </c>
      <c r="U87">
        <f t="shared" si="9"/>
        <v>2011</v>
      </c>
    </row>
    <row r="88" spans="1:21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8310</v>
      </c>
      <c r="R88" t="s">
        <v>8312</v>
      </c>
      <c r="S88" s="11">
        <f t="shared" si="7"/>
        <v>42291.556076388893</v>
      </c>
      <c r="T88" s="11">
        <f t="shared" si="8"/>
        <v>42365.59774305555</v>
      </c>
      <c r="U88">
        <f t="shared" si="9"/>
        <v>2015</v>
      </c>
    </row>
    <row r="89" spans="1:21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8310</v>
      </c>
      <c r="R89" t="s">
        <v>8312</v>
      </c>
      <c r="S89" s="11">
        <f t="shared" si="7"/>
        <v>40322.53938657407</v>
      </c>
      <c r="T89" s="11">
        <f t="shared" si="8"/>
        <v>40332.070138888892</v>
      </c>
      <c r="U89">
        <f t="shared" si="9"/>
        <v>2010</v>
      </c>
    </row>
    <row r="90" spans="1:21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8310</v>
      </c>
      <c r="R90" t="s">
        <v>8312</v>
      </c>
      <c r="S90" s="11">
        <f t="shared" si="7"/>
        <v>41786.65892361111</v>
      </c>
      <c r="T90" s="11">
        <f t="shared" si="8"/>
        <v>41812.65892361111</v>
      </c>
      <c r="U90">
        <f t="shared" si="9"/>
        <v>2014</v>
      </c>
    </row>
    <row r="91" spans="1:21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8310</v>
      </c>
      <c r="R91" t="s">
        <v>8312</v>
      </c>
      <c r="S91" s="11">
        <f t="shared" si="7"/>
        <v>41402.752222222225</v>
      </c>
      <c r="T91" s="11">
        <f t="shared" si="8"/>
        <v>41427.752222222225</v>
      </c>
      <c r="U91">
        <f t="shared" si="9"/>
        <v>2013</v>
      </c>
    </row>
    <row r="92" spans="1:21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8310</v>
      </c>
      <c r="R92" t="s">
        <v>8312</v>
      </c>
      <c r="S92" s="11">
        <f t="shared" si="7"/>
        <v>40706.297442129631</v>
      </c>
      <c r="T92" s="11">
        <f t="shared" si="8"/>
        <v>40736.297442129631</v>
      </c>
      <c r="U92">
        <f t="shared" si="9"/>
        <v>2011</v>
      </c>
    </row>
    <row r="93" spans="1:21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8310</v>
      </c>
      <c r="R93" t="s">
        <v>8312</v>
      </c>
      <c r="S93" s="11">
        <f t="shared" si="7"/>
        <v>40619.402361111112</v>
      </c>
      <c r="T93" s="11">
        <f t="shared" si="8"/>
        <v>40680.402361111112</v>
      </c>
      <c r="U93">
        <f t="shared" si="9"/>
        <v>2011</v>
      </c>
    </row>
    <row r="94" spans="1:21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8310</v>
      </c>
      <c r="R94" t="s">
        <v>8312</v>
      </c>
      <c r="S94" s="11">
        <f t="shared" si="7"/>
        <v>42721.198877314819</v>
      </c>
      <c r="T94" s="11">
        <f t="shared" si="8"/>
        <v>42767.333333333328</v>
      </c>
      <c r="U94">
        <f t="shared" si="9"/>
        <v>2016</v>
      </c>
    </row>
    <row r="95" spans="1:21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8310</v>
      </c>
      <c r="R95" t="s">
        <v>8312</v>
      </c>
      <c r="S95" s="11">
        <f t="shared" si="7"/>
        <v>41065.858067129629</v>
      </c>
      <c r="T95" s="11">
        <f t="shared" si="8"/>
        <v>41093.875</v>
      </c>
      <c r="U95">
        <f t="shared" si="9"/>
        <v>2012</v>
      </c>
    </row>
    <row r="96" spans="1:21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8310</v>
      </c>
      <c r="R96" t="s">
        <v>8312</v>
      </c>
      <c r="S96" s="11">
        <f t="shared" si="7"/>
        <v>41716.717847222222</v>
      </c>
      <c r="T96" s="11">
        <f t="shared" si="8"/>
        <v>41736.717847222222</v>
      </c>
      <c r="U96">
        <f t="shared" si="9"/>
        <v>2014</v>
      </c>
    </row>
    <row r="97" spans="1:21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8310</v>
      </c>
      <c r="R97" t="s">
        <v>8312</v>
      </c>
      <c r="S97" s="11">
        <f t="shared" si="7"/>
        <v>40935.005104166667</v>
      </c>
      <c r="T97" s="11">
        <f t="shared" si="8"/>
        <v>40965.005104166667</v>
      </c>
      <c r="U97">
        <f t="shared" si="9"/>
        <v>2012</v>
      </c>
    </row>
    <row r="98" spans="1:21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8310</v>
      </c>
      <c r="R98" t="s">
        <v>8312</v>
      </c>
      <c r="S98" s="11">
        <f t="shared" si="7"/>
        <v>40324.662511574075</v>
      </c>
      <c r="T98" s="11">
        <f t="shared" si="8"/>
        <v>40391.125</v>
      </c>
      <c r="U98">
        <f t="shared" si="9"/>
        <v>2010</v>
      </c>
    </row>
    <row r="99" spans="1:21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8310</v>
      </c>
      <c r="R99" t="s">
        <v>8312</v>
      </c>
      <c r="S99" s="11">
        <f t="shared" si="7"/>
        <v>40706.135208333333</v>
      </c>
      <c r="T99" s="11">
        <f t="shared" si="8"/>
        <v>40736.135208333333</v>
      </c>
      <c r="U99">
        <f t="shared" si="9"/>
        <v>2011</v>
      </c>
    </row>
    <row r="100" spans="1:21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8310</v>
      </c>
      <c r="R100" t="s">
        <v>8312</v>
      </c>
      <c r="S100" s="11">
        <f t="shared" si="7"/>
        <v>41214.79483796296</v>
      </c>
      <c r="T100" s="11">
        <f t="shared" si="8"/>
        <v>41250.979166666664</v>
      </c>
      <c r="U100">
        <f t="shared" si="9"/>
        <v>2012</v>
      </c>
    </row>
    <row r="101" spans="1:21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8310</v>
      </c>
      <c r="R101" t="s">
        <v>8312</v>
      </c>
      <c r="S101" s="11">
        <f t="shared" si="7"/>
        <v>41631.902766203704</v>
      </c>
      <c r="T101" s="11">
        <f t="shared" si="8"/>
        <v>41661.902766203704</v>
      </c>
      <c r="U101">
        <f t="shared" si="9"/>
        <v>2013</v>
      </c>
    </row>
    <row r="102" spans="1:21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8310</v>
      </c>
      <c r="R102" t="s">
        <v>8312</v>
      </c>
      <c r="S102" s="11">
        <f t="shared" si="7"/>
        <v>41197.753310185188</v>
      </c>
      <c r="T102" s="11">
        <f t="shared" si="8"/>
        <v>41217.794976851852</v>
      </c>
      <c r="U102">
        <f t="shared" si="9"/>
        <v>2012</v>
      </c>
    </row>
    <row r="103" spans="1:21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8310</v>
      </c>
      <c r="R103" t="s">
        <v>8312</v>
      </c>
      <c r="S103" s="11">
        <f t="shared" si="7"/>
        <v>41274.776736111111</v>
      </c>
      <c r="T103" s="11">
        <f t="shared" si="8"/>
        <v>41298.776736111111</v>
      </c>
      <c r="U103">
        <f t="shared" si="9"/>
        <v>2012</v>
      </c>
    </row>
    <row r="104" spans="1:21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8310</v>
      </c>
      <c r="R104" t="s">
        <v>8312</v>
      </c>
      <c r="S104" s="11">
        <f t="shared" si="7"/>
        <v>40505.131168981483</v>
      </c>
      <c r="T104" s="11">
        <f t="shared" si="8"/>
        <v>40535.131168981483</v>
      </c>
      <c r="U104">
        <f t="shared" si="9"/>
        <v>2010</v>
      </c>
    </row>
    <row r="105" spans="1:21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8310</v>
      </c>
      <c r="R105" t="s">
        <v>8312</v>
      </c>
      <c r="S105" s="11">
        <f t="shared" si="7"/>
        <v>41682.805902777778</v>
      </c>
      <c r="T105" s="11">
        <f t="shared" si="8"/>
        <v>41705.805902777778</v>
      </c>
      <c r="U105">
        <f t="shared" si="9"/>
        <v>2014</v>
      </c>
    </row>
    <row r="106" spans="1:21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8310</v>
      </c>
      <c r="R106" t="s">
        <v>8312</v>
      </c>
      <c r="S106" s="11">
        <f t="shared" si="7"/>
        <v>40612.695208333331</v>
      </c>
      <c r="T106" s="11">
        <f t="shared" si="8"/>
        <v>40636.041666666664</v>
      </c>
      <c r="U106">
        <f t="shared" si="9"/>
        <v>2011</v>
      </c>
    </row>
    <row r="107" spans="1:21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8310</v>
      </c>
      <c r="R107" t="s">
        <v>8312</v>
      </c>
      <c r="S107" s="11">
        <f t="shared" si="7"/>
        <v>42485.724768518514</v>
      </c>
      <c r="T107" s="11">
        <f t="shared" si="8"/>
        <v>42504</v>
      </c>
      <c r="U107">
        <f t="shared" si="9"/>
        <v>2016</v>
      </c>
    </row>
    <row r="108" spans="1:21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8310</v>
      </c>
      <c r="R108" t="s">
        <v>8312</v>
      </c>
      <c r="S108" s="11">
        <f t="shared" si="7"/>
        <v>40987.776631944449</v>
      </c>
      <c r="T108" s="11">
        <f t="shared" si="8"/>
        <v>41001.776631944449</v>
      </c>
      <c r="U108">
        <f t="shared" si="9"/>
        <v>2012</v>
      </c>
    </row>
    <row r="109" spans="1:21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8310</v>
      </c>
      <c r="R109" t="s">
        <v>8312</v>
      </c>
      <c r="S109" s="11">
        <f t="shared" si="7"/>
        <v>40635.982488425929</v>
      </c>
      <c r="T109" s="11">
        <f t="shared" si="8"/>
        <v>40657.982488425929</v>
      </c>
      <c r="U109">
        <f t="shared" si="9"/>
        <v>2011</v>
      </c>
    </row>
    <row r="110" spans="1:21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8310</v>
      </c>
      <c r="R110" t="s">
        <v>8312</v>
      </c>
      <c r="S110" s="11">
        <f t="shared" si="7"/>
        <v>41365.613078703704</v>
      </c>
      <c r="T110" s="11">
        <f t="shared" si="8"/>
        <v>41425.613078703704</v>
      </c>
      <c r="U110">
        <f t="shared" si="9"/>
        <v>2013</v>
      </c>
    </row>
    <row r="111" spans="1:21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8310</v>
      </c>
      <c r="R111" t="s">
        <v>8312</v>
      </c>
      <c r="S111" s="11">
        <f t="shared" si="7"/>
        <v>40570.025810185187</v>
      </c>
      <c r="T111" s="11">
        <f t="shared" si="8"/>
        <v>40600.025810185187</v>
      </c>
      <c r="U111">
        <f t="shared" si="9"/>
        <v>2011</v>
      </c>
    </row>
    <row r="112" spans="1:21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8310</v>
      </c>
      <c r="R112" t="s">
        <v>8312</v>
      </c>
      <c r="S112" s="11">
        <f t="shared" si="7"/>
        <v>41557.949687500004</v>
      </c>
      <c r="T112" s="11">
        <f t="shared" si="8"/>
        <v>41592.249305555553</v>
      </c>
      <c r="U112">
        <f t="shared" si="9"/>
        <v>2013</v>
      </c>
    </row>
    <row r="113" spans="1:21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8310</v>
      </c>
      <c r="R113" t="s">
        <v>8312</v>
      </c>
      <c r="S113" s="11">
        <f t="shared" si="7"/>
        <v>42125.333182870367</v>
      </c>
      <c r="T113" s="11">
        <f t="shared" si="8"/>
        <v>42155.333182870367</v>
      </c>
      <c r="U113">
        <f t="shared" si="9"/>
        <v>2015</v>
      </c>
    </row>
    <row r="114" spans="1:21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8310</v>
      </c>
      <c r="R114" t="s">
        <v>8312</v>
      </c>
      <c r="S114" s="11">
        <f t="shared" si="7"/>
        <v>41718.043032407404</v>
      </c>
      <c r="T114" s="11">
        <f t="shared" si="8"/>
        <v>41742.083333333336</v>
      </c>
      <c r="U114">
        <f t="shared" si="9"/>
        <v>2014</v>
      </c>
    </row>
    <row r="115" spans="1:21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8310</v>
      </c>
      <c r="R115" t="s">
        <v>8312</v>
      </c>
      <c r="S115" s="11">
        <f t="shared" si="7"/>
        <v>40753.758425925924</v>
      </c>
      <c r="T115" s="11">
        <f t="shared" si="8"/>
        <v>40761.625</v>
      </c>
      <c r="U115">
        <f t="shared" si="9"/>
        <v>2011</v>
      </c>
    </row>
    <row r="116" spans="1:21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8310</v>
      </c>
      <c r="R116" t="s">
        <v>8312</v>
      </c>
      <c r="S116" s="11">
        <f t="shared" si="7"/>
        <v>40861.27416666667</v>
      </c>
      <c r="T116" s="11">
        <f t="shared" si="8"/>
        <v>40921.27416666667</v>
      </c>
      <c r="U116">
        <f t="shared" si="9"/>
        <v>2011</v>
      </c>
    </row>
    <row r="117" spans="1:21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8310</v>
      </c>
      <c r="R117" t="s">
        <v>8312</v>
      </c>
      <c r="S117" s="11">
        <f t="shared" si="7"/>
        <v>40918.738935185182</v>
      </c>
      <c r="T117" s="11">
        <f t="shared" si="8"/>
        <v>40943.738935185182</v>
      </c>
      <c r="U117">
        <f t="shared" si="9"/>
        <v>2012</v>
      </c>
    </row>
    <row r="118" spans="1:21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8310</v>
      </c>
      <c r="R118" t="s">
        <v>8312</v>
      </c>
      <c r="S118" s="11">
        <f t="shared" si="7"/>
        <v>40595.497164351851</v>
      </c>
      <c r="T118" s="11">
        <f t="shared" si="8"/>
        <v>40641.455497685187</v>
      </c>
      <c r="U118">
        <f t="shared" si="9"/>
        <v>2011</v>
      </c>
    </row>
    <row r="119" spans="1:21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8310</v>
      </c>
      <c r="R119" t="s">
        <v>8312</v>
      </c>
      <c r="S119" s="11">
        <f t="shared" si="7"/>
        <v>40248.834999999999</v>
      </c>
      <c r="T119" s="11">
        <f t="shared" si="8"/>
        <v>40338.791666666664</v>
      </c>
      <c r="U119">
        <f t="shared" si="9"/>
        <v>2010</v>
      </c>
    </row>
    <row r="120" spans="1:21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8310</v>
      </c>
      <c r="R120" t="s">
        <v>8312</v>
      </c>
      <c r="S120" s="11">
        <f t="shared" si="7"/>
        <v>40723.053657407407</v>
      </c>
      <c r="T120" s="11">
        <f t="shared" si="8"/>
        <v>40753.053657407407</v>
      </c>
      <c r="U120">
        <f t="shared" si="9"/>
        <v>2011</v>
      </c>
    </row>
    <row r="121" spans="1:21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8310</v>
      </c>
      <c r="R121" t="s">
        <v>8312</v>
      </c>
      <c r="S121" s="11">
        <f t="shared" si="7"/>
        <v>40739.069282407407</v>
      </c>
      <c r="T121" s="11">
        <f t="shared" si="8"/>
        <v>40768.958333333336</v>
      </c>
      <c r="U121">
        <f t="shared" si="9"/>
        <v>2011</v>
      </c>
    </row>
    <row r="122" spans="1:21" ht="29" x14ac:dyDescent="0.35">
      <c r="A122">
        <v>122</v>
      </c>
      <c r="B122" s="3" t="s">
        <v>124</v>
      </c>
      <c r="C122" s="3" t="s">
        <v>4233</v>
      </c>
      <c r="D122" s="6">
        <v>100000000</v>
      </c>
      <c r="E122" s="8">
        <v>0</v>
      </c>
      <c r="F122" t="s">
        <v>8219</v>
      </c>
      <c r="G122" t="s">
        <v>8223</v>
      </c>
      <c r="H122" t="s">
        <v>8245</v>
      </c>
      <c r="I122">
        <v>1476094907</v>
      </c>
      <c r="J122">
        <v>1470910907</v>
      </c>
      <c r="K122" t="b">
        <v>0</v>
      </c>
      <c r="L122">
        <v>0</v>
      </c>
      <c r="M122" t="b">
        <v>0</v>
      </c>
      <c r="N122" t="s">
        <v>8265</v>
      </c>
      <c r="O122">
        <f t="shared" ref="O122:O185" si="10">ROUND(E122/D122*100,0)</f>
        <v>0</v>
      </c>
      <c r="P122">
        <f t="shared" ref="P122:P185" si="11">IFERROR(ROUND(E122/L122,2),0)</f>
        <v>0</v>
      </c>
      <c r="Q122" s="10" t="s">
        <v>8310</v>
      </c>
      <c r="R122" t="s">
        <v>8313</v>
      </c>
      <c r="S122" s="11">
        <f t="shared" ref="S122:S185" si="12">(((J122/60)/60)/24)+DATE(1970,1,1)</f>
        <v>42593.431793981479</v>
      </c>
      <c r="T122" s="11">
        <f t="shared" ref="T122:T185" si="13">(((I122/60)/60)/24)+DATE(1970,1,1)</f>
        <v>42653.431793981479</v>
      </c>
      <c r="U122">
        <f t="shared" ref="U122:U185" si="14">YEAR(S122)</f>
        <v>2016</v>
      </c>
    </row>
    <row r="123" spans="1:21" ht="43.5" x14ac:dyDescent="0.35">
      <c r="A123">
        <v>2960</v>
      </c>
      <c r="B123" s="3" t="s">
        <v>2960</v>
      </c>
      <c r="C123" s="3" t="s">
        <v>7070</v>
      </c>
      <c r="D123" s="6">
        <v>30000000</v>
      </c>
      <c r="E123" s="8">
        <v>0</v>
      </c>
      <c r="F123" t="s">
        <v>8219</v>
      </c>
      <c r="G123" t="s">
        <v>8223</v>
      </c>
      <c r="H123" t="s">
        <v>8245</v>
      </c>
      <c r="I123">
        <v>1410459023</v>
      </c>
      <c r="J123">
        <v>1407867023</v>
      </c>
      <c r="K123" t="b">
        <v>0</v>
      </c>
      <c r="L123">
        <v>0</v>
      </c>
      <c r="M123" t="b">
        <v>0</v>
      </c>
      <c r="N123" t="s">
        <v>8301</v>
      </c>
      <c r="O123">
        <f t="shared" si="10"/>
        <v>0</v>
      </c>
      <c r="P123">
        <f t="shared" si="11"/>
        <v>0</v>
      </c>
      <c r="Q123" s="10" t="s">
        <v>8317</v>
      </c>
      <c r="R123" t="s">
        <v>8357</v>
      </c>
      <c r="S123" s="11">
        <f t="shared" si="12"/>
        <v>41863.757210648146</v>
      </c>
      <c r="T123" s="11">
        <f t="shared" si="13"/>
        <v>41893.757210648146</v>
      </c>
      <c r="U123">
        <f t="shared" si="14"/>
        <v>2014</v>
      </c>
    </row>
    <row r="124" spans="1:21" ht="43.5" x14ac:dyDescent="0.35">
      <c r="A124">
        <v>1460</v>
      </c>
      <c r="B124" s="3" t="s">
        <v>1461</v>
      </c>
      <c r="C124" s="3" t="s">
        <v>5570</v>
      </c>
      <c r="D124" s="6">
        <v>25000000</v>
      </c>
      <c r="E124" s="8">
        <v>0</v>
      </c>
      <c r="F124" t="s">
        <v>8219</v>
      </c>
      <c r="G124" t="s">
        <v>8223</v>
      </c>
      <c r="H124" t="s">
        <v>8245</v>
      </c>
      <c r="I124">
        <v>1417391100</v>
      </c>
      <c r="J124">
        <v>1412371898</v>
      </c>
      <c r="K124" t="b">
        <v>0</v>
      </c>
      <c r="L124">
        <v>0</v>
      </c>
      <c r="M124" t="b">
        <v>0</v>
      </c>
      <c r="N124" t="s">
        <v>8285</v>
      </c>
      <c r="O124">
        <f t="shared" si="10"/>
        <v>0</v>
      </c>
      <c r="P124">
        <f t="shared" si="11"/>
        <v>0</v>
      </c>
      <c r="Q124" s="10" t="s">
        <v>8322</v>
      </c>
      <c r="R124" t="s">
        <v>8341</v>
      </c>
      <c r="S124" s="11">
        <f t="shared" si="12"/>
        <v>41915.896967592591</v>
      </c>
      <c r="T124" s="11">
        <f t="shared" si="13"/>
        <v>41973.989583333328</v>
      </c>
      <c r="U124">
        <f t="shared" si="14"/>
        <v>2014</v>
      </c>
    </row>
    <row r="125" spans="1:21" ht="29" x14ac:dyDescent="0.35">
      <c r="A125">
        <v>619</v>
      </c>
      <c r="B125" s="3" t="s">
        <v>620</v>
      </c>
      <c r="C125" s="3" t="s">
        <v>4729</v>
      </c>
      <c r="D125" s="6">
        <v>2500000</v>
      </c>
      <c r="E125" s="8">
        <v>1</v>
      </c>
      <c r="F125" t="s">
        <v>8219</v>
      </c>
      <c r="G125" t="s">
        <v>8223</v>
      </c>
      <c r="H125" t="s">
        <v>8245</v>
      </c>
      <c r="I125">
        <v>1416933390</v>
      </c>
      <c r="J125">
        <v>1411745790</v>
      </c>
      <c r="K125" t="b">
        <v>0</v>
      </c>
      <c r="L125">
        <v>1</v>
      </c>
      <c r="M125" t="b">
        <v>0</v>
      </c>
      <c r="N125" t="s">
        <v>8270</v>
      </c>
      <c r="O125">
        <f t="shared" si="10"/>
        <v>0</v>
      </c>
      <c r="P125">
        <f t="shared" si="11"/>
        <v>1</v>
      </c>
      <c r="Q125" s="10" t="s">
        <v>8319</v>
      </c>
      <c r="R125" t="s">
        <v>8320</v>
      </c>
      <c r="S125" s="11">
        <f t="shared" si="12"/>
        <v>41908.650347222225</v>
      </c>
      <c r="T125" s="11">
        <f t="shared" si="13"/>
        <v>41968.692013888889</v>
      </c>
      <c r="U125">
        <f t="shared" si="14"/>
        <v>2014</v>
      </c>
    </row>
    <row r="126" spans="1:21" x14ac:dyDescent="0.35">
      <c r="A126">
        <v>3125</v>
      </c>
      <c r="B126" s="3" t="s">
        <v>3125</v>
      </c>
      <c r="C126" s="3" t="s">
        <v>7235</v>
      </c>
      <c r="D126" s="6">
        <v>1500000</v>
      </c>
      <c r="E126" s="8">
        <v>0</v>
      </c>
      <c r="F126" t="s">
        <v>8219</v>
      </c>
      <c r="G126" t="s">
        <v>8223</v>
      </c>
      <c r="H126" t="s">
        <v>8245</v>
      </c>
      <c r="I126">
        <v>1452142672</v>
      </c>
      <c r="J126">
        <v>1449550672</v>
      </c>
      <c r="K126" t="b">
        <v>0</v>
      </c>
      <c r="L126">
        <v>0</v>
      </c>
      <c r="M126" t="b">
        <v>0</v>
      </c>
      <c r="N126" t="s">
        <v>8301</v>
      </c>
      <c r="O126">
        <f t="shared" si="10"/>
        <v>0</v>
      </c>
      <c r="P126">
        <f t="shared" si="11"/>
        <v>0</v>
      </c>
      <c r="Q126" s="10" t="s">
        <v>8317</v>
      </c>
      <c r="R126" t="s">
        <v>8357</v>
      </c>
      <c r="S126" s="11">
        <f t="shared" si="12"/>
        <v>42346.20685185185</v>
      </c>
      <c r="T126" s="11">
        <f t="shared" si="13"/>
        <v>42376.20685185185</v>
      </c>
      <c r="U126">
        <f t="shared" si="14"/>
        <v>2015</v>
      </c>
    </row>
    <row r="127" spans="1:21" ht="58" x14ac:dyDescent="0.35">
      <c r="A127">
        <v>155</v>
      </c>
      <c r="B127" s="3" t="s">
        <v>157</v>
      </c>
      <c r="C127" s="3" t="s">
        <v>4265</v>
      </c>
      <c r="D127" s="6">
        <v>1350000</v>
      </c>
      <c r="E127" s="8">
        <v>81</v>
      </c>
      <c r="F127" t="s">
        <v>8219</v>
      </c>
      <c r="G127" t="s">
        <v>8223</v>
      </c>
      <c r="H127" t="s">
        <v>8245</v>
      </c>
      <c r="I127">
        <v>1437657935</v>
      </c>
      <c r="J127">
        <v>1434201935</v>
      </c>
      <c r="K127" t="b">
        <v>0</v>
      </c>
      <c r="L127">
        <v>4</v>
      </c>
      <c r="M127" t="b">
        <v>0</v>
      </c>
      <c r="N127" t="s">
        <v>8265</v>
      </c>
      <c r="O127">
        <f t="shared" si="10"/>
        <v>0</v>
      </c>
      <c r="P127">
        <f t="shared" si="11"/>
        <v>20.25</v>
      </c>
      <c r="Q127" s="10" t="s">
        <v>8310</v>
      </c>
      <c r="R127" t="s">
        <v>8313</v>
      </c>
      <c r="S127" s="11">
        <f t="shared" si="12"/>
        <v>42168.559432870374</v>
      </c>
      <c r="T127" s="11">
        <f t="shared" si="13"/>
        <v>42208.559432870374</v>
      </c>
      <c r="U127">
        <f t="shared" si="14"/>
        <v>2015</v>
      </c>
    </row>
    <row r="128" spans="1:21" ht="29" x14ac:dyDescent="0.35">
      <c r="A128">
        <v>639</v>
      </c>
      <c r="B128" s="3" t="s">
        <v>640</v>
      </c>
      <c r="C128" s="3" t="s">
        <v>4749</v>
      </c>
      <c r="D128" s="6">
        <v>1000000</v>
      </c>
      <c r="E128" s="8">
        <v>1</v>
      </c>
      <c r="F128" t="s">
        <v>8219</v>
      </c>
      <c r="G128" t="s">
        <v>8223</v>
      </c>
      <c r="H128" t="s">
        <v>8245</v>
      </c>
      <c r="I128">
        <v>1413208795</v>
      </c>
      <c r="J128">
        <v>1408024795</v>
      </c>
      <c r="K128" t="b">
        <v>0</v>
      </c>
      <c r="L128">
        <v>1</v>
      </c>
      <c r="M128" t="b">
        <v>0</v>
      </c>
      <c r="N128" t="s">
        <v>8270</v>
      </c>
      <c r="O128">
        <f t="shared" si="10"/>
        <v>0</v>
      </c>
      <c r="P128">
        <f t="shared" si="11"/>
        <v>1</v>
      </c>
      <c r="Q128" s="10" t="s">
        <v>8319</v>
      </c>
      <c r="R128" t="s">
        <v>8320</v>
      </c>
      <c r="S128" s="11">
        <f t="shared" si="12"/>
        <v>41865.583275462966</v>
      </c>
      <c r="T128" s="11">
        <f t="shared" si="13"/>
        <v>41925.583275462966</v>
      </c>
      <c r="U128">
        <f t="shared" si="14"/>
        <v>2014</v>
      </c>
    </row>
    <row r="129" spans="1:21" ht="58" x14ac:dyDescent="0.35">
      <c r="A129">
        <v>2643</v>
      </c>
      <c r="B129" s="3" t="s">
        <v>2643</v>
      </c>
      <c r="C129" s="3" t="s">
        <v>6753</v>
      </c>
      <c r="D129" s="6">
        <v>1000000</v>
      </c>
      <c r="E129" s="8">
        <v>335597.31</v>
      </c>
      <c r="F129" t="s">
        <v>8219</v>
      </c>
      <c r="G129" t="s">
        <v>8223</v>
      </c>
      <c r="H129" t="s">
        <v>8245</v>
      </c>
      <c r="I129">
        <v>1482307140</v>
      </c>
      <c r="J129">
        <v>1479218315</v>
      </c>
      <c r="K129" t="b">
        <v>1</v>
      </c>
      <c r="L129">
        <v>1501</v>
      </c>
      <c r="M129" t="b">
        <v>0</v>
      </c>
      <c r="N129" t="s">
        <v>8299</v>
      </c>
      <c r="O129">
        <f t="shared" si="10"/>
        <v>34</v>
      </c>
      <c r="P129">
        <f t="shared" si="11"/>
        <v>223.58</v>
      </c>
      <c r="Q129" s="10" t="s">
        <v>8319</v>
      </c>
      <c r="R129" t="s">
        <v>8355</v>
      </c>
      <c r="S129" s="11">
        <f t="shared" si="12"/>
        <v>42689.582349537035</v>
      </c>
      <c r="T129" s="11">
        <f t="shared" si="13"/>
        <v>42725.332638888889</v>
      </c>
      <c r="U129">
        <f t="shared" si="14"/>
        <v>2016</v>
      </c>
    </row>
    <row r="130" spans="1:21" ht="43.5" x14ac:dyDescent="0.35">
      <c r="A130">
        <v>1000</v>
      </c>
      <c r="B130" s="3" t="s">
        <v>1001</v>
      </c>
      <c r="C130" s="3" t="s">
        <v>5110</v>
      </c>
      <c r="D130" s="6">
        <v>894700</v>
      </c>
      <c r="E130" s="8">
        <v>19824</v>
      </c>
      <c r="F130" t="s">
        <v>8219</v>
      </c>
      <c r="G130" t="s">
        <v>8223</v>
      </c>
      <c r="H130" t="s">
        <v>8245</v>
      </c>
      <c r="I130">
        <v>1489537560</v>
      </c>
      <c r="J130">
        <v>1484357160</v>
      </c>
      <c r="K130" t="b">
        <v>0</v>
      </c>
      <c r="L130">
        <v>6</v>
      </c>
      <c r="M130" t="b">
        <v>0</v>
      </c>
      <c r="N130" t="s">
        <v>8271</v>
      </c>
      <c r="O130">
        <f t="shared" si="10"/>
        <v>2</v>
      </c>
      <c r="P130">
        <f t="shared" si="11"/>
        <v>3304</v>
      </c>
      <c r="Q130" s="10" t="s">
        <v>8319</v>
      </c>
      <c r="R130" t="s">
        <v>8321</v>
      </c>
      <c r="S130" s="11">
        <f t="shared" si="12"/>
        <v>42749.059722222228</v>
      </c>
      <c r="T130" s="11">
        <f t="shared" si="13"/>
        <v>42809.018055555556</v>
      </c>
      <c r="U130">
        <f t="shared" si="14"/>
        <v>2017</v>
      </c>
    </row>
    <row r="131" spans="1:21" ht="29" x14ac:dyDescent="0.35">
      <c r="A131">
        <v>2373</v>
      </c>
      <c r="B131" s="3" t="s">
        <v>2374</v>
      </c>
      <c r="C131" s="3" t="s">
        <v>6483</v>
      </c>
      <c r="D131" s="6">
        <v>850000</v>
      </c>
      <c r="E131" s="8">
        <v>50</v>
      </c>
      <c r="F131" t="s">
        <v>8219</v>
      </c>
      <c r="G131" t="s">
        <v>8234</v>
      </c>
      <c r="H131" t="s">
        <v>8254</v>
      </c>
      <c r="I131">
        <v>1440863624</v>
      </c>
      <c r="J131">
        <v>1438271624</v>
      </c>
      <c r="K131" t="b">
        <v>0</v>
      </c>
      <c r="L131">
        <v>1</v>
      </c>
      <c r="M131" t="b">
        <v>0</v>
      </c>
      <c r="N131" t="s">
        <v>8270</v>
      </c>
      <c r="O131">
        <f t="shared" si="10"/>
        <v>0</v>
      </c>
      <c r="P131">
        <f t="shared" si="11"/>
        <v>50</v>
      </c>
      <c r="Q131" s="10" t="s">
        <v>8319</v>
      </c>
      <c r="R131" t="s">
        <v>8320</v>
      </c>
      <c r="S131" s="11">
        <f t="shared" si="12"/>
        <v>42215.662314814821</v>
      </c>
      <c r="T131" s="11">
        <f t="shared" si="13"/>
        <v>42245.662314814821</v>
      </c>
      <c r="U131">
        <f t="shared" si="14"/>
        <v>2015</v>
      </c>
    </row>
    <row r="132" spans="1:21" ht="43.5" x14ac:dyDescent="0.35">
      <c r="A132">
        <v>3124</v>
      </c>
      <c r="B132" s="3" t="s">
        <v>3124</v>
      </c>
      <c r="C132" s="3" t="s">
        <v>7234</v>
      </c>
      <c r="D132" s="6">
        <v>800000</v>
      </c>
      <c r="E132" s="8">
        <v>26</v>
      </c>
      <c r="F132" t="s">
        <v>8219</v>
      </c>
      <c r="G132" t="s">
        <v>8223</v>
      </c>
      <c r="H132" t="s">
        <v>8245</v>
      </c>
      <c r="I132">
        <v>1422902601</v>
      </c>
      <c r="J132">
        <v>1417718601</v>
      </c>
      <c r="K132" t="b">
        <v>0</v>
      </c>
      <c r="L132">
        <v>4</v>
      </c>
      <c r="M132" t="b">
        <v>0</v>
      </c>
      <c r="N132" t="s">
        <v>8301</v>
      </c>
      <c r="O132">
        <f t="shared" si="10"/>
        <v>0</v>
      </c>
      <c r="P132">
        <f t="shared" si="11"/>
        <v>6.5</v>
      </c>
      <c r="Q132" s="10" t="s">
        <v>8317</v>
      </c>
      <c r="R132" t="s">
        <v>8357</v>
      </c>
      <c r="S132" s="11">
        <f t="shared" si="12"/>
        <v>41977.780104166668</v>
      </c>
      <c r="T132" s="11">
        <f t="shared" si="13"/>
        <v>42037.780104166668</v>
      </c>
      <c r="U132">
        <f t="shared" si="14"/>
        <v>2014</v>
      </c>
    </row>
    <row r="133" spans="1:21" ht="43.5" x14ac:dyDescent="0.35">
      <c r="A133">
        <v>2390</v>
      </c>
      <c r="B133" s="3" t="s">
        <v>2391</v>
      </c>
      <c r="C133" s="3" t="s">
        <v>6500</v>
      </c>
      <c r="D133" s="6">
        <v>510000</v>
      </c>
      <c r="E133" s="8">
        <v>0</v>
      </c>
      <c r="F133" t="s">
        <v>8219</v>
      </c>
      <c r="G133" t="s">
        <v>8225</v>
      </c>
      <c r="H133" t="s">
        <v>8247</v>
      </c>
      <c r="I133">
        <v>1420352264</v>
      </c>
      <c r="J133">
        <v>1416896264</v>
      </c>
      <c r="K133" t="b">
        <v>0</v>
      </c>
      <c r="L133">
        <v>0</v>
      </c>
      <c r="M133" t="b">
        <v>0</v>
      </c>
      <c r="N133" t="s">
        <v>8270</v>
      </c>
      <c r="O133">
        <f t="shared" si="10"/>
        <v>0</v>
      </c>
      <c r="P133">
        <f t="shared" si="11"/>
        <v>0</v>
      </c>
      <c r="Q133" s="10" t="s">
        <v>8319</v>
      </c>
      <c r="R133" t="s">
        <v>8320</v>
      </c>
      <c r="S133" s="11">
        <f t="shared" si="12"/>
        <v>41968.262314814812</v>
      </c>
      <c r="T133" s="11">
        <f t="shared" si="13"/>
        <v>42008.262314814812</v>
      </c>
      <c r="U133">
        <f t="shared" si="14"/>
        <v>2014</v>
      </c>
    </row>
    <row r="134" spans="1:21" ht="43.5" x14ac:dyDescent="0.35">
      <c r="A134">
        <v>159</v>
      </c>
      <c r="B134" s="3" t="s">
        <v>161</v>
      </c>
      <c r="C134" s="3" t="s">
        <v>4269</v>
      </c>
      <c r="D134" s="6">
        <v>500000</v>
      </c>
      <c r="E134" s="8">
        <v>10</v>
      </c>
      <c r="F134" t="s">
        <v>8219</v>
      </c>
      <c r="G134" t="s">
        <v>8223</v>
      </c>
      <c r="H134" t="s">
        <v>8245</v>
      </c>
      <c r="I134">
        <v>1467541545</v>
      </c>
      <c r="J134">
        <v>1464085545</v>
      </c>
      <c r="K134" t="b">
        <v>0</v>
      </c>
      <c r="L134">
        <v>1</v>
      </c>
      <c r="M134" t="b">
        <v>0</v>
      </c>
      <c r="N134" t="s">
        <v>8265</v>
      </c>
      <c r="O134">
        <f t="shared" si="10"/>
        <v>0</v>
      </c>
      <c r="P134">
        <f t="shared" si="11"/>
        <v>10</v>
      </c>
      <c r="Q134" s="10" t="s">
        <v>8310</v>
      </c>
      <c r="R134" t="s">
        <v>8313</v>
      </c>
      <c r="S134" s="11">
        <f t="shared" si="12"/>
        <v>42514.434548611112</v>
      </c>
      <c r="T134" s="11">
        <f t="shared" si="13"/>
        <v>42554.434548611112</v>
      </c>
      <c r="U134">
        <f t="shared" si="14"/>
        <v>2016</v>
      </c>
    </row>
    <row r="135" spans="1:21" ht="43.5" x14ac:dyDescent="0.35">
      <c r="A135">
        <v>1230</v>
      </c>
      <c r="B135" s="3" t="s">
        <v>1231</v>
      </c>
      <c r="C135" s="3" t="s">
        <v>5340</v>
      </c>
      <c r="D135" s="6">
        <v>500000</v>
      </c>
      <c r="E135" s="8">
        <v>0</v>
      </c>
      <c r="F135" t="s">
        <v>8219</v>
      </c>
      <c r="G135" t="s">
        <v>8223</v>
      </c>
      <c r="H135" t="s">
        <v>8245</v>
      </c>
      <c r="I135">
        <v>1298589630</v>
      </c>
      <c r="J135">
        <v>1295997630</v>
      </c>
      <c r="K135" t="b">
        <v>0</v>
      </c>
      <c r="L135">
        <v>0</v>
      </c>
      <c r="M135" t="b">
        <v>0</v>
      </c>
      <c r="N135" t="s">
        <v>8284</v>
      </c>
      <c r="O135">
        <f t="shared" si="10"/>
        <v>0</v>
      </c>
      <c r="P135">
        <f t="shared" si="11"/>
        <v>0</v>
      </c>
      <c r="Q135" s="10" t="s">
        <v>8325</v>
      </c>
      <c r="R135" t="s">
        <v>8340</v>
      </c>
      <c r="S135" s="11">
        <f t="shared" si="12"/>
        <v>40568.972569444442</v>
      </c>
      <c r="T135" s="11">
        <f t="shared" si="13"/>
        <v>40598.972569444442</v>
      </c>
      <c r="U135">
        <f t="shared" si="14"/>
        <v>2011</v>
      </c>
    </row>
    <row r="136" spans="1:21" ht="43.5" x14ac:dyDescent="0.35">
      <c r="A136">
        <v>2646</v>
      </c>
      <c r="B136" s="3" t="s">
        <v>2646</v>
      </c>
      <c r="C136" s="3" t="s">
        <v>6756</v>
      </c>
      <c r="D136" s="6">
        <v>500000</v>
      </c>
      <c r="E136" s="8">
        <v>42086.42</v>
      </c>
      <c r="F136" t="s">
        <v>8219</v>
      </c>
      <c r="G136" t="s">
        <v>8223</v>
      </c>
      <c r="H136" t="s">
        <v>8245</v>
      </c>
      <c r="I136">
        <v>1441783869</v>
      </c>
      <c r="J136">
        <v>1439191869</v>
      </c>
      <c r="K136" t="b">
        <v>1</v>
      </c>
      <c r="L136">
        <v>535</v>
      </c>
      <c r="M136" t="b">
        <v>0</v>
      </c>
      <c r="N136" t="s">
        <v>8299</v>
      </c>
      <c r="O136">
        <f t="shared" si="10"/>
        <v>8</v>
      </c>
      <c r="P136">
        <f t="shared" si="11"/>
        <v>78.67</v>
      </c>
      <c r="Q136" s="10" t="s">
        <v>8319</v>
      </c>
      <c r="R136" t="s">
        <v>8355</v>
      </c>
      <c r="S136" s="11">
        <f t="shared" si="12"/>
        <v>42226.313298611116</v>
      </c>
      <c r="T136" s="11">
        <f t="shared" si="13"/>
        <v>42256.313298611116</v>
      </c>
      <c r="U136">
        <f t="shared" si="14"/>
        <v>2015</v>
      </c>
    </row>
    <row r="137" spans="1:21" ht="43.5" x14ac:dyDescent="0.35">
      <c r="A137">
        <v>2349</v>
      </c>
      <c r="B137" s="3" t="s">
        <v>2350</v>
      </c>
      <c r="C137" s="3" t="s">
        <v>6459</v>
      </c>
      <c r="D137" s="6">
        <v>474900</v>
      </c>
      <c r="E137" s="8">
        <v>0</v>
      </c>
      <c r="F137" t="s">
        <v>8219</v>
      </c>
      <c r="G137" t="s">
        <v>8234</v>
      </c>
      <c r="H137" t="s">
        <v>8254</v>
      </c>
      <c r="I137">
        <v>1439318228</v>
      </c>
      <c r="J137">
        <v>1436812628</v>
      </c>
      <c r="K137" t="b">
        <v>0</v>
      </c>
      <c r="L137">
        <v>0</v>
      </c>
      <c r="M137" t="b">
        <v>0</v>
      </c>
      <c r="N137" t="s">
        <v>8270</v>
      </c>
      <c r="O137">
        <f t="shared" si="10"/>
        <v>0</v>
      </c>
      <c r="P137">
        <f t="shared" si="11"/>
        <v>0</v>
      </c>
      <c r="Q137" s="10" t="s">
        <v>8319</v>
      </c>
      <c r="R137" t="s">
        <v>8320</v>
      </c>
      <c r="S137" s="11">
        <f t="shared" si="12"/>
        <v>42198.775787037041</v>
      </c>
      <c r="T137" s="11">
        <f t="shared" si="13"/>
        <v>42227.775787037041</v>
      </c>
      <c r="U137">
        <f t="shared" si="14"/>
        <v>2015</v>
      </c>
    </row>
    <row r="138" spans="1:21" ht="58" x14ac:dyDescent="0.35">
      <c r="A138">
        <v>1321</v>
      </c>
      <c r="B138" s="3" t="s">
        <v>1322</v>
      </c>
      <c r="C138" s="3" t="s">
        <v>5431</v>
      </c>
      <c r="D138" s="6">
        <v>462000</v>
      </c>
      <c r="E138" s="8">
        <v>6019</v>
      </c>
      <c r="F138" t="s">
        <v>8219</v>
      </c>
      <c r="G138" t="s">
        <v>8234</v>
      </c>
      <c r="H138" t="s">
        <v>8254</v>
      </c>
      <c r="I138">
        <v>1482515937</v>
      </c>
      <c r="J138">
        <v>1479923937</v>
      </c>
      <c r="K138" t="b">
        <v>0</v>
      </c>
      <c r="L138">
        <v>7</v>
      </c>
      <c r="M138" t="b">
        <v>0</v>
      </c>
      <c r="N138" t="s">
        <v>8271</v>
      </c>
      <c r="O138">
        <f t="shared" si="10"/>
        <v>1</v>
      </c>
      <c r="P138">
        <f t="shared" si="11"/>
        <v>859.86</v>
      </c>
      <c r="Q138" s="10" t="s">
        <v>8319</v>
      </c>
      <c r="R138" t="s">
        <v>8321</v>
      </c>
      <c r="S138" s="11">
        <f t="shared" si="12"/>
        <v>42697.74927083333</v>
      </c>
      <c r="T138" s="11">
        <f t="shared" si="13"/>
        <v>42727.74927083333</v>
      </c>
      <c r="U138">
        <f t="shared" si="14"/>
        <v>2016</v>
      </c>
    </row>
    <row r="139" spans="1:21" ht="43.5" x14ac:dyDescent="0.35">
      <c r="A139">
        <v>627</v>
      </c>
      <c r="B139" s="3" t="s">
        <v>628</v>
      </c>
      <c r="C139" s="3" t="s">
        <v>4737</v>
      </c>
      <c r="D139" s="6">
        <v>450000</v>
      </c>
      <c r="E139" s="8">
        <v>90</v>
      </c>
      <c r="F139" t="s">
        <v>8219</v>
      </c>
      <c r="G139" t="s">
        <v>8234</v>
      </c>
      <c r="H139" t="s">
        <v>8254</v>
      </c>
      <c r="I139">
        <v>1457996400</v>
      </c>
      <c r="J139">
        <v>1452842511</v>
      </c>
      <c r="K139" t="b">
        <v>0</v>
      </c>
      <c r="L139">
        <v>1</v>
      </c>
      <c r="M139" t="b">
        <v>0</v>
      </c>
      <c r="N139" t="s">
        <v>8270</v>
      </c>
      <c r="O139">
        <f t="shared" si="10"/>
        <v>0</v>
      </c>
      <c r="P139">
        <f t="shared" si="11"/>
        <v>90</v>
      </c>
      <c r="Q139" s="10" t="s">
        <v>8319</v>
      </c>
      <c r="R139" t="s">
        <v>8320</v>
      </c>
      <c r="S139" s="11">
        <f t="shared" si="12"/>
        <v>42384.306840277779</v>
      </c>
      <c r="T139" s="11">
        <f t="shared" si="13"/>
        <v>42443.958333333328</v>
      </c>
      <c r="U139">
        <f t="shared" si="14"/>
        <v>2016</v>
      </c>
    </row>
    <row r="140" spans="1:21" ht="43.5" x14ac:dyDescent="0.35">
      <c r="A140">
        <v>2953</v>
      </c>
      <c r="B140" s="3" t="s">
        <v>2953</v>
      </c>
      <c r="C140" s="3" t="s">
        <v>7063</v>
      </c>
      <c r="D140" s="6">
        <v>400000</v>
      </c>
      <c r="E140" s="8">
        <v>605</v>
      </c>
      <c r="F140" t="s">
        <v>8219</v>
      </c>
      <c r="G140" t="s">
        <v>8223</v>
      </c>
      <c r="H140" t="s">
        <v>8245</v>
      </c>
      <c r="I140">
        <v>1444330821</v>
      </c>
      <c r="J140">
        <v>1441738821</v>
      </c>
      <c r="K140" t="b">
        <v>0</v>
      </c>
      <c r="L140">
        <v>3</v>
      </c>
      <c r="M140" t="b">
        <v>0</v>
      </c>
      <c r="N140" t="s">
        <v>8301</v>
      </c>
      <c r="O140">
        <f t="shared" si="10"/>
        <v>0</v>
      </c>
      <c r="P140">
        <f t="shared" si="11"/>
        <v>201.67</v>
      </c>
      <c r="Q140" s="10" t="s">
        <v>8317</v>
      </c>
      <c r="R140" t="s">
        <v>8357</v>
      </c>
      <c r="S140" s="11">
        <f t="shared" si="12"/>
        <v>42255.791909722218</v>
      </c>
      <c r="T140" s="11">
        <f t="shared" si="13"/>
        <v>42285.791909722218</v>
      </c>
      <c r="U140">
        <f t="shared" si="14"/>
        <v>2015</v>
      </c>
    </row>
    <row r="141" spans="1:21" ht="29" x14ac:dyDescent="0.35">
      <c r="A141">
        <v>152</v>
      </c>
      <c r="B141" s="3" t="s">
        <v>154</v>
      </c>
      <c r="C141" s="3" t="s">
        <v>4262</v>
      </c>
      <c r="D141" s="6">
        <v>380000</v>
      </c>
      <c r="E141" s="8">
        <v>30</v>
      </c>
      <c r="F141" t="s">
        <v>8219</v>
      </c>
      <c r="G141" t="s">
        <v>8223</v>
      </c>
      <c r="H141" t="s">
        <v>8245</v>
      </c>
      <c r="I141">
        <v>1411437100</v>
      </c>
      <c r="J141">
        <v>1408845100</v>
      </c>
      <c r="K141" t="b">
        <v>0</v>
      </c>
      <c r="L141">
        <v>2</v>
      </c>
      <c r="M141" t="b">
        <v>0</v>
      </c>
      <c r="N141" t="s">
        <v>8265</v>
      </c>
      <c r="O141">
        <f t="shared" si="10"/>
        <v>0</v>
      </c>
      <c r="P141">
        <f t="shared" si="11"/>
        <v>15</v>
      </c>
      <c r="Q141" s="10" t="s">
        <v>8310</v>
      </c>
      <c r="R141" t="s">
        <v>8313</v>
      </c>
      <c r="S141" s="11">
        <f t="shared" si="12"/>
        <v>41875.077546296299</v>
      </c>
      <c r="T141" s="11">
        <f t="shared" si="13"/>
        <v>41905.077546296299</v>
      </c>
      <c r="U141">
        <f t="shared" si="14"/>
        <v>2014</v>
      </c>
    </row>
    <row r="142" spans="1:21" ht="43.5" x14ac:dyDescent="0.35">
      <c r="A142">
        <v>3885</v>
      </c>
      <c r="B142" s="3" t="s">
        <v>3882</v>
      </c>
      <c r="C142" s="3" t="s">
        <v>7994</v>
      </c>
      <c r="D142" s="6">
        <v>375000</v>
      </c>
      <c r="E142" s="8">
        <v>0</v>
      </c>
      <c r="F142" t="s">
        <v>8219</v>
      </c>
      <c r="G142" t="s">
        <v>8223</v>
      </c>
      <c r="H142" t="s">
        <v>8245</v>
      </c>
      <c r="I142">
        <v>1462834191</v>
      </c>
      <c r="J142">
        <v>1460242191</v>
      </c>
      <c r="K142" t="b">
        <v>0</v>
      </c>
      <c r="L142">
        <v>0</v>
      </c>
      <c r="M142" t="b">
        <v>0</v>
      </c>
      <c r="N142" t="s">
        <v>8303</v>
      </c>
      <c r="O142">
        <f t="shared" si="10"/>
        <v>0</v>
      </c>
      <c r="P142">
        <f t="shared" si="11"/>
        <v>0</v>
      </c>
      <c r="Q142" s="10" t="s">
        <v>8317</v>
      </c>
      <c r="R142" t="s">
        <v>8359</v>
      </c>
      <c r="S142" s="11">
        <f t="shared" si="12"/>
        <v>42469.951284722221</v>
      </c>
      <c r="T142" s="11">
        <f t="shared" si="13"/>
        <v>42499.951284722221</v>
      </c>
      <c r="U142">
        <f t="shared" si="14"/>
        <v>2016</v>
      </c>
    </row>
    <row r="143" spans="1:21" ht="43.5" x14ac:dyDescent="0.35">
      <c r="A143">
        <v>2651</v>
      </c>
      <c r="B143" s="3" t="s">
        <v>2651</v>
      </c>
      <c r="C143" s="3" t="s">
        <v>6761</v>
      </c>
      <c r="D143" s="6">
        <v>280000</v>
      </c>
      <c r="E143" s="8">
        <v>5233</v>
      </c>
      <c r="F143" t="s">
        <v>8219</v>
      </c>
      <c r="G143" t="s">
        <v>8223</v>
      </c>
      <c r="H143" t="s">
        <v>8245</v>
      </c>
      <c r="I143">
        <v>1450380009</v>
      </c>
      <c r="J143">
        <v>1447960809</v>
      </c>
      <c r="K143" t="b">
        <v>0</v>
      </c>
      <c r="L143">
        <v>17</v>
      </c>
      <c r="M143" t="b">
        <v>0</v>
      </c>
      <c r="N143" t="s">
        <v>8299</v>
      </c>
      <c r="O143">
        <f t="shared" si="10"/>
        <v>2</v>
      </c>
      <c r="P143">
        <f t="shared" si="11"/>
        <v>307.82</v>
      </c>
      <c r="Q143" s="10" t="s">
        <v>8319</v>
      </c>
      <c r="R143" t="s">
        <v>8355</v>
      </c>
      <c r="S143" s="11">
        <f t="shared" si="12"/>
        <v>42327.805659722217</v>
      </c>
      <c r="T143" s="11">
        <f t="shared" si="13"/>
        <v>42355.805659722217</v>
      </c>
      <c r="U143">
        <f t="shared" si="14"/>
        <v>2015</v>
      </c>
    </row>
    <row r="144" spans="1:21" ht="43.5" x14ac:dyDescent="0.35">
      <c r="A144">
        <v>151</v>
      </c>
      <c r="B144" s="3" t="s">
        <v>153</v>
      </c>
      <c r="C144" s="3" t="s">
        <v>4261</v>
      </c>
      <c r="D144" s="6">
        <v>250000</v>
      </c>
      <c r="E144" s="8">
        <v>140</v>
      </c>
      <c r="F144" t="s">
        <v>8219</v>
      </c>
      <c r="G144" t="s">
        <v>8225</v>
      </c>
      <c r="H144" t="s">
        <v>8247</v>
      </c>
      <c r="I144">
        <v>1434633191</v>
      </c>
      <c r="J144">
        <v>1429449191</v>
      </c>
      <c r="K144" t="b">
        <v>0</v>
      </c>
      <c r="L144">
        <v>5</v>
      </c>
      <c r="M144" t="b">
        <v>0</v>
      </c>
      <c r="N144" t="s">
        <v>8265</v>
      </c>
      <c r="O144">
        <f t="shared" si="10"/>
        <v>0</v>
      </c>
      <c r="P144">
        <f t="shared" si="11"/>
        <v>28</v>
      </c>
      <c r="Q144" s="10" t="s">
        <v>8310</v>
      </c>
      <c r="R144" t="s">
        <v>8313</v>
      </c>
      <c r="S144" s="11">
        <f t="shared" si="12"/>
        <v>42113.550821759258</v>
      </c>
      <c r="T144" s="11">
        <f t="shared" si="13"/>
        <v>42173.550821759258</v>
      </c>
      <c r="U144">
        <f t="shared" si="14"/>
        <v>2015</v>
      </c>
    </row>
    <row r="145" spans="1:21" ht="58" x14ac:dyDescent="0.35">
      <c r="A145">
        <v>1017</v>
      </c>
      <c r="B145" s="3" t="s">
        <v>1018</v>
      </c>
      <c r="C145" s="3" t="s">
        <v>5127</v>
      </c>
      <c r="D145" s="6">
        <v>250000</v>
      </c>
      <c r="E145" s="8">
        <v>57197</v>
      </c>
      <c r="F145" t="s">
        <v>8219</v>
      </c>
      <c r="G145" t="s">
        <v>8223</v>
      </c>
      <c r="H145" t="s">
        <v>8245</v>
      </c>
      <c r="I145">
        <v>1448125935</v>
      </c>
      <c r="J145">
        <v>1444666335</v>
      </c>
      <c r="K145" t="b">
        <v>0</v>
      </c>
      <c r="L145">
        <v>355</v>
      </c>
      <c r="M145" t="b">
        <v>0</v>
      </c>
      <c r="N145" t="s">
        <v>8271</v>
      </c>
      <c r="O145">
        <f t="shared" si="10"/>
        <v>23</v>
      </c>
      <c r="P145">
        <f t="shared" si="11"/>
        <v>161.12</v>
      </c>
      <c r="Q145" s="10" t="s">
        <v>8319</v>
      </c>
      <c r="R145" t="s">
        <v>8321</v>
      </c>
      <c r="S145" s="11">
        <f t="shared" si="12"/>
        <v>42289.675173611111</v>
      </c>
      <c r="T145" s="11">
        <f t="shared" si="13"/>
        <v>42329.716840277775</v>
      </c>
      <c r="U145">
        <f t="shared" si="14"/>
        <v>2015</v>
      </c>
    </row>
    <row r="146" spans="1:21" ht="58" x14ac:dyDescent="0.35">
      <c r="A146">
        <v>1311</v>
      </c>
      <c r="B146" s="3" t="s">
        <v>1312</v>
      </c>
      <c r="C146" s="3" t="s">
        <v>5421</v>
      </c>
      <c r="D146" s="6">
        <v>250000</v>
      </c>
      <c r="E146" s="8">
        <v>80070</v>
      </c>
      <c r="F146" t="s">
        <v>8219</v>
      </c>
      <c r="G146" t="s">
        <v>8223</v>
      </c>
      <c r="H146" t="s">
        <v>8245</v>
      </c>
      <c r="I146">
        <v>1480536919</v>
      </c>
      <c r="J146">
        <v>1477509319</v>
      </c>
      <c r="K146" t="b">
        <v>0</v>
      </c>
      <c r="L146">
        <v>100</v>
      </c>
      <c r="M146" t="b">
        <v>0</v>
      </c>
      <c r="N146" t="s">
        <v>8271</v>
      </c>
      <c r="O146">
        <f t="shared" si="10"/>
        <v>32</v>
      </c>
      <c r="P146">
        <f t="shared" si="11"/>
        <v>800.7</v>
      </c>
      <c r="Q146" s="10" t="s">
        <v>8319</v>
      </c>
      <c r="R146" t="s">
        <v>8321</v>
      </c>
      <c r="S146" s="11">
        <f t="shared" si="12"/>
        <v>42669.802303240736</v>
      </c>
      <c r="T146" s="11">
        <f t="shared" si="13"/>
        <v>42704.843969907408</v>
      </c>
      <c r="U146">
        <f t="shared" si="14"/>
        <v>2016</v>
      </c>
    </row>
    <row r="147" spans="1:21" ht="43.5" x14ac:dyDescent="0.35">
      <c r="A147">
        <v>1331</v>
      </c>
      <c r="B147" s="3" t="s">
        <v>1332</v>
      </c>
      <c r="C147" s="3" t="s">
        <v>5441</v>
      </c>
      <c r="D147" s="6">
        <v>250000</v>
      </c>
      <c r="E147" s="8">
        <v>3417</v>
      </c>
      <c r="F147" t="s">
        <v>8219</v>
      </c>
      <c r="G147" t="s">
        <v>8223</v>
      </c>
      <c r="H147" t="s">
        <v>8245</v>
      </c>
      <c r="I147">
        <v>1471435554</v>
      </c>
      <c r="J147">
        <v>1468843554</v>
      </c>
      <c r="K147" t="b">
        <v>0</v>
      </c>
      <c r="L147">
        <v>34</v>
      </c>
      <c r="M147" t="b">
        <v>0</v>
      </c>
      <c r="N147" t="s">
        <v>8271</v>
      </c>
      <c r="O147">
        <f t="shared" si="10"/>
        <v>1</v>
      </c>
      <c r="P147">
        <f t="shared" si="11"/>
        <v>100.5</v>
      </c>
      <c r="Q147" s="10" t="s">
        <v>8319</v>
      </c>
      <c r="R147" t="s">
        <v>8321</v>
      </c>
      <c r="S147" s="11">
        <f t="shared" si="12"/>
        <v>42569.50409722222</v>
      </c>
      <c r="T147" s="11">
        <f t="shared" si="13"/>
        <v>42599.50409722222</v>
      </c>
      <c r="U147">
        <f t="shared" si="14"/>
        <v>2016</v>
      </c>
    </row>
    <row r="148" spans="1:21" ht="43.5" x14ac:dyDescent="0.35">
      <c r="A148">
        <v>140</v>
      </c>
      <c r="B148" s="3" t="s">
        <v>142</v>
      </c>
      <c r="C148" s="3" t="s">
        <v>4250</v>
      </c>
      <c r="D148" s="6">
        <v>200000</v>
      </c>
      <c r="E148" s="8">
        <v>0</v>
      </c>
      <c r="F148" t="s">
        <v>8219</v>
      </c>
      <c r="G148" t="s">
        <v>8223</v>
      </c>
      <c r="H148" t="s">
        <v>8245</v>
      </c>
      <c r="I148">
        <v>1426823132</v>
      </c>
      <c r="J148">
        <v>1424234732</v>
      </c>
      <c r="K148" t="b">
        <v>0</v>
      </c>
      <c r="L148">
        <v>0</v>
      </c>
      <c r="M148" t="b">
        <v>0</v>
      </c>
      <c r="N148" t="s">
        <v>8265</v>
      </c>
      <c r="O148">
        <f t="shared" si="10"/>
        <v>0</v>
      </c>
      <c r="P148">
        <f t="shared" si="11"/>
        <v>0</v>
      </c>
      <c r="Q148" s="10" t="s">
        <v>8310</v>
      </c>
      <c r="R148" t="s">
        <v>8313</v>
      </c>
      <c r="S148" s="11">
        <f t="shared" si="12"/>
        <v>42053.198287037041</v>
      </c>
      <c r="T148" s="11">
        <f t="shared" si="13"/>
        <v>42083.15662037037</v>
      </c>
      <c r="U148">
        <f t="shared" si="14"/>
        <v>2015</v>
      </c>
    </row>
    <row r="149" spans="1:21" ht="43.5" x14ac:dyDescent="0.35">
      <c r="A149">
        <v>629</v>
      </c>
      <c r="B149" s="3" t="s">
        <v>630</v>
      </c>
      <c r="C149" s="3" t="s">
        <v>4739</v>
      </c>
      <c r="D149" s="6">
        <v>200000</v>
      </c>
      <c r="E149" s="8">
        <v>350</v>
      </c>
      <c r="F149" t="s">
        <v>8219</v>
      </c>
      <c r="G149" t="s">
        <v>8225</v>
      </c>
      <c r="H149" t="s">
        <v>8247</v>
      </c>
      <c r="I149">
        <v>1463239108</v>
      </c>
      <c r="J149">
        <v>1460647108</v>
      </c>
      <c r="K149" t="b">
        <v>0</v>
      </c>
      <c r="L149">
        <v>3</v>
      </c>
      <c r="M149" t="b">
        <v>0</v>
      </c>
      <c r="N149" t="s">
        <v>8270</v>
      </c>
      <c r="O149">
        <f t="shared" si="10"/>
        <v>0</v>
      </c>
      <c r="P149">
        <f t="shared" si="11"/>
        <v>116.67</v>
      </c>
      <c r="Q149" s="10" t="s">
        <v>8319</v>
      </c>
      <c r="R149" t="s">
        <v>8320</v>
      </c>
      <c r="S149" s="11">
        <f t="shared" si="12"/>
        <v>42474.637824074074</v>
      </c>
      <c r="T149" s="11">
        <f t="shared" si="13"/>
        <v>42504.637824074074</v>
      </c>
      <c r="U149">
        <f t="shared" si="14"/>
        <v>2016</v>
      </c>
    </row>
    <row r="150" spans="1:21" x14ac:dyDescent="0.35">
      <c r="A150">
        <v>638</v>
      </c>
      <c r="B150" s="3" t="s">
        <v>639</v>
      </c>
      <c r="C150" s="3" t="s">
        <v>4748</v>
      </c>
      <c r="D150" s="6">
        <v>200000</v>
      </c>
      <c r="E150" s="8">
        <v>18</v>
      </c>
      <c r="F150" t="s">
        <v>8219</v>
      </c>
      <c r="G150" t="s">
        <v>8235</v>
      </c>
      <c r="H150" t="s">
        <v>8248</v>
      </c>
      <c r="I150">
        <v>1490447662</v>
      </c>
      <c r="J150">
        <v>1485267262</v>
      </c>
      <c r="K150" t="b">
        <v>0</v>
      </c>
      <c r="L150">
        <v>6</v>
      </c>
      <c r="M150" t="b">
        <v>0</v>
      </c>
      <c r="N150" t="s">
        <v>8270</v>
      </c>
      <c r="O150">
        <f t="shared" si="10"/>
        <v>0</v>
      </c>
      <c r="P150">
        <f t="shared" si="11"/>
        <v>3</v>
      </c>
      <c r="Q150" s="10" t="s">
        <v>8319</v>
      </c>
      <c r="R150" t="s">
        <v>8320</v>
      </c>
      <c r="S150" s="11">
        <f t="shared" si="12"/>
        <v>42759.593310185184</v>
      </c>
      <c r="T150" s="11">
        <f t="shared" si="13"/>
        <v>42819.55164351852</v>
      </c>
      <c r="U150">
        <f t="shared" si="14"/>
        <v>2017</v>
      </c>
    </row>
    <row r="151" spans="1:21" ht="43.5" x14ac:dyDescent="0.35">
      <c r="A151">
        <v>1005</v>
      </c>
      <c r="B151" s="3" t="s">
        <v>1006</v>
      </c>
      <c r="C151" s="3" t="s">
        <v>5115</v>
      </c>
      <c r="D151" s="6">
        <v>200000</v>
      </c>
      <c r="E151" s="8">
        <v>150102</v>
      </c>
      <c r="F151" t="s">
        <v>8219</v>
      </c>
      <c r="G151" t="s">
        <v>8223</v>
      </c>
      <c r="H151" t="s">
        <v>8245</v>
      </c>
      <c r="I151">
        <v>1446217183</v>
      </c>
      <c r="J151">
        <v>1443538783</v>
      </c>
      <c r="K151" t="b">
        <v>0</v>
      </c>
      <c r="L151">
        <v>161</v>
      </c>
      <c r="M151" t="b">
        <v>0</v>
      </c>
      <c r="N151" t="s">
        <v>8271</v>
      </c>
      <c r="O151">
        <f t="shared" si="10"/>
        <v>75</v>
      </c>
      <c r="P151">
        <f t="shared" si="11"/>
        <v>932.31</v>
      </c>
      <c r="Q151" s="10" t="s">
        <v>8319</v>
      </c>
      <c r="R151" t="s">
        <v>8321</v>
      </c>
      <c r="S151" s="11">
        <f t="shared" si="12"/>
        <v>42276.624803240738</v>
      </c>
      <c r="T151" s="11">
        <f t="shared" si="13"/>
        <v>42307.624803240738</v>
      </c>
      <c r="U151">
        <f t="shared" si="14"/>
        <v>2015</v>
      </c>
    </row>
    <row r="152" spans="1:21" ht="58" x14ac:dyDescent="0.35">
      <c r="A152">
        <v>1317</v>
      </c>
      <c r="B152" s="3" t="s">
        <v>1318</v>
      </c>
      <c r="C152" s="3" t="s">
        <v>5427</v>
      </c>
      <c r="D152" s="6">
        <v>200000</v>
      </c>
      <c r="E152" s="8">
        <v>11467</v>
      </c>
      <c r="F152" t="s">
        <v>8219</v>
      </c>
      <c r="G152" t="s">
        <v>8231</v>
      </c>
      <c r="H152" t="s">
        <v>8252</v>
      </c>
      <c r="I152">
        <v>1469109600</v>
      </c>
      <c r="J152">
        <v>1464586746</v>
      </c>
      <c r="K152" t="b">
        <v>0</v>
      </c>
      <c r="L152">
        <v>19</v>
      </c>
      <c r="M152" t="b">
        <v>0</v>
      </c>
      <c r="N152" t="s">
        <v>8271</v>
      </c>
      <c r="O152">
        <f t="shared" si="10"/>
        <v>6</v>
      </c>
      <c r="P152">
        <f t="shared" si="11"/>
        <v>603.53</v>
      </c>
      <c r="Q152" s="10" t="s">
        <v>8319</v>
      </c>
      <c r="R152" t="s">
        <v>8321</v>
      </c>
      <c r="S152" s="11">
        <f t="shared" si="12"/>
        <v>42520.235486111109</v>
      </c>
      <c r="T152" s="11">
        <f t="shared" si="13"/>
        <v>42572.583333333328</v>
      </c>
      <c r="U152">
        <f t="shared" si="14"/>
        <v>2016</v>
      </c>
    </row>
    <row r="153" spans="1:21" ht="43.5" x14ac:dyDescent="0.35">
      <c r="A153">
        <v>2579</v>
      </c>
      <c r="B153" s="3" t="s">
        <v>2579</v>
      </c>
      <c r="C153" s="3" t="s">
        <v>6689</v>
      </c>
      <c r="D153" s="6">
        <v>200000</v>
      </c>
      <c r="E153" s="8">
        <v>277</v>
      </c>
      <c r="F153" t="s">
        <v>8219</v>
      </c>
      <c r="G153" t="s">
        <v>8223</v>
      </c>
      <c r="H153" t="s">
        <v>8245</v>
      </c>
      <c r="I153">
        <v>1410810903</v>
      </c>
      <c r="J153">
        <v>1405626903</v>
      </c>
      <c r="K153" t="b">
        <v>0</v>
      </c>
      <c r="L153">
        <v>12</v>
      </c>
      <c r="M153" t="b">
        <v>0</v>
      </c>
      <c r="N153" t="s">
        <v>8282</v>
      </c>
      <c r="O153">
        <f t="shared" si="10"/>
        <v>0</v>
      </c>
      <c r="P153">
        <f t="shared" si="11"/>
        <v>23.08</v>
      </c>
      <c r="Q153" s="10" t="s">
        <v>8336</v>
      </c>
      <c r="R153" t="s">
        <v>8337</v>
      </c>
      <c r="S153" s="11">
        <f t="shared" si="12"/>
        <v>41837.829895833333</v>
      </c>
      <c r="T153" s="11">
        <f t="shared" si="13"/>
        <v>41897.829895833333</v>
      </c>
      <c r="U153">
        <f t="shared" si="14"/>
        <v>2014</v>
      </c>
    </row>
    <row r="154" spans="1:21" ht="58" x14ac:dyDescent="0.35">
      <c r="A154">
        <v>1314</v>
      </c>
      <c r="B154" s="3" t="s">
        <v>1315</v>
      </c>
      <c r="C154" s="3" t="s">
        <v>5424</v>
      </c>
      <c r="D154" s="6">
        <v>180000</v>
      </c>
      <c r="E154" s="8">
        <v>2028</v>
      </c>
      <c r="F154" t="s">
        <v>8219</v>
      </c>
      <c r="G154" t="s">
        <v>8223</v>
      </c>
      <c r="H154" t="s">
        <v>8245</v>
      </c>
      <c r="I154">
        <v>1477065860</v>
      </c>
      <c r="J154">
        <v>1471881860</v>
      </c>
      <c r="K154" t="b">
        <v>0</v>
      </c>
      <c r="L154">
        <v>11</v>
      </c>
      <c r="M154" t="b">
        <v>0</v>
      </c>
      <c r="N154" t="s">
        <v>8271</v>
      </c>
      <c r="O154">
        <f t="shared" si="10"/>
        <v>1</v>
      </c>
      <c r="P154">
        <f t="shared" si="11"/>
        <v>184.36</v>
      </c>
      <c r="Q154" s="10" t="s">
        <v>8319</v>
      </c>
      <c r="R154" t="s">
        <v>8321</v>
      </c>
      <c r="S154" s="11">
        <f t="shared" si="12"/>
        <v>42604.669675925921</v>
      </c>
      <c r="T154" s="11">
        <f t="shared" si="13"/>
        <v>42664.669675925921</v>
      </c>
      <c r="U154">
        <f t="shared" si="14"/>
        <v>2016</v>
      </c>
    </row>
    <row r="155" spans="1:21" ht="43.5" x14ac:dyDescent="0.35">
      <c r="A155">
        <v>2363</v>
      </c>
      <c r="B155" s="3" t="s">
        <v>2364</v>
      </c>
      <c r="C155" s="3" t="s">
        <v>6473</v>
      </c>
      <c r="D155" s="6">
        <v>175000</v>
      </c>
      <c r="E155" s="8">
        <v>0</v>
      </c>
      <c r="F155" t="s">
        <v>8219</v>
      </c>
      <c r="G155" t="s">
        <v>8223</v>
      </c>
      <c r="H155" t="s">
        <v>8245</v>
      </c>
      <c r="I155">
        <v>1451348200</v>
      </c>
      <c r="J155">
        <v>1447460200</v>
      </c>
      <c r="K155" t="b">
        <v>0</v>
      </c>
      <c r="L155">
        <v>0</v>
      </c>
      <c r="M155" t="b">
        <v>0</v>
      </c>
      <c r="N155" t="s">
        <v>8270</v>
      </c>
      <c r="O155">
        <f t="shared" si="10"/>
        <v>0</v>
      </c>
      <c r="P155">
        <f t="shared" si="11"/>
        <v>0</v>
      </c>
      <c r="Q155" s="10" t="s">
        <v>8319</v>
      </c>
      <c r="R155" t="s">
        <v>8320</v>
      </c>
      <c r="S155" s="11">
        <f t="shared" si="12"/>
        <v>42322.011574074073</v>
      </c>
      <c r="T155" s="11">
        <f t="shared" si="13"/>
        <v>42367.011574074073</v>
      </c>
      <c r="U155">
        <f t="shared" si="14"/>
        <v>2015</v>
      </c>
    </row>
    <row r="156" spans="1:21" ht="43.5" x14ac:dyDescent="0.35">
      <c r="A156">
        <v>138</v>
      </c>
      <c r="B156" s="3" t="s">
        <v>140</v>
      </c>
      <c r="C156" s="3" t="s">
        <v>4248</v>
      </c>
      <c r="D156" s="6">
        <v>150000</v>
      </c>
      <c r="E156" s="8">
        <v>4712</v>
      </c>
      <c r="F156" t="s">
        <v>8219</v>
      </c>
      <c r="G156" t="s">
        <v>8223</v>
      </c>
      <c r="H156" t="s">
        <v>8245</v>
      </c>
      <c r="I156">
        <v>1438405140</v>
      </c>
      <c r="J156">
        <v>1435731041</v>
      </c>
      <c r="K156" t="b">
        <v>0</v>
      </c>
      <c r="L156">
        <v>58</v>
      </c>
      <c r="M156" t="b">
        <v>0</v>
      </c>
      <c r="N156" t="s">
        <v>8265</v>
      </c>
      <c r="O156">
        <f t="shared" si="10"/>
        <v>3</v>
      </c>
      <c r="P156">
        <f t="shared" si="11"/>
        <v>81.239999999999995</v>
      </c>
      <c r="Q156" s="10" t="s">
        <v>8310</v>
      </c>
      <c r="R156" t="s">
        <v>8313</v>
      </c>
      <c r="S156" s="11">
        <f t="shared" si="12"/>
        <v>42186.257418981477</v>
      </c>
      <c r="T156" s="11">
        <f t="shared" si="13"/>
        <v>42217.207638888889</v>
      </c>
      <c r="U156">
        <f t="shared" si="14"/>
        <v>2015</v>
      </c>
    </row>
    <row r="157" spans="1:21" ht="43.5" x14ac:dyDescent="0.35">
      <c r="A157">
        <v>608</v>
      </c>
      <c r="B157" s="3" t="s">
        <v>609</v>
      </c>
      <c r="C157" s="3" t="s">
        <v>4718</v>
      </c>
      <c r="D157" s="6">
        <v>150000</v>
      </c>
      <c r="E157" s="8">
        <v>1461</v>
      </c>
      <c r="F157" t="s">
        <v>8219</v>
      </c>
      <c r="G157" t="s">
        <v>8223</v>
      </c>
      <c r="H157" t="s">
        <v>8245</v>
      </c>
      <c r="I157">
        <v>1434405980</v>
      </c>
      <c r="J157">
        <v>1431813980</v>
      </c>
      <c r="K157" t="b">
        <v>0</v>
      </c>
      <c r="L157">
        <v>5</v>
      </c>
      <c r="M157" t="b">
        <v>0</v>
      </c>
      <c r="N157" t="s">
        <v>8270</v>
      </c>
      <c r="O157">
        <f t="shared" si="10"/>
        <v>1</v>
      </c>
      <c r="P157">
        <f t="shared" si="11"/>
        <v>292.2</v>
      </c>
      <c r="Q157" s="10" t="s">
        <v>8319</v>
      </c>
      <c r="R157" t="s">
        <v>8320</v>
      </c>
      <c r="S157" s="11">
        <f t="shared" si="12"/>
        <v>42140.921064814815</v>
      </c>
      <c r="T157" s="11">
        <f t="shared" si="13"/>
        <v>42170.921064814815</v>
      </c>
      <c r="U157">
        <f t="shared" si="14"/>
        <v>2015</v>
      </c>
    </row>
    <row r="158" spans="1:21" ht="58" x14ac:dyDescent="0.35">
      <c r="A158">
        <v>2387</v>
      </c>
      <c r="B158" s="3" t="s">
        <v>2388</v>
      </c>
      <c r="C158" s="3" t="s">
        <v>6497</v>
      </c>
      <c r="D158" s="6">
        <v>150000</v>
      </c>
      <c r="E158" s="8">
        <v>1026</v>
      </c>
      <c r="F158" t="s">
        <v>8219</v>
      </c>
      <c r="G158" t="s">
        <v>8223</v>
      </c>
      <c r="H158" t="s">
        <v>8245</v>
      </c>
      <c r="I158">
        <v>1469199740</v>
      </c>
      <c r="J158">
        <v>1465311740</v>
      </c>
      <c r="K158" t="b">
        <v>0</v>
      </c>
      <c r="L158">
        <v>3</v>
      </c>
      <c r="M158" t="b">
        <v>0</v>
      </c>
      <c r="N158" t="s">
        <v>8270</v>
      </c>
      <c r="O158">
        <f t="shared" si="10"/>
        <v>1</v>
      </c>
      <c r="P158">
        <f t="shared" si="11"/>
        <v>342</v>
      </c>
      <c r="Q158" s="10" t="s">
        <v>8319</v>
      </c>
      <c r="R158" t="s">
        <v>8320</v>
      </c>
      <c r="S158" s="11">
        <f t="shared" si="12"/>
        <v>42528.626620370371</v>
      </c>
      <c r="T158" s="11">
        <f t="shared" si="13"/>
        <v>42573.626620370371</v>
      </c>
      <c r="U158">
        <f t="shared" si="14"/>
        <v>2016</v>
      </c>
    </row>
    <row r="159" spans="1:21" ht="29" x14ac:dyDescent="0.35">
      <c r="A159">
        <v>2656</v>
      </c>
      <c r="B159" s="3" t="s">
        <v>2656</v>
      </c>
      <c r="C159" s="3" t="s">
        <v>6766</v>
      </c>
      <c r="D159" s="6">
        <v>150000</v>
      </c>
      <c r="E159" s="8">
        <v>17155</v>
      </c>
      <c r="F159" t="s">
        <v>8219</v>
      </c>
      <c r="G159" t="s">
        <v>8223</v>
      </c>
      <c r="H159" t="s">
        <v>8245</v>
      </c>
      <c r="I159">
        <v>1489345200</v>
      </c>
      <c r="J159">
        <v>1485966688</v>
      </c>
      <c r="K159" t="b">
        <v>0</v>
      </c>
      <c r="L159">
        <v>152</v>
      </c>
      <c r="M159" t="b">
        <v>0</v>
      </c>
      <c r="N159" t="s">
        <v>8299</v>
      </c>
      <c r="O159">
        <f t="shared" si="10"/>
        <v>11</v>
      </c>
      <c r="P159">
        <f t="shared" si="11"/>
        <v>112.86</v>
      </c>
      <c r="Q159" s="10" t="s">
        <v>8319</v>
      </c>
      <c r="R159" t="s">
        <v>8355</v>
      </c>
      <c r="S159" s="11">
        <f t="shared" si="12"/>
        <v>42767.688518518517</v>
      </c>
      <c r="T159" s="11">
        <f t="shared" si="13"/>
        <v>42806.791666666672</v>
      </c>
      <c r="U159">
        <f t="shared" si="14"/>
        <v>2017</v>
      </c>
    </row>
    <row r="160" spans="1:21" ht="43.5" x14ac:dyDescent="0.35">
      <c r="A160">
        <v>1334</v>
      </c>
      <c r="B160" s="3" t="s">
        <v>1335</v>
      </c>
      <c r="C160" s="3" t="s">
        <v>5444</v>
      </c>
      <c r="D160" s="6">
        <v>133000</v>
      </c>
      <c r="E160" s="8">
        <v>14303</v>
      </c>
      <c r="F160" t="s">
        <v>8219</v>
      </c>
      <c r="G160" t="s">
        <v>8223</v>
      </c>
      <c r="H160" t="s">
        <v>8245</v>
      </c>
      <c r="I160">
        <v>1457721287</v>
      </c>
      <c r="J160">
        <v>1455129287</v>
      </c>
      <c r="K160" t="b">
        <v>0</v>
      </c>
      <c r="L160">
        <v>276</v>
      </c>
      <c r="M160" t="b">
        <v>0</v>
      </c>
      <c r="N160" t="s">
        <v>8271</v>
      </c>
      <c r="O160">
        <f t="shared" si="10"/>
        <v>11</v>
      </c>
      <c r="P160">
        <f t="shared" si="11"/>
        <v>51.82</v>
      </c>
      <c r="Q160" s="10" t="s">
        <v>8319</v>
      </c>
      <c r="R160" t="s">
        <v>8321</v>
      </c>
      <c r="S160" s="11">
        <f t="shared" si="12"/>
        <v>42410.774155092593</v>
      </c>
      <c r="T160" s="11">
        <f t="shared" si="13"/>
        <v>42440.774155092593</v>
      </c>
      <c r="U160">
        <f t="shared" si="14"/>
        <v>2016</v>
      </c>
    </row>
    <row r="161" spans="1:21" ht="43.5" x14ac:dyDescent="0.35">
      <c r="A161">
        <v>150</v>
      </c>
      <c r="B161" s="3" t="s">
        <v>152</v>
      </c>
      <c r="C161" s="3" t="s">
        <v>4260</v>
      </c>
      <c r="D161" s="6">
        <v>130000</v>
      </c>
      <c r="E161" s="8">
        <v>30112</v>
      </c>
      <c r="F161" t="s">
        <v>8219</v>
      </c>
      <c r="G161" t="s">
        <v>8223</v>
      </c>
      <c r="H161" t="s">
        <v>8245</v>
      </c>
      <c r="I161">
        <v>1432612382</v>
      </c>
      <c r="J161">
        <v>1427428382</v>
      </c>
      <c r="K161" t="b">
        <v>0</v>
      </c>
      <c r="L161">
        <v>67</v>
      </c>
      <c r="M161" t="b">
        <v>0</v>
      </c>
      <c r="N161" t="s">
        <v>8265</v>
      </c>
      <c r="O161">
        <f t="shared" si="10"/>
        <v>23</v>
      </c>
      <c r="P161">
        <f t="shared" si="11"/>
        <v>449.43</v>
      </c>
      <c r="Q161" s="10" t="s">
        <v>8310</v>
      </c>
      <c r="R161" t="s">
        <v>8313</v>
      </c>
      <c r="S161" s="11">
        <f t="shared" si="12"/>
        <v>42090.161828703705</v>
      </c>
      <c r="T161" s="11">
        <f t="shared" si="13"/>
        <v>42150.161828703705</v>
      </c>
      <c r="U161">
        <f t="shared" si="14"/>
        <v>2015</v>
      </c>
    </row>
    <row r="162" spans="1:21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8310</v>
      </c>
      <c r="R162" t="s">
        <v>8314</v>
      </c>
      <c r="S162" s="11">
        <f t="shared" si="12"/>
        <v>42171.913090277783</v>
      </c>
      <c r="T162" s="11">
        <f t="shared" si="13"/>
        <v>42231.913090277783</v>
      </c>
      <c r="U162">
        <f t="shared" si="14"/>
        <v>2015</v>
      </c>
    </row>
    <row r="163" spans="1:21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8310</v>
      </c>
      <c r="R163" t="s">
        <v>8314</v>
      </c>
      <c r="S163" s="11">
        <f t="shared" si="12"/>
        <v>41792.687442129631</v>
      </c>
      <c r="T163" s="11">
        <f t="shared" si="13"/>
        <v>41822.687442129631</v>
      </c>
      <c r="U163">
        <f t="shared" si="14"/>
        <v>2014</v>
      </c>
    </row>
    <row r="164" spans="1:21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8310</v>
      </c>
      <c r="R164" t="s">
        <v>8314</v>
      </c>
      <c r="S164" s="11">
        <f t="shared" si="12"/>
        <v>41835.126805555556</v>
      </c>
      <c r="T164" s="11">
        <f t="shared" si="13"/>
        <v>41867.987500000003</v>
      </c>
      <c r="U164">
        <f t="shared" si="14"/>
        <v>2014</v>
      </c>
    </row>
    <row r="165" spans="1:21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8310</v>
      </c>
      <c r="R165" t="s">
        <v>8314</v>
      </c>
      <c r="S165" s="11">
        <f t="shared" si="12"/>
        <v>42243.961273148147</v>
      </c>
      <c r="T165" s="11">
        <f t="shared" si="13"/>
        <v>42278</v>
      </c>
      <c r="U165">
        <f t="shared" si="14"/>
        <v>2015</v>
      </c>
    </row>
    <row r="166" spans="1:21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8310</v>
      </c>
      <c r="R166" t="s">
        <v>8314</v>
      </c>
      <c r="S166" s="11">
        <f t="shared" si="12"/>
        <v>41841.762743055559</v>
      </c>
      <c r="T166" s="11">
        <f t="shared" si="13"/>
        <v>41901.762743055559</v>
      </c>
      <c r="U166">
        <f t="shared" si="14"/>
        <v>2014</v>
      </c>
    </row>
    <row r="167" spans="1:21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8310</v>
      </c>
      <c r="R167" t="s">
        <v>8314</v>
      </c>
      <c r="S167" s="11">
        <f t="shared" si="12"/>
        <v>42351.658842592587</v>
      </c>
      <c r="T167" s="11">
        <f t="shared" si="13"/>
        <v>42381.658842592587</v>
      </c>
      <c r="U167">
        <f t="shared" si="14"/>
        <v>2015</v>
      </c>
    </row>
    <row r="168" spans="1:21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8310</v>
      </c>
      <c r="R168" t="s">
        <v>8314</v>
      </c>
      <c r="S168" s="11">
        <f t="shared" si="12"/>
        <v>42721.075949074075</v>
      </c>
      <c r="T168" s="11">
        <f t="shared" si="13"/>
        <v>42751.075949074075</v>
      </c>
      <c r="U168">
        <f t="shared" si="14"/>
        <v>2016</v>
      </c>
    </row>
    <row r="169" spans="1:21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8310</v>
      </c>
      <c r="R169" t="s">
        <v>8314</v>
      </c>
      <c r="S169" s="11">
        <f t="shared" si="12"/>
        <v>42160.927488425921</v>
      </c>
      <c r="T169" s="11">
        <f t="shared" si="13"/>
        <v>42220.927488425921</v>
      </c>
      <c r="U169">
        <f t="shared" si="14"/>
        <v>2015</v>
      </c>
    </row>
    <row r="170" spans="1:21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8310</v>
      </c>
      <c r="R170" t="s">
        <v>8314</v>
      </c>
      <c r="S170" s="11">
        <f t="shared" si="12"/>
        <v>42052.83530092593</v>
      </c>
      <c r="T170" s="11">
        <f t="shared" si="13"/>
        <v>42082.793634259258</v>
      </c>
      <c r="U170">
        <f t="shared" si="14"/>
        <v>2015</v>
      </c>
    </row>
    <row r="171" spans="1:21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8310</v>
      </c>
      <c r="R171" t="s">
        <v>8314</v>
      </c>
      <c r="S171" s="11">
        <f t="shared" si="12"/>
        <v>41900.505312499998</v>
      </c>
      <c r="T171" s="11">
        <f t="shared" si="13"/>
        <v>41930.505312499998</v>
      </c>
      <c r="U171">
        <f t="shared" si="14"/>
        <v>2014</v>
      </c>
    </row>
    <row r="172" spans="1:21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8310</v>
      </c>
      <c r="R172" t="s">
        <v>8314</v>
      </c>
      <c r="S172" s="11">
        <f t="shared" si="12"/>
        <v>42216.977812500001</v>
      </c>
      <c r="T172" s="11">
        <f t="shared" si="13"/>
        <v>42246.227777777778</v>
      </c>
      <c r="U172">
        <f t="shared" si="14"/>
        <v>2015</v>
      </c>
    </row>
    <row r="173" spans="1:21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8310</v>
      </c>
      <c r="R173" t="s">
        <v>8314</v>
      </c>
      <c r="S173" s="11">
        <f t="shared" si="12"/>
        <v>42534.180717592593</v>
      </c>
      <c r="T173" s="11">
        <f t="shared" si="13"/>
        <v>42594.180717592593</v>
      </c>
      <c r="U173">
        <f t="shared" si="14"/>
        <v>2016</v>
      </c>
    </row>
    <row r="174" spans="1:21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8310</v>
      </c>
      <c r="R174" t="s">
        <v>8314</v>
      </c>
      <c r="S174" s="11">
        <f t="shared" si="12"/>
        <v>42047.394942129627</v>
      </c>
      <c r="T174" s="11">
        <f t="shared" si="13"/>
        <v>42082.353275462956</v>
      </c>
      <c r="U174">
        <f t="shared" si="14"/>
        <v>2015</v>
      </c>
    </row>
    <row r="175" spans="1:21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8310</v>
      </c>
      <c r="R175" t="s">
        <v>8314</v>
      </c>
      <c r="S175" s="11">
        <f t="shared" si="12"/>
        <v>42033.573009259257</v>
      </c>
      <c r="T175" s="11">
        <f t="shared" si="13"/>
        <v>42063.573009259257</v>
      </c>
      <c r="U175">
        <f t="shared" si="14"/>
        <v>2015</v>
      </c>
    </row>
    <row r="176" spans="1:21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8310</v>
      </c>
      <c r="R176" t="s">
        <v>8314</v>
      </c>
      <c r="S176" s="11">
        <f t="shared" si="12"/>
        <v>42072.758981481486</v>
      </c>
      <c r="T176" s="11">
        <f t="shared" si="13"/>
        <v>42132.758981481486</v>
      </c>
      <c r="U176">
        <f t="shared" si="14"/>
        <v>2015</v>
      </c>
    </row>
    <row r="177" spans="1:21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8310</v>
      </c>
      <c r="R177" t="s">
        <v>8314</v>
      </c>
      <c r="S177" s="11">
        <f t="shared" si="12"/>
        <v>41855.777905092589</v>
      </c>
      <c r="T177" s="11">
        <f t="shared" si="13"/>
        <v>41880.777905092589</v>
      </c>
      <c r="U177">
        <f t="shared" si="14"/>
        <v>2014</v>
      </c>
    </row>
    <row r="178" spans="1:21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8310</v>
      </c>
      <c r="R178" t="s">
        <v>8314</v>
      </c>
      <c r="S178" s="11">
        <f t="shared" si="12"/>
        <v>42191.824062500003</v>
      </c>
      <c r="T178" s="11">
        <f t="shared" si="13"/>
        <v>42221.824062500003</v>
      </c>
      <c r="U178">
        <f t="shared" si="14"/>
        <v>2015</v>
      </c>
    </row>
    <row r="179" spans="1:21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8310</v>
      </c>
      <c r="R179" t="s">
        <v>8314</v>
      </c>
      <c r="S179" s="11">
        <f t="shared" si="12"/>
        <v>42070.047754629632</v>
      </c>
      <c r="T179" s="11">
        <f t="shared" si="13"/>
        <v>42087.00608796296</v>
      </c>
      <c r="U179">
        <f t="shared" si="14"/>
        <v>2015</v>
      </c>
    </row>
    <row r="180" spans="1:21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8310</v>
      </c>
      <c r="R180" t="s">
        <v>8314</v>
      </c>
      <c r="S180" s="11">
        <f t="shared" si="12"/>
        <v>42304.955381944441</v>
      </c>
      <c r="T180" s="11">
        <f t="shared" si="13"/>
        <v>42334.997048611112</v>
      </c>
      <c r="U180">
        <f t="shared" si="14"/>
        <v>2015</v>
      </c>
    </row>
    <row r="181" spans="1:21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8310</v>
      </c>
      <c r="R181" t="s">
        <v>8314</v>
      </c>
      <c r="S181" s="11">
        <f t="shared" si="12"/>
        <v>42403.080497685187</v>
      </c>
      <c r="T181" s="11">
        <f t="shared" si="13"/>
        <v>42433.080497685187</v>
      </c>
      <c r="U181">
        <f t="shared" si="14"/>
        <v>2016</v>
      </c>
    </row>
    <row r="182" spans="1:21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8310</v>
      </c>
      <c r="R182" t="s">
        <v>8314</v>
      </c>
      <c r="S182" s="11">
        <f t="shared" si="12"/>
        <v>42067.991238425922</v>
      </c>
      <c r="T182" s="11">
        <f t="shared" si="13"/>
        <v>42107.791666666672</v>
      </c>
      <c r="U182">
        <f t="shared" si="14"/>
        <v>2015</v>
      </c>
    </row>
    <row r="183" spans="1:21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8310</v>
      </c>
      <c r="R183" t="s">
        <v>8314</v>
      </c>
      <c r="S183" s="11">
        <f t="shared" si="12"/>
        <v>42147.741840277777</v>
      </c>
      <c r="T183" s="11">
        <f t="shared" si="13"/>
        <v>42177.741840277777</v>
      </c>
      <c r="U183">
        <f t="shared" si="14"/>
        <v>2015</v>
      </c>
    </row>
    <row r="184" spans="1:21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8310</v>
      </c>
      <c r="R184" t="s">
        <v>8314</v>
      </c>
      <c r="S184" s="11">
        <f t="shared" si="12"/>
        <v>42712.011944444443</v>
      </c>
      <c r="T184" s="11">
        <f t="shared" si="13"/>
        <v>42742.011944444443</v>
      </c>
      <c r="U184">
        <f t="shared" si="14"/>
        <v>2016</v>
      </c>
    </row>
    <row r="185" spans="1:21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8310</v>
      </c>
      <c r="R185" t="s">
        <v>8314</v>
      </c>
      <c r="S185" s="11">
        <f t="shared" si="12"/>
        <v>41939.810300925928</v>
      </c>
      <c r="T185" s="11">
        <f t="shared" si="13"/>
        <v>41969.851967592593</v>
      </c>
      <c r="U185">
        <f t="shared" si="14"/>
        <v>2014</v>
      </c>
    </row>
    <row r="186" spans="1:21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ref="O186:O249" si="15">ROUND(E186/D186*100,0)</f>
        <v>3</v>
      </c>
      <c r="P186">
        <f t="shared" ref="P186:P249" si="16">IFERROR(ROUND(E186/L186,2),0)</f>
        <v>25.5</v>
      </c>
      <c r="Q186" s="10" t="s">
        <v>8310</v>
      </c>
      <c r="R186" t="s">
        <v>8314</v>
      </c>
      <c r="S186" s="11">
        <f t="shared" ref="S186:S249" si="17">(((J186/60)/60)/24)+DATE(1970,1,1)</f>
        <v>41825.791226851856</v>
      </c>
      <c r="T186" s="11">
        <f t="shared" ref="T186:T249" si="18">(((I186/60)/60)/24)+DATE(1970,1,1)</f>
        <v>41883.165972222225</v>
      </c>
      <c r="U186">
        <f t="shared" ref="U186:U249" si="19">YEAR(S186)</f>
        <v>2014</v>
      </c>
    </row>
    <row r="187" spans="1:21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5"/>
        <v>6</v>
      </c>
      <c r="P187">
        <f t="shared" si="16"/>
        <v>220</v>
      </c>
      <c r="Q187" s="10" t="s">
        <v>8310</v>
      </c>
      <c r="R187" t="s">
        <v>8314</v>
      </c>
      <c r="S187" s="11">
        <f t="shared" si="17"/>
        <v>42570.91133101852</v>
      </c>
      <c r="T187" s="11">
        <f t="shared" si="18"/>
        <v>42600.91133101852</v>
      </c>
      <c r="U187">
        <f t="shared" si="19"/>
        <v>2016</v>
      </c>
    </row>
    <row r="188" spans="1:21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5"/>
        <v>0</v>
      </c>
      <c r="P188">
        <f t="shared" si="16"/>
        <v>0</v>
      </c>
      <c r="Q188" s="10" t="s">
        <v>8310</v>
      </c>
      <c r="R188" t="s">
        <v>8314</v>
      </c>
      <c r="S188" s="11">
        <f t="shared" si="17"/>
        <v>42767.812893518523</v>
      </c>
      <c r="T188" s="11">
        <f t="shared" si="18"/>
        <v>42797.833333333328</v>
      </c>
      <c r="U188">
        <f t="shared" si="19"/>
        <v>2017</v>
      </c>
    </row>
    <row r="189" spans="1:21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5"/>
        <v>16</v>
      </c>
      <c r="P189">
        <f t="shared" si="16"/>
        <v>160</v>
      </c>
      <c r="Q189" s="10" t="s">
        <v>8310</v>
      </c>
      <c r="R189" t="s">
        <v>8314</v>
      </c>
      <c r="S189" s="11">
        <f t="shared" si="17"/>
        <v>42182.234456018516</v>
      </c>
      <c r="T189" s="11">
        <f t="shared" si="18"/>
        <v>42206.290972222225</v>
      </c>
      <c r="U189">
        <f t="shared" si="19"/>
        <v>2015</v>
      </c>
    </row>
    <row r="190" spans="1:21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5"/>
        <v>0</v>
      </c>
      <c r="P190">
        <f t="shared" si="16"/>
        <v>0</v>
      </c>
      <c r="Q190" s="10" t="s">
        <v>8310</v>
      </c>
      <c r="R190" t="s">
        <v>8314</v>
      </c>
      <c r="S190" s="11">
        <f t="shared" si="17"/>
        <v>41857.18304398148</v>
      </c>
      <c r="T190" s="11">
        <f t="shared" si="18"/>
        <v>41887.18304398148</v>
      </c>
      <c r="U190">
        <f t="shared" si="19"/>
        <v>2014</v>
      </c>
    </row>
    <row r="191" spans="1:21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5"/>
        <v>0</v>
      </c>
      <c r="P191">
        <f t="shared" si="16"/>
        <v>69</v>
      </c>
      <c r="Q191" s="10" t="s">
        <v>8310</v>
      </c>
      <c r="R191" t="s">
        <v>8314</v>
      </c>
      <c r="S191" s="11">
        <f t="shared" si="17"/>
        <v>42556.690706018519</v>
      </c>
      <c r="T191" s="11">
        <f t="shared" si="18"/>
        <v>42616.690706018519</v>
      </c>
      <c r="U191">
        <f t="shared" si="19"/>
        <v>2016</v>
      </c>
    </row>
    <row r="192" spans="1:21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5"/>
        <v>0</v>
      </c>
      <c r="P192">
        <f t="shared" si="16"/>
        <v>50</v>
      </c>
      <c r="Q192" s="10" t="s">
        <v>8310</v>
      </c>
      <c r="R192" t="s">
        <v>8314</v>
      </c>
      <c r="S192" s="11">
        <f t="shared" si="17"/>
        <v>42527.650995370372</v>
      </c>
      <c r="T192" s="11">
        <f t="shared" si="18"/>
        <v>42537.650995370372</v>
      </c>
      <c r="U192">
        <f t="shared" si="19"/>
        <v>2016</v>
      </c>
    </row>
    <row r="193" spans="1:21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5"/>
        <v>5</v>
      </c>
      <c r="P193">
        <f t="shared" si="16"/>
        <v>83.33</v>
      </c>
      <c r="Q193" s="10" t="s">
        <v>8310</v>
      </c>
      <c r="R193" t="s">
        <v>8314</v>
      </c>
      <c r="S193" s="11">
        <f t="shared" si="17"/>
        <v>42239.441412037035</v>
      </c>
      <c r="T193" s="11">
        <f t="shared" si="18"/>
        <v>42279.441412037035</v>
      </c>
      <c r="U193">
        <f t="shared" si="19"/>
        <v>2015</v>
      </c>
    </row>
    <row r="194" spans="1:21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5"/>
        <v>0</v>
      </c>
      <c r="P194">
        <f t="shared" si="16"/>
        <v>5.67</v>
      </c>
      <c r="Q194" s="10" t="s">
        <v>8310</v>
      </c>
      <c r="R194" t="s">
        <v>8314</v>
      </c>
      <c r="S194" s="11">
        <f t="shared" si="17"/>
        <v>41899.792037037041</v>
      </c>
      <c r="T194" s="11">
        <f t="shared" si="18"/>
        <v>41929.792037037041</v>
      </c>
      <c r="U194">
        <f t="shared" si="19"/>
        <v>2014</v>
      </c>
    </row>
    <row r="195" spans="1:21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si="16"/>
        <v>0</v>
      </c>
      <c r="Q195" s="10" t="s">
        <v>8310</v>
      </c>
      <c r="R195" t="s">
        <v>8314</v>
      </c>
      <c r="S195" s="11">
        <f t="shared" si="17"/>
        <v>41911.934791666667</v>
      </c>
      <c r="T195" s="11">
        <f t="shared" si="18"/>
        <v>41971.976458333331</v>
      </c>
      <c r="U195">
        <f t="shared" si="19"/>
        <v>2014</v>
      </c>
    </row>
    <row r="196" spans="1:21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8310</v>
      </c>
      <c r="R196" t="s">
        <v>8314</v>
      </c>
      <c r="S196" s="11">
        <f t="shared" si="17"/>
        <v>42375.996886574074</v>
      </c>
      <c r="T196" s="11">
        <f t="shared" si="18"/>
        <v>42435.996886574074</v>
      </c>
      <c r="U196">
        <f t="shared" si="19"/>
        <v>2016</v>
      </c>
    </row>
    <row r="197" spans="1:21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8310</v>
      </c>
      <c r="R197" t="s">
        <v>8314</v>
      </c>
      <c r="S197" s="11">
        <f t="shared" si="17"/>
        <v>42135.67050925926</v>
      </c>
      <c r="T197" s="11">
        <f t="shared" si="18"/>
        <v>42195.67050925926</v>
      </c>
      <c r="U197">
        <f t="shared" si="19"/>
        <v>2015</v>
      </c>
    </row>
    <row r="198" spans="1:21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8310</v>
      </c>
      <c r="R198" t="s">
        <v>8314</v>
      </c>
      <c r="S198" s="11">
        <f t="shared" si="17"/>
        <v>42259.542800925927</v>
      </c>
      <c r="T198" s="11">
        <f t="shared" si="18"/>
        <v>42287.875</v>
      </c>
      <c r="U198">
        <f t="shared" si="19"/>
        <v>2015</v>
      </c>
    </row>
    <row r="199" spans="1:21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8310</v>
      </c>
      <c r="R199" t="s">
        <v>8314</v>
      </c>
      <c r="S199" s="11">
        <f t="shared" si="17"/>
        <v>42741.848379629635</v>
      </c>
      <c r="T199" s="11">
        <f t="shared" si="18"/>
        <v>42783.875</v>
      </c>
      <c r="U199">
        <f t="shared" si="19"/>
        <v>2017</v>
      </c>
    </row>
    <row r="200" spans="1:21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8310</v>
      </c>
      <c r="R200" t="s">
        <v>8314</v>
      </c>
      <c r="S200" s="11">
        <f t="shared" si="17"/>
        <v>41887.383356481485</v>
      </c>
      <c r="T200" s="11">
        <f t="shared" si="18"/>
        <v>41917.383356481485</v>
      </c>
      <c r="U200">
        <f t="shared" si="19"/>
        <v>2014</v>
      </c>
    </row>
    <row r="201" spans="1:21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8310</v>
      </c>
      <c r="R201" t="s">
        <v>8314</v>
      </c>
      <c r="S201" s="11">
        <f t="shared" si="17"/>
        <v>42584.123865740738</v>
      </c>
      <c r="T201" s="11">
        <f t="shared" si="18"/>
        <v>42614.123865740738</v>
      </c>
      <c r="U201">
        <f t="shared" si="19"/>
        <v>2016</v>
      </c>
    </row>
    <row r="202" spans="1:21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8310</v>
      </c>
      <c r="R202" t="s">
        <v>8314</v>
      </c>
      <c r="S202" s="11">
        <f t="shared" si="17"/>
        <v>41867.083368055559</v>
      </c>
      <c r="T202" s="11">
        <f t="shared" si="18"/>
        <v>41897.083368055559</v>
      </c>
      <c r="U202">
        <f t="shared" si="19"/>
        <v>2014</v>
      </c>
    </row>
    <row r="203" spans="1:21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8310</v>
      </c>
      <c r="R203" t="s">
        <v>8314</v>
      </c>
      <c r="S203" s="11">
        <f t="shared" si="17"/>
        <v>42023.818622685183</v>
      </c>
      <c r="T203" s="11">
        <f t="shared" si="18"/>
        <v>42043.818622685183</v>
      </c>
      <c r="U203">
        <f t="shared" si="19"/>
        <v>2015</v>
      </c>
    </row>
    <row r="204" spans="1:21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8310</v>
      </c>
      <c r="R204" t="s">
        <v>8314</v>
      </c>
      <c r="S204" s="11">
        <f t="shared" si="17"/>
        <v>42255.927824074075</v>
      </c>
      <c r="T204" s="11">
        <f t="shared" si="18"/>
        <v>42285.874305555553</v>
      </c>
      <c r="U204">
        <f t="shared" si="19"/>
        <v>2015</v>
      </c>
    </row>
    <row r="205" spans="1:21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8310</v>
      </c>
      <c r="R205" t="s">
        <v>8314</v>
      </c>
      <c r="S205" s="11">
        <f t="shared" si="17"/>
        <v>41973.847962962958</v>
      </c>
      <c r="T205" s="11">
        <f t="shared" si="18"/>
        <v>42033.847962962958</v>
      </c>
      <c r="U205">
        <f t="shared" si="19"/>
        <v>2014</v>
      </c>
    </row>
    <row r="206" spans="1:21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8310</v>
      </c>
      <c r="R206" t="s">
        <v>8314</v>
      </c>
      <c r="S206" s="11">
        <f t="shared" si="17"/>
        <v>42556.583368055552</v>
      </c>
      <c r="T206" s="11">
        <f t="shared" si="18"/>
        <v>42586.583368055552</v>
      </c>
      <c r="U206">
        <f t="shared" si="19"/>
        <v>2016</v>
      </c>
    </row>
    <row r="207" spans="1:21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8310</v>
      </c>
      <c r="R207" t="s">
        <v>8314</v>
      </c>
      <c r="S207" s="11">
        <f t="shared" si="17"/>
        <v>42248.632199074069</v>
      </c>
      <c r="T207" s="11">
        <f t="shared" si="18"/>
        <v>42283.632199074069</v>
      </c>
      <c r="U207">
        <f t="shared" si="19"/>
        <v>2015</v>
      </c>
    </row>
    <row r="208" spans="1:21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8310</v>
      </c>
      <c r="R208" t="s">
        <v>8314</v>
      </c>
      <c r="S208" s="11">
        <f t="shared" si="17"/>
        <v>42567.004432870366</v>
      </c>
      <c r="T208" s="11">
        <f t="shared" si="18"/>
        <v>42588.004432870366</v>
      </c>
      <c r="U208">
        <f t="shared" si="19"/>
        <v>2016</v>
      </c>
    </row>
    <row r="209" spans="1:21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8310</v>
      </c>
      <c r="R209" t="s">
        <v>8314</v>
      </c>
      <c r="S209" s="11">
        <f t="shared" si="17"/>
        <v>41978.197199074071</v>
      </c>
      <c r="T209" s="11">
        <f t="shared" si="18"/>
        <v>42008.197199074071</v>
      </c>
      <c r="U209">
        <f t="shared" si="19"/>
        <v>2014</v>
      </c>
    </row>
    <row r="210" spans="1:21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8310</v>
      </c>
      <c r="R210" t="s">
        <v>8314</v>
      </c>
      <c r="S210" s="11">
        <f t="shared" si="17"/>
        <v>41959.369988425926</v>
      </c>
      <c r="T210" s="11">
        <f t="shared" si="18"/>
        <v>41989.369988425926</v>
      </c>
      <c r="U210">
        <f t="shared" si="19"/>
        <v>2014</v>
      </c>
    </row>
    <row r="211" spans="1:21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8310</v>
      </c>
      <c r="R211" t="s">
        <v>8314</v>
      </c>
      <c r="S211" s="11">
        <f t="shared" si="17"/>
        <v>42165.922858796301</v>
      </c>
      <c r="T211" s="11">
        <f t="shared" si="18"/>
        <v>42195.922858796301</v>
      </c>
      <c r="U211">
        <f t="shared" si="19"/>
        <v>2015</v>
      </c>
    </row>
    <row r="212" spans="1:21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8310</v>
      </c>
      <c r="R212" t="s">
        <v>8314</v>
      </c>
      <c r="S212" s="11">
        <f t="shared" si="17"/>
        <v>42249.064722222218</v>
      </c>
      <c r="T212" s="11">
        <f t="shared" si="18"/>
        <v>42278.208333333328</v>
      </c>
      <c r="U212">
        <f t="shared" si="19"/>
        <v>2015</v>
      </c>
    </row>
    <row r="213" spans="1:21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8310</v>
      </c>
      <c r="R213" t="s">
        <v>8314</v>
      </c>
      <c r="S213" s="11">
        <f t="shared" si="17"/>
        <v>42236.159918981488</v>
      </c>
      <c r="T213" s="11">
        <f t="shared" si="18"/>
        <v>42266.159918981488</v>
      </c>
      <c r="U213">
        <f t="shared" si="19"/>
        <v>2015</v>
      </c>
    </row>
    <row r="214" spans="1:21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8310</v>
      </c>
      <c r="R214" t="s">
        <v>8314</v>
      </c>
      <c r="S214" s="11">
        <f t="shared" si="17"/>
        <v>42416.881018518514</v>
      </c>
      <c r="T214" s="11">
        <f t="shared" si="18"/>
        <v>42476.839351851857</v>
      </c>
      <c r="U214">
        <f t="shared" si="19"/>
        <v>2016</v>
      </c>
    </row>
    <row r="215" spans="1:21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8310</v>
      </c>
      <c r="R215" t="s">
        <v>8314</v>
      </c>
      <c r="S215" s="11">
        <f t="shared" si="17"/>
        <v>42202.594293981485</v>
      </c>
      <c r="T215" s="11">
        <f t="shared" si="18"/>
        <v>42232.587974537033</v>
      </c>
      <c r="U215">
        <f t="shared" si="19"/>
        <v>2015</v>
      </c>
    </row>
    <row r="216" spans="1:21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8310</v>
      </c>
      <c r="R216" t="s">
        <v>8314</v>
      </c>
      <c r="S216" s="11">
        <f t="shared" si="17"/>
        <v>42009.64061342593</v>
      </c>
      <c r="T216" s="11">
        <f t="shared" si="18"/>
        <v>42069.64061342593</v>
      </c>
      <c r="U216">
        <f t="shared" si="19"/>
        <v>2015</v>
      </c>
    </row>
    <row r="217" spans="1:21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8310</v>
      </c>
      <c r="R217" t="s">
        <v>8314</v>
      </c>
      <c r="S217" s="11">
        <f t="shared" si="17"/>
        <v>42375.230115740742</v>
      </c>
      <c r="T217" s="11">
        <f t="shared" si="18"/>
        <v>42417.999305555553</v>
      </c>
      <c r="U217">
        <f t="shared" si="19"/>
        <v>2016</v>
      </c>
    </row>
    <row r="218" spans="1:21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8310</v>
      </c>
      <c r="R218" t="s">
        <v>8314</v>
      </c>
      <c r="S218" s="11">
        <f t="shared" si="17"/>
        <v>42066.958761574075</v>
      </c>
      <c r="T218" s="11">
        <f t="shared" si="18"/>
        <v>42116.917094907403</v>
      </c>
      <c r="U218">
        <f t="shared" si="19"/>
        <v>2015</v>
      </c>
    </row>
    <row r="219" spans="1:21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8310</v>
      </c>
      <c r="R219" t="s">
        <v>8314</v>
      </c>
      <c r="S219" s="11">
        <f t="shared" si="17"/>
        <v>41970.64061342593</v>
      </c>
      <c r="T219" s="11">
        <f t="shared" si="18"/>
        <v>42001.64061342593</v>
      </c>
      <c r="U219">
        <f t="shared" si="19"/>
        <v>2014</v>
      </c>
    </row>
    <row r="220" spans="1:21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8310</v>
      </c>
      <c r="R220" t="s">
        <v>8314</v>
      </c>
      <c r="S220" s="11">
        <f t="shared" si="17"/>
        <v>42079.628344907411</v>
      </c>
      <c r="T220" s="11">
        <f t="shared" si="18"/>
        <v>42139.628344907411</v>
      </c>
      <c r="U220">
        <f t="shared" si="19"/>
        <v>2015</v>
      </c>
    </row>
    <row r="221" spans="1:21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8310</v>
      </c>
      <c r="R221" t="s">
        <v>8314</v>
      </c>
      <c r="S221" s="11">
        <f t="shared" si="17"/>
        <v>42429.326678240745</v>
      </c>
      <c r="T221" s="11">
        <f t="shared" si="18"/>
        <v>42461.290972222225</v>
      </c>
      <c r="U221">
        <f t="shared" si="19"/>
        <v>2016</v>
      </c>
    </row>
    <row r="222" spans="1:21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8310</v>
      </c>
      <c r="R222" t="s">
        <v>8314</v>
      </c>
      <c r="S222" s="11">
        <f t="shared" si="17"/>
        <v>42195.643865740742</v>
      </c>
      <c r="T222" s="11">
        <f t="shared" si="18"/>
        <v>42236.837499999994</v>
      </c>
      <c r="U222">
        <f t="shared" si="19"/>
        <v>2015</v>
      </c>
    </row>
    <row r="223" spans="1:21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8310</v>
      </c>
      <c r="R223" t="s">
        <v>8314</v>
      </c>
      <c r="S223" s="11">
        <f t="shared" si="17"/>
        <v>42031.837546296301</v>
      </c>
      <c r="T223" s="11">
        <f t="shared" si="18"/>
        <v>42091.79587962963</v>
      </c>
      <c r="U223">
        <f t="shared" si="19"/>
        <v>2015</v>
      </c>
    </row>
    <row r="224" spans="1:21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8310</v>
      </c>
      <c r="R224" t="s">
        <v>8314</v>
      </c>
      <c r="S224" s="11">
        <f t="shared" si="17"/>
        <v>42031.769884259258</v>
      </c>
      <c r="T224" s="11">
        <f t="shared" si="18"/>
        <v>42090.110416666663</v>
      </c>
      <c r="U224">
        <f t="shared" si="19"/>
        <v>2015</v>
      </c>
    </row>
    <row r="225" spans="1:21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8310</v>
      </c>
      <c r="R225" t="s">
        <v>8314</v>
      </c>
      <c r="S225" s="11">
        <f t="shared" si="17"/>
        <v>42482.048032407409</v>
      </c>
      <c r="T225" s="11">
        <f t="shared" si="18"/>
        <v>42512.045138888891</v>
      </c>
      <c r="U225">
        <f t="shared" si="19"/>
        <v>2016</v>
      </c>
    </row>
    <row r="226" spans="1:21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8310</v>
      </c>
      <c r="R226" t="s">
        <v>8314</v>
      </c>
      <c r="S226" s="11">
        <f t="shared" si="17"/>
        <v>42135.235254629632</v>
      </c>
      <c r="T226" s="11">
        <f t="shared" si="18"/>
        <v>42195.235254629632</v>
      </c>
      <c r="U226">
        <f t="shared" si="19"/>
        <v>2015</v>
      </c>
    </row>
    <row r="227" spans="1:21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8310</v>
      </c>
      <c r="R227" t="s">
        <v>8314</v>
      </c>
      <c r="S227" s="11">
        <f t="shared" si="17"/>
        <v>42438.961273148147</v>
      </c>
      <c r="T227" s="11">
        <f t="shared" si="18"/>
        <v>42468.919606481482</v>
      </c>
      <c r="U227">
        <f t="shared" si="19"/>
        <v>2016</v>
      </c>
    </row>
    <row r="228" spans="1:21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8310</v>
      </c>
      <c r="R228" t="s">
        <v>8314</v>
      </c>
      <c r="S228" s="11">
        <f t="shared" si="17"/>
        <v>42106.666018518517</v>
      </c>
      <c r="T228" s="11">
        <f t="shared" si="18"/>
        <v>42155.395138888889</v>
      </c>
      <c r="U228">
        <f t="shared" si="19"/>
        <v>2015</v>
      </c>
    </row>
    <row r="229" spans="1:21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8310</v>
      </c>
      <c r="R229" t="s">
        <v>8314</v>
      </c>
      <c r="S229" s="11">
        <f t="shared" si="17"/>
        <v>42164.893993055557</v>
      </c>
      <c r="T229" s="11">
        <f t="shared" si="18"/>
        <v>42194.893993055557</v>
      </c>
      <c r="U229">
        <f t="shared" si="19"/>
        <v>2015</v>
      </c>
    </row>
    <row r="230" spans="1:21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8310</v>
      </c>
      <c r="R230" t="s">
        <v>8314</v>
      </c>
      <c r="S230" s="11">
        <f t="shared" si="17"/>
        <v>42096.686400462961</v>
      </c>
      <c r="T230" s="11">
        <f t="shared" si="18"/>
        <v>42156.686400462961</v>
      </c>
      <c r="U230">
        <f t="shared" si="19"/>
        <v>2015</v>
      </c>
    </row>
    <row r="231" spans="1:21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8310</v>
      </c>
      <c r="R231" t="s">
        <v>8314</v>
      </c>
      <c r="S231" s="11">
        <f t="shared" si="17"/>
        <v>42383.933993055558</v>
      </c>
      <c r="T231" s="11">
        <f t="shared" si="18"/>
        <v>42413.933993055558</v>
      </c>
      <c r="U231">
        <f t="shared" si="19"/>
        <v>2016</v>
      </c>
    </row>
    <row r="232" spans="1:21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8310</v>
      </c>
      <c r="R232" t="s">
        <v>8314</v>
      </c>
      <c r="S232" s="11">
        <f t="shared" si="17"/>
        <v>42129.777210648142</v>
      </c>
      <c r="T232" s="11">
        <f t="shared" si="18"/>
        <v>42159.777210648142</v>
      </c>
      <c r="U232">
        <f t="shared" si="19"/>
        <v>2015</v>
      </c>
    </row>
    <row r="233" spans="1:21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8310</v>
      </c>
      <c r="R233" t="s">
        <v>8314</v>
      </c>
      <c r="S233" s="11">
        <f t="shared" si="17"/>
        <v>42341.958923611113</v>
      </c>
      <c r="T233" s="11">
        <f t="shared" si="18"/>
        <v>42371.958923611113</v>
      </c>
      <c r="U233">
        <f t="shared" si="19"/>
        <v>2015</v>
      </c>
    </row>
    <row r="234" spans="1:21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8310</v>
      </c>
      <c r="R234" t="s">
        <v>8314</v>
      </c>
      <c r="S234" s="11">
        <f t="shared" si="17"/>
        <v>42032.82576388889</v>
      </c>
      <c r="T234" s="11">
        <f t="shared" si="18"/>
        <v>42062.82576388889</v>
      </c>
      <c r="U234">
        <f t="shared" si="19"/>
        <v>2015</v>
      </c>
    </row>
    <row r="235" spans="1:21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8310</v>
      </c>
      <c r="R235" t="s">
        <v>8314</v>
      </c>
      <c r="S235" s="11">
        <f t="shared" si="17"/>
        <v>42612.911712962959</v>
      </c>
      <c r="T235" s="11">
        <f t="shared" si="18"/>
        <v>42642.911712962959</v>
      </c>
      <c r="U235">
        <f t="shared" si="19"/>
        <v>2016</v>
      </c>
    </row>
    <row r="236" spans="1:21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8310</v>
      </c>
      <c r="R236" t="s">
        <v>8314</v>
      </c>
      <c r="S236" s="11">
        <f t="shared" si="17"/>
        <v>42136.035405092596</v>
      </c>
      <c r="T236" s="11">
        <f t="shared" si="18"/>
        <v>42176.035405092596</v>
      </c>
      <c r="U236">
        <f t="shared" si="19"/>
        <v>2015</v>
      </c>
    </row>
    <row r="237" spans="1:21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8310</v>
      </c>
      <c r="R237" t="s">
        <v>8314</v>
      </c>
      <c r="S237" s="11">
        <f t="shared" si="17"/>
        <v>42164.908530092594</v>
      </c>
      <c r="T237" s="11">
        <f t="shared" si="18"/>
        <v>42194.908530092594</v>
      </c>
      <c r="U237">
        <f t="shared" si="19"/>
        <v>2015</v>
      </c>
    </row>
    <row r="238" spans="1:21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8310</v>
      </c>
      <c r="R238" t="s">
        <v>8314</v>
      </c>
      <c r="S238" s="11">
        <f t="shared" si="17"/>
        <v>42321.08447916666</v>
      </c>
      <c r="T238" s="11">
        <f t="shared" si="18"/>
        <v>42374</v>
      </c>
      <c r="U238">
        <f t="shared" si="19"/>
        <v>2015</v>
      </c>
    </row>
    <row r="239" spans="1:21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8310</v>
      </c>
      <c r="R239" t="s">
        <v>8314</v>
      </c>
      <c r="S239" s="11">
        <f t="shared" si="17"/>
        <v>42377.577187499999</v>
      </c>
      <c r="T239" s="11">
        <f t="shared" si="18"/>
        <v>42437.577187499999</v>
      </c>
      <c r="U239">
        <f t="shared" si="19"/>
        <v>2016</v>
      </c>
    </row>
    <row r="240" spans="1:21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8310</v>
      </c>
      <c r="R240" t="s">
        <v>8314</v>
      </c>
      <c r="S240" s="11">
        <f t="shared" si="17"/>
        <v>42713.962499999994</v>
      </c>
      <c r="T240" s="11">
        <f t="shared" si="18"/>
        <v>42734.375</v>
      </c>
      <c r="U240">
        <f t="shared" si="19"/>
        <v>2016</v>
      </c>
    </row>
    <row r="241" spans="1:21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8310</v>
      </c>
      <c r="R241" t="s">
        <v>8314</v>
      </c>
      <c r="S241" s="11">
        <f t="shared" si="17"/>
        <v>42297.110300925924</v>
      </c>
      <c r="T241" s="11">
        <f t="shared" si="18"/>
        <v>42316.5</v>
      </c>
      <c r="U241">
        <f t="shared" si="19"/>
        <v>2015</v>
      </c>
    </row>
    <row r="242" spans="1:21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8310</v>
      </c>
      <c r="R242" t="s">
        <v>8315</v>
      </c>
      <c r="S242" s="11">
        <f t="shared" si="17"/>
        <v>41354.708460648151</v>
      </c>
      <c r="T242" s="11">
        <f t="shared" si="18"/>
        <v>41399.708460648151</v>
      </c>
      <c r="U242">
        <f t="shared" si="19"/>
        <v>2013</v>
      </c>
    </row>
    <row r="243" spans="1:21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8310</v>
      </c>
      <c r="R243" t="s">
        <v>8315</v>
      </c>
      <c r="S243" s="11">
        <f t="shared" si="17"/>
        <v>41949.697962962964</v>
      </c>
      <c r="T243" s="11">
        <f t="shared" si="18"/>
        <v>41994.697962962964</v>
      </c>
      <c r="U243">
        <f t="shared" si="19"/>
        <v>2014</v>
      </c>
    </row>
    <row r="244" spans="1:21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8310</v>
      </c>
      <c r="R244" t="s">
        <v>8315</v>
      </c>
      <c r="S244" s="11">
        <f t="shared" si="17"/>
        <v>40862.492939814816</v>
      </c>
      <c r="T244" s="11">
        <f t="shared" si="18"/>
        <v>40897.492939814816</v>
      </c>
      <c r="U244">
        <f t="shared" si="19"/>
        <v>2011</v>
      </c>
    </row>
    <row r="245" spans="1:21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8310</v>
      </c>
      <c r="R245" t="s">
        <v>8315</v>
      </c>
      <c r="S245" s="11">
        <f t="shared" si="17"/>
        <v>41662.047500000001</v>
      </c>
      <c r="T245" s="11">
        <f t="shared" si="18"/>
        <v>41692.047500000001</v>
      </c>
      <c r="U245">
        <f t="shared" si="19"/>
        <v>2014</v>
      </c>
    </row>
    <row r="246" spans="1:21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8310</v>
      </c>
      <c r="R246" t="s">
        <v>8315</v>
      </c>
      <c r="S246" s="11">
        <f t="shared" si="17"/>
        <v>40213.323599537034</v>
      </c>
      <c r="T246" s="11">
        <f t="shared" si="18"/>
        <v>40253.29583333333</v>
      </c>
      <c r="U246">
        <f t="shared" si="19"/>
        <v>2010</v>
      </c>
    </row>
    <row r="247" spans="1:21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8310</v>
      </c>
      <c r="R247" t="s">
        <v>8315</v>
      </c>
      <c r="S247" s="11">
        <f t="shared" si="17"/>
        <v>41107.053067129629</v>
      </c>
      <c r="T247" s="11">
        <f t="shared" si="18"/>
        <v>41137.053067129629</v>
      </c>
      <c r="U247">
        <f t="shared" si="19"/>
        <v>2012</v>
      </c>
    </row>
    <row r="248" spans="1:21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8310</v>
      </c>
      <c r="R248" t="s">
        <v>8315</v>
      </c>
      <c r="S248" s="11">
        <f t="shared" si="17"/>
        <v>40480.363483796296</v>
      </c>
      <c r="T248" s="11">
        <f t="shared" si="18"/>
        <v>40530.405150462961</v>
      </c>
      <c r="U248">
        <f t="shared" si="19"/>
        <v>2010</v>
      </c>
    </row>
    <row r="249" spans="1:21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8310</v>
      </c>
      <c r="R249" t="s">
        <v>8315</v>
      </c>
      <c r="S249" s="11">
        <f t="shared" si="17"/>
        <v>40430.604328703703</v>
      </c>
      <c r="T249" s="11">
        <f t="shared" si="18"/>
        <v>40467.152083333334</v>
      </c>
      <c r="U249">
        <f t="shared" si="19"/>
        <v>2010</v>
      </c>
    </row>
    <row r="250" spans="1:21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ref="O250:O313" si="20">ROUND(E250/D250*100,0)</f>
        <v>101</v>
      </c>
      <c r="P250">
        <f t="shared" ref="P250:P313" si="21">IFERROR(ROUND(E250/L250,2),0)</f>
        <v>589.95000000000005</v>
      </c>
      <c r="Q250" s="10" t="s">
        <v>8310</v>
      </c>
      <c r="R250" t="s">
        <v>8315</v>
      </c>
      <c r="S250" s="11">
        <f t="shared" ref="S250:S313" si="22">(((J250/60)/60)/24)+DATE(1970,1,1)</f>
        <v>40870.774409722224</v>
      </c>
      <c r="T250" s="11">
        <f t="shared" ref="T250:T313" si="23">(((I250/60)/60)/24)+DATE(1970,1,1)</f>
        <v>40915.774409722224</v>
      </c>
      <c r="U250">
        <f t="shared" ref="U250:U313" si="24">YEAR(S250)</f>
        <v>2011</v>
      </c>
    </row>
    <row r="251" spans="1:21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20"/>
        <v>113</v>
      </c>
      <c r="P251">
        <f t="shared" si="21"/>
        <v>48.05</v>
      </c>
      <c r="Q251" s="10" t="s">
        <v>8310</v>
      </c>
      <c r="R251" t="s">
        <v>8315</v>
      </c>
      <c r="S251" s="11">
        <f t="shared" si="22"/>
        <v>40332.923842592594</v>
      </c>
      <c r="T251" s="11">
        <f t="shared" si="23"/>
        <v>40412.736111111109</v>
      </c>
      <c r="U251">
        <f t="shared" si="24"/>
        <v>2010</v>
      </c>
    </row>
    <row r="252" spans="1:21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20"/>
        <v>106</v>
      </c>
      <c r="P252">
        <f t="shared" si="21"/>
        <v>72.48</v>
      </c>
      <c r="Q252" s="10" t="s">
        <v>8310</v>
      </c>
      <c r="R252" t="s">
        <v>8315</v>
      </c>
      <c r="S252" s="11">
        <f t="shared" si="22"/>
        <v>41401.565868055557</v>
      </c>
      <c r="T252" s="11">
        <f t="shared" si="23"/>
        <v>41431.565868055557</v>
      </c>
      <c r="U252">
        <f t="shared" si="24"/>
        <v>2013</v>
      </c>
    </row>
    <row r="253" spans="1:21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20"/>
        <v>126</v>
      </c>
      <c r="P253">
        <f t="shared" si="21"/>
        <v>57.08</v>
      </c>
      <c r="Q253" s="10" t="s">
        <v>8310</v>
      </c>
      <c r="R253" t="s">
        <v>8315</v>
      </c>
      <c r="S253" s="11">
        <f t="shared" si="22"/>
        <v>41013.787569444445</v>
      </c>
      <c r="T253" s="11">
        <f t="shared" si="23"/>
        <v>41045.791666666664</v>
      </c>
      <c r="U253">
        <f t="shared" si="24"/>
        <v>2012</v>
      </c>
    </row>
    <row r="254" spans="1:21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20"/>
        <v>185</v>
      </c>
      <c r="P254">
        <f t="shared" si="21"/>
        <v>85.44</v>
      </c>
      <c r="Q254" s="10" t="s">
        <v>8310</v>
      </c>
      <c r="R254" t="s">
        <v>8315</v>
      </c>
      <c r="S254" s="11">
        <f t="shared" si="22"/>
        <v>40266.662708333337</v>
      </c>
      <c r="T254" s="11">
        <f t="shared" si="23"/>
        <v>40330.165972222225</v>
      </c>
      <c r="U254">
        <f t="shared" si="24"/>
        <v>2010</v>
      </c>
    </row>
    <row r="255" spans="1:21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20"/>
        <v>101</v>
      </c>
      <c r="P255">
        <f t="shared" si="21"/>
        <v>215.86</v>
      </c>
      <c r="Q255" s="10" t="s">
        <v>8310</v>
      </c>
      <c r="R255" t="s">
        <v>8315</v>
      </c>
      <c r="S255" s="11">
        <f t="shared" si="22"/>
        <v>40924.650868055556</v>
      </c>
      <c r="T255" s="11">
        <f t="shared" si="23"/>
        <v>40954.650868055556</v>
      </c>
      <c r="U255">
        <f t="shared" si="24"/>
        <v>2012</v>
      </c>
    </row>
    <row r="256" spans="1:21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20"/>
        <v>117</v>
      </c>
      <c r="P256">
        <f t="shared" si="21"/>
        <v>89.39</v>
      </c>
      <c r="Q256" s="10" t="s">
        <v>8310</v>
      </c>
      <c r="R256" t="s">
        <v>8315</v>
      </c>
      <c r="S256" s="11">
        <f t="shared" si="22"/>
        <v>42263.952662037031</v>
      </c>
      <c r="T256" s="11">
        <f t="shared" si="23"/>
        <v>42294.083333333328</v>
      </c>
      <c r="U256">
        <f t="shared" si="24"/>
        <v>2015</v>
      </c>
    </row>
    <row r="257" spans="1:21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20"/>
        <v>107</v>
      </c>
      <c r="P257">
        <f t="shared" si="21"/>
        <v>45.42</v>
      </c>
      <c r="Q257" s="10" t="s">
        <v>8310</v>
      </c>
      <c r="R257" t="s">
        <v>8315</v>
      </c>
      <c r="S257" s="11">
        <f t="shared" si="22"/>
        <v>40588.526412037041</v>
      </c>
      <c r="T257" s="11">
        <f t="shared" si="23"/>
        <v>40618.48474537037</v>
      </c>
      <c r="U257">
        <f t="shared" si="24"/>
        <v>2011</v>
      </c>
    </row>
    <row r="258" spans="1:21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20"/>
        <v>139</v>
      </c>
      <c r="P258">
        <f t="shared" si="21"/>
        <v>65.760000000000005</v>
      </c>
      <c r="Q258" s="10" t="s">
        <v>8310</v>
      </c>
      <c r="R258" t="s">
        <v>8315</v>
      </c>
      <c r="S258" s="11">
        <f t="shared" si="22"/>
        <v>41319.769293981481</v>
      </c>
      <c r="T258" s="11">
        <f t="shared" si="23"/>
        <v>41349.769293981481</v>
      </c>
      <c r="U258">
        <f t="shared" si="24"/>
        <v>2013</v>
      </c>
    </row>
    <row r="259" spans="1:21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si="21"/>
        <v>66.7</v>
      </c>
      <c r="Q259" s="10" t="s">
        <v>8310</v>
      </c>
      <c r="R259" t="s">
        <v>8315</v>
      </c>
      <c r="S259" s="11">
        <f t="shared" si="22"/>
        <v>42479.626875000002</v>
      </c>
      <c r="T259" s="11">
        <f t="shared" si="23"/>
        <v>42509.626875000002</v>
      </c>
      <c r="U259">
        <f t="shared" si="24"/>
        <v>2016</v>
      </c>
    </row>
    <row r="260" spans="1:21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8310</v>
      </c>
      <c r="R260" t="s">
        <v>8315</v>
      </c>
      <c r="S260" s="11">
        <f t="shared" si="22"/>
        <v>40682.051689814813</v>
      </c>
      <c r="T260" s="11">
        <f t="shared" si="23"/>
        <v>40712.051689814813</v>
      </c>
      <c r="U260">
        <f t="shared" si="24"/>
        <v>2011</v>
      </c>
    </row>
    <row r="261" spans="1:21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8310</v>
      </c>
      <c r="R261" t="s">
        <v>8315</v>
      </c>
      <c r="S261" s="11">
        <f t="shared" si="22"/>
        <v>42072.738067129627</v>
      </c>
      <c r="T261" s="11">
        <f t="shared" si="23"/>
        <v>42102.738067129627</v>
      </c>
      <c r="U261">
        <f t="shared" si="24"/>
        <v>2015</v>
      </c>
    </row>
    <row r="262" spans="1:21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8310</v>
      </c>
      <c r="R262" t="s">
        <v>8315</v>
      </c>
      <c r="S262" s="11">
        <f t="shared" si="22"/>
        <v>40330.755543981482</v>
      </c>
      <c r="T262" s="11">
        <f t="shared" si="23"/>
        <v>40376.415972222225</v>
      </c>
      <c r="U262">
        <f t="shared" si="24"/>
        <v>2010</v>
      </c>
    </row>
    <row r="263" spans="1:21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8310</v>
      </c>
      <c r="R263" t="s">
        <v>8315</v>
      </c>
      <c r="S263" s="11">
        <f t="shared" si="22"/>
        <v>41017.885462962964</v>
      </c>
      <c r="T263" s="11">
        <f t="shared" si="23"/>
        <v>41067.621527777781</v>
      </c>
      <c r="U263">
        <f t="shared" si="24"/>
        <v>2012</v>
      </c>
    </row>
    <row r="264" spans="1:21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8310</v>
      </c>
      <c r="R264" t="s">
        <v>8315</v>
      </c>
      <c r="S264" s="11">
        <f t="shared" si="22"/>
        <v>40555.24800925926</v>
      </c>
      <c r="T264" s="11">
        <f t="shared" si="23"/>
        <v>40600.24800925926</v>
      </c>
      <c r="U264">
        <f t="shared" si="24"/>
        <v>2011</v>
      </c>
    </row>
    <row r="265" spans="1:21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8310</v>
      </c>
      <c r="R265" t="s">
        <v>8315</v>
      </c>
      <c r="S265" s="11">
        <f t="shared" si="22"/>
        <v>41149.954791666663</v>
      </c>
      <c r="T265" s="11">
        <f t="shared" si="23"/>
        <v>41179.954791666663</v>
      </c>
      <c r="U265">
        <f t="shared" si="24"/>
        <v>2012</v>
      </c>
    </row>
    <row r="266" spans="1:21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8310</v>
      </c>
      <c r="R266" t="s">
        <v>8315</v>
      </c>
      <c r="S266" s="11">
        <f t="shared" si="22"/>
        <v>41010.620312500003</v>
      </c>
      <c r="T266" s="11">
        <f t="shared" si="23"/>
        <v>41040.620312500003</v>
      </c>
      <c r="U266">
        <f t="shared" si="24"/>
        <v>2012</v>
      </c>
    </row>
    <row r="267" spans="1:21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8310</v>
      </c>
      <c r="R267" t="s">
        <v>8315</v>
      </c>
      <c r="S267" s="11">
        <f t="shared" si="22"/>
        <v>40267.245717592588</v>
      </c>
      <c r="T267" s="11">
        <f t="shared" si="23"/>
        <v>40308.844444444447</v>
      </c>
      <c r="U267">
        <f t="shared" si="24"/>
        <v>2010</v>
      </c>
    </row>
    <row r="268" spans="1:21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8310</v>
      </c>
      <c r="R268" t="s">
        <v>8315</v>
      </c>
      <c r="S268" s="11">
        <f t="shared" si="22"/>
        <v>40205.174849537041</v>
      </c>
      <c r="T268" s="11">
        <f t="shared" si="23"/>
        <v>40291.160416666666</v>
      </c>
      <c r="U268">
        <f t="shared" si="24"/>
        <v>2010</v>
      </c>
    </row>
    <row r="269" spans="1:21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8310</v>
      </c>
      <c r="R269" t="s">
        <v>8315</v>
      </c>
      <c r="S269" s="11">
        <f t="shared" si="22"/>
        <v>41785.452534722222</v>
      </c>
      <c r="T269" s="11">
        <f t="shared" si="23"/>
        <v>41815.452534722222</v>
      </c>
      <c r="U269">
        <f t="shared" si="24"/>
        <v>2014</v>
      </c>
    </row>
    <row r="270" spans="1:21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8310</v>
      </c>
      <c r="R270" t="s">
        <v>8315</v>
      </c>
      <c r="S270" s="11">
        <f t="shared" si="22"/>
        <v>40809.15252314815</v>
      </c>
      <c r="T270" s="11">
        <f t="shared" si="23"/>
        <v>40854.194189814814</v>
      </c>
      <c r="U270">
        <f t="shared" si="24"/>
        <v>2011</v>
      </c>
    </row>
    <row r="271" spans="1:21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8310</v>
      </c>
      <c r="R271" t="s">
        <v>8315</v>
      </c>
      <c r="S271" s="11">
        <f t="shared" si="22"/>
        <v>42758.197013888886</v>
      </c>
      <c r="T271" s="11">
        <f t="shared" si="23"/>
        <v>42788.197013888886</v>
      </c>
      <c r="U271">
        <f t="shared" si="24"/>
        <v>2017</v>
      </c>
    </row>
    <row r="272" spans="1:21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8310</v>
      </c>
      <c r="R272" t="s">
        <v>8315</v>
      </c>
      <c r="S272" s="11">
        <f t="shared" si="22"/>
        <v>40637.866550925923</v>
      </c>
      <c r="T272" s="11">
        <f t="shared" si="23"/>
        <v>40688.166666666664</v>
      </c>
      <c r="U272">
        <f t="shared" si="24"/>
        <v>2011</v>
      </c>
    </row>
    <row r="273" spans="1:21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8310</v>
      </c>
      <c r="R273" t="s">
        <v>8315</v>
      </c>
      <c r="S273" s="11">
        <f t="shared" si="22"/>
        <v>41612.10024305556</v>
      </c>
      <c r="T273" s="11">
        <f t="shared" si="23"/>
        <v>41641.333333333336</v>
      </c>
      <c r="U273">
        <f t="shared" si="24"/>
        <v>2013</v>
      </c>
    </row>
    <row r="274" spans="1:21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8310</v>
      </c>
      <c r="R274" t="s">
        <v>8315</v>
      </c>
      <c r="S274" s="11">
        <f t="shared" si="22"/>
        <v>40235.900358796294</v>
      </c>
      <c r="T274" s="11">
        <f t="shared" si="23"/>
        <v>40296.78402777778</v>
      </c>
      <c r="U274">
        <f t="shared" si="24"/>
        <v>2010</v>
      </c>
    </row>
    <row r="275" spans="1:21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8310</v>
      </c>
      <c r="R275" t="s">
        <v>8315</v>
      </c>
      <c r="S275" s="11">
        <f t="shared" si="22"/>
        <v>40697.498449074075</v>
      </c>
      <c r="T275" s="11">
        <f t="shared" si="23"/>
        <v>40727.498449074075</v>
      </c>
      <c r="U275">
        <f t="shared" si="24"/>
        <v>2011</v>
      </c>
    </row>
    <row r="276" spans="1:21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8310</v>
      </c>
      <c r="R276" t="s">
        <v>8315</v>
      </c>
      <c r="S276" s="11">
        <f t="shared" si="22"/>
        <v>40969.912372685183</v>
      </c>
      <c r="T276" s="11">
        <f t="shared" si="23"/>
        <v>41004.290972222225</v>
      </c>
      <c r="U276">
        <f t="shared" si="24"/>
        <v>2012</v>
      </c>
    </row>
    <row r="277" spans="1:21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8310</v>
      </c>
      <c r="R277" t="s">
        <v>8315</v>
      </c>
      <c r="S277" s="11">
        <f t="shared" si="22"/>
        <v>41193.032013888893</v>
      </c>
      <c r="T277" s="11">
        <f t="shared" si="23"/>
        <v>41223.073680555557</v>
      </c>
      <c r="U277">
        <f t="shared" si="24"/>
        <v>2012</v>
      </c>
    </row>
    <row r="278" spans="1:21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8310</v>
      </c>
      <c r="R278" t="s">
        <v>8315</v>
      </c>
      <c r="S278" s="11">
        <f t="shared" si="22"/>
        <v>40967.081874999996</v>
      </c>
      <c r="T278" s="11">
        <f t="shared" si="23"/>
        <v>41027.040208333332</v>
      </c>
      <c r="U278">
        <f t="shared" si="24"/>
        <v>2012</v>
      </c>
    </row>
    <row r="279" spans="1:21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8310</v>
      </c>
      <c r="R279" t="s">
        <v>8315</v>
      </c>
      <c r="S279" s="11">
        <f t="shared" si="22"/>
        <v>42117.891423611116</v>
      </c>
      <c r="T279" s="11">
        <f t="shared" si="23"/>
        <v>42147.891423611116</v>
      </c>
      <c r="U279">
        <f t="shared" si="24"/>
        <v>2015</v>
      </c>
    </row>
    <row r="280" spans="1:21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8310</v>
      </c>
      <c r="R280" t="s">
        <v>8315</v>
      </c>
      <c r="S280" s="11">
        <f t="shared" si="22"/>
        <v>41164.040960648148</v>
      </c>
      <c r="T280" s="11">
        <f t="shared" si="23"/>
        <v>41194.040960648148</v>
      </c>
      <c r="U280">
        <f t="shared" si="24"/>
        <v>2012</v>
      </c>
    </row>
    <row r="281" spans="1:21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8310</v>
      </c>
      <c r="R281" t="s">
        <v>8315</v>
      </c>
      <c r="S281" s="11">
        <f t="shared" si="22"/>
        <v>42759.244166666671</v>
      </c>
      <c r="T281" s="11">
        <f t="shared" si="23"/>
        <v>42793.084027777775</v>
      </c>
      <c r="U281">
        <f t="shared" si="24"/>
        <v>2017</v>
      </c>
    </row>
    <row r="282" spans="1:21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8310</v>
      </c>
      <c r="R282" t="s">
        <v>8315</v>
      </c>
      <c r="S282" s="11">
        <f t="shared" si="22"/>
        <v>41744.590682870366</v>
      </c>
      <c r="T282" s="11">
        <f t="shared" si="23"/>
        <v>41789.590682870366</v>
      </c>
      <c r="U282">
        <f t="shared" si="24"/>
        <v>2014</v>
      </c>
    </row>
    <row r="283" spans="1:21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8310</v>
      </c>
      <c r="R283" t="s">
        <v>8315</v>
      </c>
      <c r="S283" s="11">
        <f t="shared" si="22"/>
        <v>39950.163344907407</v>
      </c>
      <c r="T283" s="11">
        <f t="shared" si="23"/>
        <v>40035.80972222222</v>
      </c>
      <c r="U283">
        <f t="shared" si="24"/>
        <v>2009</v>
      </c>
    </row>
    <row r="284" spans="1:21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8310</v>
      </c>
      <c r="R284" t="s">
        <v>8315</v>
      </c>
      <c r="S284" s="11">
        <f t="shared" si="22"/>
        <v>40194.920046296298</v>
      </c>
      <c r="T284" s="11">
        <f t="shared" si="23"/>
        <v>40231.916666666664</v>
      </c>
      <c r="U284">
        <f t="shared" si="24"/>
        <v>2010</v>
      </c>
    </row>
    <row r="285" spans="1:21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8310</v>
      </c>
      <c r="R285" t="s">
        <v>8315</v>
      </c>
      <c r="S285" s="11">
        <f t="shared" si="22"/>
        <v>40675.71</v>
      </c>
      <c r="T285" s="11">
        <f t="shared" si="23"/>
        <v>40695.207638888889</v>
      </c>
      <c r="U285">
        <f t="shared" si="24"/>
        <v>2011</v>
      </c>
    </row>
    <row r="286" spans="1:21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8310</v>
      </c>
      <c r="R286" t="s">
        <v>8315</v>
      </c>
      <c r="S286" s="11">
        <f t="shared" si="22"/>
        <v>40904.738194444442</v>
      </c>
      <c r="T286" s="11">
        <f t="shared" si="23"/>
        <v>40929.738194444442</v>
      </c>
      <c r="U286">
        <f t="shared" si="24"/>
        <v>2011</v>
      </c>
    </row>
    <row r="287" spans="1:21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8310</v>
      </c>
      <c r="R287" t="s">
        <v>8315</v>
      </c>
      <c r="S287" s="11">
        <f t="shared" si="22"/>
        <v>41506.756111111114</v>
      </c>
      <c r="T287" s="11">
        <f t="shared" si="23"/>
        <v>41536.756111111114</v>
      </c>
      <c r="U287">
        <f t="shared" si="24"/>
        <v>2013</v>
      </c>
    </row>
    <row r="288" spans="1:21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8310</v>
      </c>
      <c r="R288" t="s">
        <v>8315</v>
      </c>
      <c r="S288" s="11">
        <f t="shared" si="22"/>
        <v>41313.816249999996</v>
      </c>
      <c r="T288" s="11">
        <f t="shared" si="23"/>
        <v>41358.774583333332</v>
      </c>
      <c r="U288">
        <f t="shared" si="24"/>
        <v>2013</v>
      </c>
    </row>
    <row r="289" spans="1:21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8310</v>
      </c>
      <c r="R289" t="s">
        <v>8315</v>
      </c>
      <c r="S289" s="11">
        <f t="shared" si="22"/>
        <v>41184.277986111112</v>
      </c>
      <c r="T289" s="11">
        <f t="shared" si="23"/>
        <v>41215.166666666664</v>
      </c>
      <c r="U289">
        <f t="shared" si="24"/>
        <v>2012</v>
      </c>
    </row>
    <row r="290" spans="1:21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8310</v>
      </c>
      <c r="R290" t="s">
        <v>8315</v>
      </c>
      <c r="S290" s="11">
        <f t="shared" si="22"/>
        <v>41051.168900462959</v>
      </c>
      <c r="T290" s="11">
        <f t="shared" si="23"/>
        <v>41086.168900462959</v>
      </c>
      <c r="U290">
        <f t="shared" si="24"/>
        <v>2012</v>
      </c>
    </row>
    <row r="291" spans="1:21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8310</v>
      </c>
      <c r="R291" t="s">
        <v>8315</v>
      </c>
      <c r="S291" s="11">
        <f t="shared" si="22"/>
        <v>41550.456412037034</v>
      </c>
      <c r="T291" s="11">
        <f t="shared" si="23"/>
        <v>41580.456412037034</v>
      </c>
      <c r="U291">
        <f t="shared" si="24"/>
        <v>2013</v>
      </c>
    </row>
    <row r="292" spans="1:21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8310</v>
      </c>
      <c r="R292" t="s">
        <v>8315</v>
      </c>
      <c r="S292" s="11">
        <f t="shared" si="22"/>
        <v>40526.36917824074</v>
      </c>
      <c r="T292" s="11">
        <f t="shared" si="23"/>
        <v>40576.332638888889</v>
      </c>
      <c r="U292">
        <f t="shared" si="24"/>
        <v>2010</v>
      </c>
    </row>
    <row r="293" spans="1:21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8310</v>
      </c>
      <c r="R293" t="s">
        <v>8315</v>
      </c>
      <c r="S293" s="11">
        <f t="shared" si="22"/>
        <v>41376.769050925926</v>
      </c>
      <c r="T293" s="11">
        <f t="shared" si="23"/>
        <v>41395.000694444447</v>
      </c>
      <c r="U293">
        <f t="shared" si="24"/>
        <v>2013</v>
      </c>
    </row>
    <row r="294" spans="1:21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8310</v>
      </c>
      <c r="R294" t="s">
        <v>8315</v>
      </c>
      <c r="S294" s="11">
        <f t="shared" si="22"/>
        <v>40812.803229166668</v>
      </c>
      <c r="T294" s="11">
        <f t="shared" si="23"/>
        <v>40845.165972222225</v>
      </c>
      <c r="U294">
        <f t="shared" si="24"/>
        <v>2011</v>
      </c>
    </row>
    <row r="295" spans="1:21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8310</v>
      </c>
      <c r="R295" t="s">
        <v>8315</v>
      </c>
      <c r="S295" s="11">
        <f t="shared" si="22"/>
        <v>41719.667986111112</v>
      </c>
      <c r="T295" s="11">
        <f t="shared" si="23"/>
        <v>41749.667986111112</v>
      </c>
      <c r="U295">
        <f t="shared" si="24"/>
        <v>2014</v>
      </c>
    </row>
    <row r="296" spans="1:21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8310</v>
      </c>
      <c r="R296" t="s">
        <v>8315</v>
      </c>
      <c r="S296" s="11">
        <f t="shared" si="22"/>
        <v>40343.084421296298</v>
      </c>
      <c r="T296" s="11">
        <f t="shared" si="23"/>
        <v>40378.666666666664</v>
      </c>
      <c r="U296">
        <f t="shared" si="24"/>
        <v>2010</v>
      </c>
    </row>
    <row r="297" spans="1:21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8310</v>
      </c>
      <c r="R297" t="s">
        <v>8315</v>
      </c>
      <c r="S297" s="11">
        <f t="shared" si="22"/>
        <v>41519.004733796297</v>
      </c>
      <c r="T297" s="11">
        <f t="shared" si="23"/>
        <v>41579</v>
      </c>
      <c r="U297">
        <f t="shared" si="24"/>
        <v>2013</v>
      </c>
    </row>
    <row r="298" spans="1:21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8310</v>
      </c>
      <c r="R298" t="s">
        <v>8315</v>
      </c>
      <c r="S298" s="11">
        <f t="shared" si="22"/>
        <v>41134.475497685184</v>
      </c>
      <c r="T298" s="11">
        <f t="shared" si="23"/>
        <v>41159.475497685184</v>
      </c>
      <c r="U298">
        <f t="shared" si="24"/>
        <v>2012</v>
      </c>
    </row>
    <row r="299" spans="1:21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8310</v>
      </c>
      <c r="R299" t="s">
        <v>8315</v>
      </c>
      <c r="S299" s="11">
        <f t="shared" si="22"/>
        <v>42089.72802083334</v>
      </c>
      <c r="T299" s="11">
        <f t="shared" si="23"/>
        <v>42125.165972222225</v>
      </c>
      <c r="U299">
        <f t="shared" si="24"/>
        <v>2015</v>
      </c>
    </row>
    <row r="300" spans="1:21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8310</v>
      </c>
      <c r="R300" t="s">
        <v>8315</v>
      </c>
      <c r="S300" s="11">
        <f t="shared" si="22"/>
        <v>41709.463518518518</v>
      </c>
      <c r="T300" s="11">
        <f t="shared" si="23"/>
        <v>41768.875</v>
      </c>
      <c r="U300">
        <f t="shared" si="24"/>
        <v>2014</v>
      </c>
    </row>
    <row r="301" spans="1:21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8310</v>
      </c>
      <c r="R301" t="s">
        <v>8315</v>
      </c>
      <c r="S301" s="11">
        <f t="shared" si="22"/>
        <v>40469.225231481483</v>
      </c>
      <c r="T301" s="11">
        <f t="shared" si="23"/>
        <v>40499.266898148147</v>
      </c>
      <c r="U301">
        <f t="shared" si="24"/>
        <v>2010</v>
      </c>
    </row>
    <row r="302" spans="1:21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8310</v>
      </c>
      <c r="R302" t="s">
        <v>8315</v>
      </c>
      <c r="S302" s="11">
        <f t="shared" si="22"/>
        <v>40626.959930555553</v>
      </c>
      <c r="T302" s="11">
        <f t="shared" si="23"/>
        <v>40657.959930555553</v>
      </c>
      <c r="U302">
        <f t="shared" si="24"/>
        <v>2011</v>
      </c>
    </row>
    <row r="303" spans="1:21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8310</v>
      </c>
      <c r="R303" t="s">
        <v>8315</v>
      </c>
      <c r="S303" s="11">
        <f t="shared" si="22"/>
        <v>41312.737673611111</v>
      </c>
      <c r="T303" s="11">
        <f t="shared" si="23"/>
        <v>41352.696006944447</v>
      </c>
      <c r="U303">
        <f t="shared" si="24"/>
        <v>2013</v>
      </c>
    </row>
    <row r="304" spans="1:21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8310</v>
      </c>
      <c r="R304" t="s">
        <v>8315</v>
      </c>
      <c r="S304" s="11">
        <f t="shared" si="22"/>
        <v>40933.856921296298</v>
      </c>
      <c r="T304" s="11">
        <f t="shared" si="23"/>
        <v>40963.856921296298</v>
      </c>
      <c r="U304">
        <f t="shared" si="24"/>
        <v>2012</v>
      </c>
    </row>
    <row r="305" spans="1:21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8310</v>
      </c>
      <c r="R305" t="s">
        <v>8315</v>
      </c>
      <c r="S305" s="11">
        <f t="shared" si="22"/>
        <v>41032.071134259262</v>
      </c>
      <c r="T305" s="11">
        <f t="shared" si="23"/>
        <v>41062.071134259262</v>
      </c>
      <c r="U305">
        <f t="shared" si="24"/>
        <v>2012</v>
      </c>
    </row>
    <row r="306" spans="1:21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8310</v>
      </c>
      <c r="R306" t="s">
        <v>8315</v>
      </c>
      <c r="S306" s="11">
        <f t="shared" si="22"/>
        <v>41114.094872685186</v>
      </c>
      <c r="T306" s="11">
        <f t="shared" si="23"/>
        <v>41153.083333333336</v>
      </c>
      <c r="U306">
        <f t="shared" si="24"/>
        <v>2012</v>
      </c>
    </row>
    <row r="307" spans="1:21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8310</v>
      </c>
      <c r="R307" t="s">
        <v>8315</v>
      </c>
      <c r="S307" s="11">
        <f t="shared" si="22"/>
        <v>40948.630196759259</v>
      </c>
      <c r="T307" s="11">
        <f t="shared" si="23"/>
        <v>40978.630196759259</v>
      </c>
      <c r="U307">
        <f t="shared" si="24"/>
        <v>2012</v>
      </c>
    </row>
    <row r="308" spans="1:21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8310</v>
      </c>
      <c r="R308" t="s">
        <v>8315</v>
      </c>
      <c r="S308" s="11">
        <f t="shared" si="22"/>
        <v>41333.837187500001</v>
      </c>
      <c r="T308" s="11">
        <f t="shared" si="23"/>
        <v>41353.795520833337</v>
      </c>
      <c r="U308">
        <f t="shared" si="24"/>
        <v>2013</v>
      </c>
    </row>
    <row r="309" spans="1:21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8310</v>
      </c>
      <c r="R309" t="s">
        <v>8315</v>
      </c>
      <c r="S309" s="11">
        <f t="shared" si="22"/>
        <v>41282.944456018515</v>
      </c>
      <c r="T309" s="11">
        <f t="shared" si="23"/>
        <v>41312.944456018515</v>
      </c>
      <c r="U309">
        <f t="shared" si="24"/>
        <v>2013</v>
      </c>
    </row>
    <row r="310" spans="1:21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8310</v>
      </c>
      <c r="R310" t="s">
        <v>8315</v>
      </c>
      <c r="S310" s="11">
        <f t="shared" si="22"/>
        <v>40567.694560185184</v>
      </c>
      <c r="T310" s="11">
        <f t="shared" si="23"/>
        <v>40612.694560185184</v>
      </c>
      <c r="U310">
        <f t="shared" si="24"/>
        <v>2011</v>
      </c>
    </row>
    <row r="311" spans="1:21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8310</v>
      </c>
      <c r="R311" t="s">
        <v>8315</v>
      </c>
      <c r="S311" s="11">
        <f t="shared" si="22"/>
        <v>41134.751550925925</v>
      </c>
      <c r="T311" s="11">
        <f t="shared" si="23"/>
        <v>41155.751550925925</v>
      </c>
      <c r="U311">
        <f t="shared" si="24"/>
        <v>2012</v>
      </c>
    </row>
    <row r="312" spans="1:21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8310</v>
      </c>
      <c r="R312" t="s">
        <v>8315</v>
      </c>
      <c r="S312" s="11">
        <f t="shared" si="22"/>
        <v>40821.183136574073</v>
      </c>
      <c r="T312" s="11">
        <f t="shared" si="23"/>
        <v>40836.083333333336</v>
      </c>
      <c r="U312">
        <f t="shared" si="24"/>
        <v>2011</v>
      </c>
    </row>
    <row r="313" spans="1:21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8310</v>
      </c>
      <c r="R313" t="s">
        <v>8315</v>
      </c>
      <c r="S313" s="11">
        <f t="shared" si="22"/>
        <v>40868.219814814816</v>
      </c>
      <c r="T313" s="11">
        <f t="shared" si="23"/>
        <v>40909.332638888889</v>
      </c>
      <c r="U313">
        <f t="shared" si="24"/>
        <v>2011</v>
      </c>
    </row>
    <row r="314" spans="1:21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ref="O314:O377" si="25">ROUND(E314/D314*100,0)</f>
        <v>112</v>
      </c>
      <c r="P314">
        <f t="shared" ref="P314:P377" si="26">IFERROR(ROUND(E314/L314,2),0)</f>
        <v>61.3</v>
      </c>
      <c r="Q314" s="10" t="s">
        <v>8310</v>
      </c>
      <c r="R314" t="s">
        <v>8315</v>
      </c>
      <c r="S314" s="11">
        <f t="shared" ref="S314:S377" si="27">(((J314/60)/60)/24)+DATE(1970,1,1)</f>
        <v>41348.877685185187</v>
      </c>
      <c r="T314" s="11">
        <f t="shared" ref="T314:T377" si="28">(((I314/60)/60)/24)+DATE(1970,1,1)</f>
        <v>41378.877685185187</v>
      </c>
      <c r="U314">
        <f t="shared" ref="U314:U377" si="29">YEAR(S314)</f>
        <v>2013</v>
      </c>
    </row>
    <row r="315" spans="1:21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5"/>
        <v>105</v>
      </c>
      <c r="P315">
        <f t="shared" si="26"/>
        <v>80.2</v>
      </c>
      <c r="Q315" s="10" t="s">
        <v>8310</v>
      </c>
      <c r="R315" t="s">
        <v>8315</v>
      </c>
      <c r="S315" s="11">
        <f t="shared" si="27"/>
        <v>40357.227939814817</v>
      </c>
      <c r="T315" s="11">
        <f t="shared" si="28"/>
        <v>40401.665972222225</v>
      </c>
      <c r="U315">
        <f t="shared" si="29"/>
        <v>2010</v>
      </c>
    </row>
    <row r="316" spans="1:21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5"/>
        <v>385</v>
      </c>
      <c r="P316">
        <f t="shared" si="26"/>
        <v>32.1</v>
      </c>
      <c r="Q316" s="10" t="s">
        <v>8310</v>
      </c>
      <c r="R316" t="s">
        <v>8315</v>
      </c>
      <c r="S316" s="11">
        <f t="shared" si="27"/>
        <v>41304.833194444444</v>
      </c>
      <c r="T316" s="11">
        <f t="shared" si="28"/>
        <v>41334.833194444444</v>
      </c>
      <c r="U316">
        <f t="shared" si="29"/>
        <v>2013</v>
      </c>
    </row>
    <row r="317" spans="1:21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5"/>
        <v>101</v>
      </c>
      <c r="P317">
        <f t="shared" si="26"/>
        <v>200.89</v>
      </c>
      <c r="Q317" s="10" t="s">
        <v>8310</v>
      </c>
      <c r="R317" t="s">
        <v>8315</v>
      </c>
      <c r="S317" s="11">
        <f t="shared" si="27"/>
        <v>41113.77238425926</v>
      </c>
      <c r="T317" s="11">
        <f t="shared" si="28"/>
        <v>41143.77238425926</v>
      </c>
      <c r="U317">
        <f t="shared" si="29"/>
        <v>2012</v>
      </c>
    </row>
    <row r="318" spans="1:21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5"/>
        <v>114</v>
      </c>
      <c r="P318">
        <f t="shared" si="26"/>
        <v>108.01</v>
      </c>
      <c r="Q318" s="10" t="s">
        <v>8310</v>
      </c>
      <c r="R318" t="s">
        <v>8315</v>
      </c>
      <c r="S318" s="11">
        <f t="shared" si="27"/>
        <v>41950.923576388886</v>
      </c>
      <c r="T318" s="11">
        <f t="shared" si="28"/>
        <v>41984.207638888889</v>
      </c>
      <c r="U318">
        <f t="shared" si="29"/>
        <v>2014</v>
      </c>
    </row>
    <row r="319" spans="1:21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5"/>
        <v>101</v>
      </c>
      <c r="P319">
        <f t="shared" si="26"/>
        <v>95.7</v>
      </c>
      <c r="Q319" s="10" t="s">
        <v>8310</v>
      </c>
      <c r="R319" t="s">
        <v>8315</v>
      </c>
      <c r="S319" s="11">
        <f t="shared" si="27"/>
        <v>41589.676886574074</v>
      </c>
      <c r="T319" s="11">
        <f t="shared" si="28"/>
        <v>41619.676886574074</v>
      </c>
      <c r="U319">
        <f t="shared" si="29"/>
        <v>2013</v>
      </c>
    </row>
    <row r="320" spans="1:21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5"/>
        <v>283</v>
      </c>
      <c r="P320">
        <f t="shared" si="26"/>
        <v>49.88</v>
      </c>
      <c r="Q320" s="10" t="s">
        <v>8310</v>
      </c>
      <c r="R320" t="s">
        <v>8315</v>
      </c>
      <c r="S320" s="11">
        <f t="shared" si="27"/>
        <v>41330.038784722223</v>
      </c>
      <c r="T320" s="11">
        <f t="shared" si="28"/>
        <v>41359.997118055559</v>
      </c>
      <c r="U320">
        <f t="shared" si="29"/>
        <v>2013</v>
      </c>
    </row>
    <row r="321" spans="1:21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5"/>
        <v>113</v>
      </c>
      <c r="P321">
        <f t="shared" si="26"/>
        <v>110.47</v>
      </c>
      <c r="Q321" s="10" t="s">
        <v>8310</v>
      </c>
      <c r="R321" t="s">
        <v>8315</v>
      </c>
      <c r="S321" s="11">
        <f t="shared" si="27"/>
        <v>40123.83829861111</v>
      </c>
      <c r="T321" s="11">
        <f t="shared" si="28"/>
        <v>40211.332638888889</v>
      </c>
      <c r="U321">
        <f t="shared" si="29"/>
        <v>2009</v>
      </c>
    </row>
    <row r="322" spans="1:21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5"/>
        <v>107</v>
      </c>
      <c r="P322">
        <f t="shared" si="26"/>
        <v>134.91</v>
      </c>
      <c r="Q322" s="10" t="s">
        <v>8310</v>
      </c>
      <c r="R322" t="s">
        <v>8315</v>
      </c>
      <c r="S322" s="11">
        <f t="shared" si="27"/>
        <v>42331.551307870366</v>
      </c>
      <c r="T322" s="11">
        <f t="shared" si="28"/>
        <v>42360.958333333328</v>
      </c>
      <c r="U322">
        <f t="shared" si="29"/>
        <v>2015</v>
      </c>
    </row>
    <row r="323" spans="1:21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si="26"/>
        <v>106.62</v>
      </c>
      <c r="Q323" s="10" t="s">
        <v>8310</v>
      </c>
      <c r="R323" t="s">
        <v>8315</v>
      </c>
      <c r="S323" s="11">
        <f t="shared" si="27"/>
        <v>42647.446597222224</v>
      </c>
      <c r="T323" s="11">
        <f t="shared" si="28"/>
        <v>42682.488263888896</v>
      </c>
      <c r="U323">
        <f t="shared" si="29"/>
        <v>2016</v>
      </c>
    </row>
    <row r="324" spans="1:21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8310</v>
      </c>
      <c r="R324" t="s">
        <v>8315</v>
      </c>
      <c r="S324" s="11">
        <f t="shared" si="27"/>
        <v>42473.57</v>
      </c>
      <c r="T324" s="11">
        <f t="shared" si="28"/>
        <v>42503.57</v>
      </c>
      <c r="U324">
        <f t="shared" si="29"/>
        <v>2016</v>
      </c>
    </row>
    <row r="325" spans="1:21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8310</v>
      </c>
      <c r="R325" t="s">
        <v>8315</v>
      </c>
      <c r="S325" s="11">
        <f t="shared" si="27"/>
        <v>42697.32136574074</v>
      </c>
      <c r="T325" s="11">
        <f t="shared" si="28"/>
        <v>42725.332638888889</v>
      </c>
      <c r="U325">
        <f t="shared" si="29"/>
        <v>2016</v>
      </c>
    </row>
    <row r="326" spans="1:21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8310</v>
      </c>
      <c r="R326" t="s">
        <v>8315</v>
      </c>
      <c r="S326" s="11">
        <f t="shared" si="27"/>
        <v>42184.626250000001</v>
      </c>
      <c r="T326" s="11">
        <f t="shared" si="28"/>
        <v>42217.626250000001</v>
      </c>
      <c r="U326">
        <f t="shared" si="29"/>
        <v>2015</v>
      </c>
    </row>
    <row r="327" spans="1:21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8310</v>
      </c>
      <c r="R327" t="s">
        <v>8315</v>
      </c>
      <c r="S327" s="11">
        <f t="shared" si="27"/>
        <v>42689.187881944439</v>
      </c>
      <c r="T327" s="11">
        <f t="shared" si="28"/>
        <v>42724.187881944439</v>
      </c>
      <c r="U327">
        <f t="shared" si="29"/>
        <v>2016</v>
      </c>
    </row>
    <row r="328" spans="1:21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8310</v>
      </c>
      <c r="R328" t="s">
        <v>8315</v>
      </c>
      <c r="S328" s="11">
        <f t="shared" si="27"/>
        <v>42775.314884259264</v>
      </c>
      <c r="T328" s="11">
        <f t="shared" si="28"/>
        <v>42808.956250000003</v>
      </c>
      <c r="U328">
        <f t="shared" si="29"/>
        <v>2017</v>
      </c>
    </row>
    <row r="329" spans="1:21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8310</v>
      </c>
      <c r="R329" t="s">
        <v>8315</v>
      </c>
      <c r="S329" s="11">
        <f t="shared" si="27"/>
        <v>42058.235289351855</v>
      </c>
      <c r="T329" s="11">
        <f t="shared" si="28"/>
        <v>42085.333333333328</v>
      </c>
      <c r="U329">
        <f t="shared" si="29"/>
        <v>2015</v>
      </c>
    </row>
    <row r="330" spans="1:21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8310</v>
      </c>
      <c r="R330" t="s">
        <v>8315</v>
      </c>
      <c r="S330" s="11">
        <f t="shared" si="27"/>
        <v>42278.946620370371</v>
      </c>
      <c r="T330" s="11">
        <f t="shared" si="28"/>
        <v>42309.166666666672</v>
      </c>
      <c r="U330">
        <f t="shared" si="29"/>
        <v>2015</v>
      </c>
    </row>
    <row r="331" spans="1:21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8310</v>
      </c>
      <c r="R331" t="s">
        <v>8315</v>
      </c>
      <c r="S331" s="11">
        <f t="shared" si="27"/>
        <v>42291.46674768519</v>
      </c>
      <c r="T331" s="11">
        <f t="shared" si="28"/>
        <v>42315.166666666672</v>
      </c>
      <c r="U331">
        <f t="shared" si="29"/>
        <v>2015</v>
      </c>
    </row>
    <row r="332" spans="1:21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8310</v>
      </c>
      <c r="R332" t="s">
        <v>8315</v>
      </c>
      <c r="S332" s="11">
        <f t="shared" si="27"/>
        <v>41379.515775462962</v>
      </c>
      <c r="T332" s="11">
        <f t="shared" si="28"/>
        <v>41411.165972222225</v>
      </c>
      <c r="U332">
        <f t="shared" si="29"/>
        <v>2013</v>
      </c>
    </row>
    <row r="333" spans="1:21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8310</v>
      </c>
      <c r="R333" t="s">
        <v>8315</v>
      </c>
      <c r="S333" s="11">
        <f t="shared" si="27"/>
        <v>42507.581412037034</v>
      </c>
      <c r="T333" s="11">
        <f t="shared" si="28"/>
        <v>42538.581412037034</v>
      </c>
      <c r="U333">
        <f t="shared" si="29"/>
        <v>2016</v>
      </c>
    </row>
    <row r="334" spans="1:21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8310</v>
      </c>
      <c r="R334" t="s">
        <v>8315</v>
      </c>
      <c r="S334" s="11">
        <f t="shared" si="27"/>
        <v>42263.680289351847</v>
      </c>
      <c r="T334" s="11">
        <f t="shared" si="28"/>
        <v>42305.333333333328</v>
      </c>
      <c r="U334">
        <f t="shared" si="29"/>
        <v>2015</v>
      </c>
    </row>
    <row r="335" spans="1:21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8310</v>
      </c>
      <c r="R335" t="s">
        <v>8315</v>
      </c>
      <c r="S335" s="11">
        <f t="shared" si="27"/>
        <v>42437.636469907404</v>
      </c>
      <c r="T335" s="11">
        <f t="shared" si="28"/>
        <v>42467.59480324074</v>
      </c>
      <c r="U335">
        <f t="shared" si="29"/>
        <v>2016</v>
      </c>
    </row>
    <row r="336" spans="1:21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8310</v>
      </c>
      <c r="R336" t="s">
        <v>8315</v>
      </c>
      <c r="S336" s="11">
        <f t="shared" si="27"/>
        <v>42101.682372685187</v>
      </c>
      <c r="T336" s="11">
        <f t="shared" si="28"/>
        <v>42139.791666666672</v>
      </c>
      <c r="U336">
        <f t="shared" si="29"/>
        <v>2015</v>
      </c>
    </row>
    <row r="337" spans="1:21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8310</v>
      </c>
      <c r="R337" t="s">
        <v>8315</v>
      </c>
      <c r="S337" s="11">
        <f t="shared" si="27"/>
        <v>42101.737442129626</v>
      </c>
      <c r="T337" s="11">
        <f t="shared" si="28"/>
        <v>42132.916666666672</v>
      </c>
      <c r="U337">
        <f t="shared" si="29"/>
        <v>2015</v>
      </c>
    </row>
    <row r="338" spans="1:21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8310</v>
      </c>
      <c r="R338" t="s">
        <v>8315</v>
      </c>
      <c r="S338" s="11">
        <f t="shared" si="27"/>
        <v>42291.596273148149</v>
      </c>
      <c r="T338" s="11">
        <f t="shared" si="28"/>
        <v>42321.637939814813</v>
      </c>
      <c r="U338">
        <f t="shared" si="29"/>
        <v>2015</v>
      </c>
    </row>
    <row r="339" spans="1:21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8310</v>
      </c>
      <c r="R339" t="s">
        <v>8315</v>
      </c>
      <c r="S339" s="11">
        <f t="shared" si="27"/>
        <v>42047.128564814819</v>
      </c>
      <c r="T339" s="11">
        <f t="shared" si="28"/>
        <v>42077.086898148147</v>
      </c>
      <c r="U339">
        <f t="shared" si="29"/>
        <v>2015</v>
      </c>
    </row>
    <row r="340" spans="1:21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8310</v>
      </c>
      <c r="R340" t="s">
        <v>8315</v>
      </c>
      <c r="S340" s="11">
        <f t="shared" si="27"/>
        <v>42559.755671296298</v>
      </c>
      <c r="T340" s="11">
        <f t="shared" si="28"/>
        <v>42616.041666666672</v>
      </c>
      <c r="U340">
        <f t="shared" si="29"/>
        <v>2016</v>
      </c>
    </row>
    <row r="341" spans="1:21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8310</v>
      </c>
      <c r="R341" t="s">
        <v>8315</v>
      </c>
      <c r="S341" s="11">
        <f t="shared" si="27"/>
        <v>42093.760046296295</v>
      </c>
      <c r="T341" s="11">
        <f t="shared" si="28"/>
        <v>42123.760046296295</v>
      </c>
      <c r="U341">
        <f t="shared" si="29"/>
        <v>2015</v>
      </c>
    </row>
    <row r="342" spans="1:21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8310</v>
      </c>
      <c r="R342" t="s">
        <v>8315</v>
      </c>
      <c r="S342" s="11">
        <f t="shared" si="27"/>
        <v>42772.669062500005</v>
      </c>
      <c r="T342" s="11">
        <f t="shared" si="28"/>
        <v>42802.875</v>
      </c>
      <c r="U342">
        <f t="shared" si="29"/>
        <v>2017</v>
      </c>
    </row>
    <row r="343" spans="1:21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8310</v>
      </c>
      <c r="R343" t="s">
        <v>8315</v>
      </c>
      <c r="S343" s="11">
        <f t="shared" si="27"/>
        <v>41894.879606481481</v>
      </c>
      <c r="T343" s="11">
        <f t="shared" si="28"/>
        <v>41913.165972222225</v>
      </c>
      <c r="U343">
        <f t="shared" si="29"/>
        <v>2014</v>
      </c>
    </row>
    <row r="344" spans="1:21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8310</v>
      </c>
      <c r="R344" t="s">
        <v>8315</v>
      </c>
      <c r="S344" s="11">
        <f t="shared" si="27"/>
        <v>42459.780844907407</v>
      </c>
      <c r="T344" s="11">
        <f t="shared" si="28"/>
        <v>42489.780844907407</v>
      </c>
      <c r="U344">
        <f t="shared" si="29"/>
        <v>2016</v>
      </c>
    </row>
    <row r="345" spans="1:21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8310</v>
      </c>
      <c r="R345" t="s">
        <v>8315</v>
      </c>
      <c r="S345" s="11">
        <f t="shared" si="27"/>
        <v>41926.73778935185</v>
      </c>
      <c r="T345" s="11">
        <f t="shared" si="28"/>
        <v>41957.125</v>
      </c>
      <c r="U345">
        <f t="shared" si="29"/>
        <v>2014</v>
      </c>
    </row>
    <row r="346" spans="1:21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8310</v>
      </c>
      <c r="R346" t="s">
        <v>8315</v>
      </c>
      <c r="S346" s="11">
        <f t="shared" si="27"/>
        <v>42111.970995370371</v>
      </c>
      <c r="T346" s="11">
        <f t="shared" si="28"/>
        <v>42156.097222222219</v>
      </c>
      <c r="U346">
        <f t="shared" si="29"/>
        <v>2015</v>
      </c>
    </row>
    <row r="347" spans="1:21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8310</v>
      </c>
      <c r="R347" t="s">
        <v>8315</v>
      </c>
      <c r="S347" s="11">
        <f t="shared" si="27"/>
        <v>42114.944328703699</v>
      </c>
      <c r="T347" s="11">
        <f t="shared" si="28"/>
        <v>42144.944328703699</v>
      </c>
      <c r="U347">
        <f t="shared" si="29"/>
        <v>2015</v>
      </c>
    </row>
    <row r="348" spans="1:21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8310</v>
      </c>
      <c r="R348" t="s">
        <v>8315</v>
      </c>
      <c r="S348" s="11">
        <f t="shared" si="27"/>
        <v>42261.500243055561</v>
      </c>
      <c r="T348" s="11">
        <f t="shared" si="28"/>
        <v>42291.500243055561</v>
      </c>
      <c r="U348">
        <f t="shared" si="29"/>
        <v>2015</v>
      </c>
    </row>
    <row r="349" spans="1:21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8310</v>
      </c>
      <c r="R349" t="s">
        <v>8315</v>
      </c>
      <c r="S349" s="11">
        <f t="shared" si="27"/>
        <v>42292.495474537034</v>
      </c>
      <c r="T349" s="11">
        <f t="shared" si="28"/>
        <v>42322.537141203706</v>
      </c>
      <c r="U349">
        <f t="shared" si="29"/>
        <v>2015</v>
      </c>
    </row>
    <row r="350" spans="1:21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8310</v>
      </c>
      <c r="R350" t="s">
        <v>8315</v>
      </c>
      <c r="S350" s="11">
        <f t="shared" si="27"/>
        <v>42207.58699074074</v>
      </c>
      <c r="T350" s="11">
        <f t="shared" si="28"/>
        <v>42237.58699074074</v>
      </c>
      <c r="U350">
        <f t="shared" si="29"/>
        <v>2015</v>
      </c>
    </row>
    <row r="351" spans="1:21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8310</v>
      </c>
      <c r="R351" t="s">
        <v>8315</v>
      </c>
      <c r="S351" s="11">
        <f t="shared" si="27"/>
        <v>42760.498935185184</v>
      </c>
      <c r="T351" s="11">
        <f t="shared" si="28"/>
        <v>42790.498935185184</v>
      </c>
      <c r="U351">
        <f t="shared" si="29"/>
        <v>2017</v>
      </c>
    </row>
    <row r="352" spans="1:21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8310</v>
      </c>
      <c r="R352" t="s">
        <v>8315</v>
      </c>
      <c r="S352" s="11">
        <f t="shared" si="27"/>
        <v>42586.066076388888</v>
      </c>
      <c r="T352" s="11">
        <f t="shared" si="28"/>
        <v>42624.165972222225</v>
      </c>
      <c r="U352">
        <f t="shared" si="29"/>
        <v>2016</v>
      </c>
    </row>
    <row r="353" spans="1:21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8310</v>
      </c>
      <c r="R353" t="s">
        <v>8315</v>
      </c>
      <c r="S353" s="11">
        <f t="shared" si="27"/>
        <v>42427.964745370366</v>
      </c>
      <c r="T353" s="11">
        <f t="shared" si="28"/>
        <v>42467.923078703709</v>
      </c>
      <c r="U353">
        <f t="shared" si="29"/>
        <v>2016</v>
      </c>
    </row>
    <row r="354" spans="1:21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8310</v>
      </c>
      <c r="R354" t="s">
        <v>8315</v>
      </c>
      <c r="S354" s="11">
        <f t="shared" si="27"/>
        <v>41890.167453703703</v>
      </c>
      <c r="T354" s="11">
        <f t="shared" si="28"/>
        <v>41920.167453703703</v>
      </c>
      <c r="U354">
        <f t="shared" si="29"/>
        <v>2014</v>
      </c>
    </row>
    <row r="355" spans="1:21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8310</v>
      </c>
      <c r="R355" t="s">
        <v>8315</v>
      </c>
      <c r="S355" s="11">
        <f t="shared" si="27"/>
        <v>42297.791886574079</v>
      </c>
      <c r="T355" s="11">
        <f t="shared" si="28"/>
        <v>42327.833553240736</v>
      </c>
      <c r="U355">
        <f t="shared" si="29"/>
        <v>2015</v>
      </c>
    </row>
    <row r="356" spans="1:21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8310</v>
      </c>
      <c r="R356" t="s">
        <v>8315</v>
      </c>
      <c r="S356" s="11">
        <f t="shared" si="27"/>
        <v>42438.827789351853</v>
      </c>
      <c r="T356" s="11">
        <f t="shared" si="28"/>
        <v>42468.786122685182</v>
      </c>
      <c r="U356">
        <f t="shared" si="29"/>
        <v>2016</v>
      </c>
    </row>
    <row r="357" spans="1:21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8310</v>
      </c>
      <c r="R357" t="s">
        <v>8315</v>
      </c>
      <c r="S357" s="11">
        <f t="shared" si="27"/>
        <v>41943.293912037036</v>
      </c>
      <c r="T357" s="11">
        <f t="shared" si="28"/>
        <v>41974.3355787037</v>
      </c>
      <c r="U357">
        <f t="shared" si="29"/>
        <v>2014</v>
      </c>
    </row>
    <row r="358" spans="1:21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8310</v>
      </c>
      <c r="R358" t="s">
        <v>8315</v>
      </c>
      <c r="S358" s="11">
        <f t="shared" si="27"/>
        <v>42415.803159722222</v>
      </c>
      <c r="T358" s="11">
        <f t="shared" si="28"/>
        <v>42445.761493055557</v>
      </c>
      <c r="U358">
        <f t="shared" si="29"/>
        <v>2016</v>
      </c>
    </row>
    <row r="359" spans="1:21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8310</v>
      </c>
      <c r="R359" t="s">
        <v>8315</v>
      </c>
      <c r="S359" s="11">
        <f t="shared" si="27"/>
        <v>42078.222187499996</v>
      </c>
      <c r="T359" s="11">
        <f t="shared" si="28"/>
        <v>42118.222187499996</v>
      </c>
      <c r="U359">
        <f t="shared" si="29"/>
        <v>2015</v>
      </c>
    </row>
    <row r="360" spans="1:21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8310</v>
      </c>
      <c r="R360" t="s">
        <v>8315</v>
      </c>
      <c r="S360" s="11">
        <f t="shared" si="27"/>
        <v>42507.860196759255</v>
      </c>
      <c r="T360" s="11">
        <f t="shared" si="28"/>
        <v>42536.625</v>
      </c>
      <c r="U360">
        <f t="shared" si="29"/>
        <v>2016</v>
      </c>
    </row>
    <row r="361" spans="1:21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8310</v>
      </c>
      <c r="R361" t="s">
        <v>8315</v>
      </c>
      <c r="S361" s="11">
        <f t="shared" si="27"/>
        <v>41935.070486111108</v>
      </c>
      <c r="T361" s="11">
        <f t="shared" si="28"/>
        <v>41957.216666666667</v>
      </c>
      <c r="U361">
        <f t="shared" si="29"/>
        <v>2014</v>
      </c>
    </row>
    <row r="362" spans="1:21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8310</v>
      </c>
      <c r="R362" t="s">
        <v>8315</v>
      </c>
      <c r="S362" s="11">
        <f t="shared" si="27"/>
        <v>42163.897916666669</v>
      </c>
      <c r="T362" s="11">
        <f t="shared" si="28"/>
        <v>42208.132638888885</v>
      </c>
      <c r="U362">
        <f t="shared" si="29"/>
        <v>2015</v>
      </c>
    </row>
    <row r="363" spans="1:21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8310</v>
      </c>
      <c r="R363" t="s">
        <v>8315</v>
      </c>
      <c r="S363" s="11">
        <f t="shared" si="27"/>
        <v>41936.001226851848</v>
      </c>
      <c r="T363" s="11">
        <f t="shared" si="28"/>
        <v>41966.042893518519</v>
      </c>
      <c r="U363">
        <f t="shared" si="29"/>
        <v>2014</v>
      </c>
    </row>
    <row r="364" spans="1:21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8310</v>
      </c>
      <c r="R364" t="s">
        <v>8315</v>
      </c>
      <c r="S364" s="11">
        <f t="shared" si="27"/>
        <v>41837.210543981484</v>
      </c>
      <c r="T364" s="11">
        <f t="shared" si="28"/>
        <v>41859</v>
      </c>
      <c r="U364">
        <f t="shared" si="29"/>
        <v>2014</v>
      </c>
    </row>
    <row r="365" spans="1:21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8310</v>
      </c>
      <c r="R365" t="s">
        <v>8315</v>
      </c>
      <c r="S365" s="11">
        <f t="shared" si="27"/>
        <v>40255.744629629626</v>
      </c>
      <c r="T365" s="11">
        <f t="shared" si="28"/>
        <v>40300.806944444441</v>
      </c>
      <c r="U365">
        <f t="shared" si="29"/>
        <v>2010</v>
      </c>
    </row>
    <row r="366" spans="1:21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8310</v>
      </c>
      <c r="R366" t="s">
        <v>8315</v>
      </c>
      <c r="S366" s="11">
        <f t="shared" si="27"/>
        <v>41780.859629629631</v>
      </c>
      <c r="T366" s="11">
        <f t="shared" si="28"/>
        <v>41811.165972222225</v>
      </c>
      <c r="U366">
        <f t="shared" si="29"/>
        <v>2014</v>
      </c>
    </row>
    <row r="367" spans="1:21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8310</v>
      </c>
      <c r="R367" t="s">
        <v>8315</v>
      </c>
      <c r="S367" s="11">
        <f t="shared" si="27"/>
        <v>41668.606469907405</v>
      </c>
      <c r="T367" s="11">
        <f t="shared" si="28"/>
        <v>41698.606469907405</v>
      </c>
      <c r="U367">
        <f t="shared" si="29"/>
        <v>2014</v>
      </c>
    </row>
    <row r="368" spans="1:21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8310</v>
      </c>
      <c r="R368" t="s">
        <v>8315</v>
      </c>
      <c r="S368" s="11">
        <f t="shared" si="27"/>
        <v>41019.793032407404</v>
      </c>
      <c r="T368" s="11">
        <f t="shared" si="28"/>
        <v>41049.793032407404</v>
      </c>
      <c r="U368">
        <f t="shared" si="29"/>
        <v>2012</v>
      </c>
    </row>
    <row r="369" spans="1:21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8310</v>
      </c>
      <c r="R369" t="s">
        <v>8315</v>
      </c>
      <c r="S369" s="11">
        <f t="shared" si="27"/>
        <v>41355.577291666668</v>
      </c>
      <c r="T369" s="11">
        <f t="shared" si="28"/>
        <v>41395.207638888889</v>
      </c>
      <c r="U369">
        <f t="shared" si="29"/>
        <v>2013</v>
      </c>
    </row>
    <row r="370" spans="1:21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8310</v>
      </c>
      <c r="R370" t="s">
        <v>8315</v>
      </c>
      <c r="S370" s="11">
        <f t="shared" si="27"/>
        <v>42043.605578703704</v>
      </c>
      <c r="T370" s="11">
        <f t="shared" si="28"/>
        <v>42078.563912037032</v>
      </c>
      <c r="U370">
        <f t="shared" si="29"/>
        <v>2015</v>
      </c>
    </row>
    <row r="371" spans="1:21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8310</v>
      </c>
      <c r="R371" t="s">
        <v>8315</v>
      </c>
      <c r="S371" s="11">
        <f t="shared" si="27"/>
        <v>40893.551724537036</v>
      </c>
      <c r="T371" s="11">
        <f t="shared" si="28"/>
        <v>40923.551724537036</v>
      </c>
      <c r="U371">
        <f t="shared" si="29"/>
        <v>2011</v>
      </c>
    </row>
    <row r="372" spans="1:21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8310</v>
      </c>
      <c r="R372" t="s">
        <v>8315</v>
      </c>
      <c r="S372" s="11">
        <f t="shared" si="27"/>
        <v>42711.795138888891</v>
      </c>
      <c r="T372" s="11">
        <f t="shared" si="28"/>
        <v>42741.795138888891</v>
      </c>
      <c r="U372">
        <f t="shared" si="29"/>
        <v>2016</v>
      </c>
    </row>
    <row r="373" spans="1:21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8310</v>
      </c>
      <c r="R373" t="s">
        <v>8315</v>
      </c>
      <c r="S373" s="11">
        <f t="shared" si="27"/>
        <v>41261.767812500002</v>
      </c>
      <c r="T373" s="11">
        <f t="shared" si="28"/>
        <v>41306.767812500002</v>
      </c>
      <c r="U373">
        <f t="shared" si="29"/>
        <v>2012</v>
      </c>
    </row>
    <row r="374" spans="1:21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8310</v>
      </c>
      <c r="R374" t="s">
        <v>8315</v>
      </c>
      <c r="S374" s="11">
        <f t="shared" si="27"/>
        <v>42425.576898148152</v>
      </c>
      <c r="T374" s="11">
        <f t="shared" si="28"/>
        <v>42465.666666666672</v>
      </c>
      <c r="U374">
        <f t="shared" si="29"/>
        <v>2016</v>
      </c>
    </row>
    <row r="375" spans="1:21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8310</v>
      </c>
      <c r="R375" t="s">
        <v>8315</v>
      </c>
      <c r="S375" s="11">
        <f t="shared" si="27"/>
        <v>41078.91201388889</v>
      </c>
      <c r="T375" s="11">
        <f t="shared" si="28"/>
        <v>41108.91201388889</v>
      </c>
      <c r="U375">
        <f t="shared" si="29"/>
        <v>2012</v>
      </c>
    </row>
    <row r="376" spans="1:21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8310</v>
      </c>
      <c r="R376" t="s">
        <v>8315</v>
      </c>
      <c r="S376" s="11">
        <f t="shared" si="27"/>
        <v>40757.889247685183</v>
      </c>
      <c r="T376" s="11">
        <f t="shared" si="28"/>
        <v>40802.889247685183</v>
      </c>
      <c r="U376">
        <f t="shared" si="29"/>
        <v>2011</v>
      </c>
    </row>
    <row r="377" spans="1:21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8310</v>
      </c>
      <c r="R377" t="s">
        <v>8315</v>
      </c>
      <c r="S377" s="11">
        <f t="shared" si="27"/>
        <v>41657.985081018516</v>
      </c>
      <c r="T377" s="11">
        <f t="shared" si="28"/>
        <v>41699.720833333333</v>
      </c>
      <c r="U377">
        <f t="shared" si="29"/>
        <v>2014</v>
      </c>
    </row>
    <row r="378" spans="1:21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ref="O378:O441" si="30">ROUND(E378/D378*100,0)</f>
        <v>106</v>
      </c>
      <c r="P378">
        <f t="shared" ref="P378:P441" si="31">IFERROR(ROUND(E378/L378,2),0)</f>
        <v>54.08</v>
      </c>
      <c r="Q378" s="10" t="s">
        <v>8310</v>
      </c>
      <c r="R378" t="s">
        <v>8315</v>
      </c>
      <c r="S378" s="11">
        <f t="shared" ref="S378:S441" si="32">(((J378/60)/60)/24)+DATE(1970,1,1)</f>
        <v>42576.452731481477</v>
      </c>
      <c r="T378" s="11">
        <f t="shared" ref="T378:T441" si="33">(((I378/60)/60)/24)+DATE(1970,1,1)</f>
        <v>42607.452731481477</v>
      </c>
      <c r="U378">
        <f t="shared" ref="U378:U441" si="34">YEAR(S378)</f>
        <v>2016</v>
      </c>
    </row>
    <row r="379" spans="1:21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30"/>
        <v>114</v>
      </c>
      <c r="P379">
        <f t="shared" si="31"/>
        <v>103.22</v>
      </c>
      <c r="Q379" s="10" t="s">
        <v>8310</v>
      </c>
      <c r="R379" t="s">
        <v>8315</v>
      </c>
      <c r="S379" s="11">
        <f t="shared" si="32"/>
        <v>42292.250787037032</v>
      </c>
      <c r="T379" s="11">
        <f t="shared" si="33"/>
        <v>42322.292361111111</v>
      </c>
      <c r="U379">
        <f t="shared" si="34"/>
        <v>2015</v>
      </c>
    </row>
    <row r="380" spans="1:21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30"/>
        <v>112</v>
      </c>
      <c r="P380">
        <f t="shared" si="31"/>
        <v>40.4</v>
      </c>
      <c r="Q380" s="10" t="s">
        <v>8310</v>
      </c>
      <c r="R380" t="s">
        <v>8315</v>
      </c>
      <c r="S380" s="11">
        <f t="shared" si="32"/>
        <v>42370.571851851855</v>
      </c>
      <c r="T380" s="11">
        <f t="shared" si="33"/>
        <v>42394.994444444441</v>
      </c>
      <c r="U380">
        <f t="shared" si="34"/>
        <v>2016</v>
      </c>
    </row>
    <row r="381" spans="1:21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30"/>
        <v>116</v>
      </c>
      <c r="P381">
        <f t="shared" si="31"/>
        <v>116.86</v>
      </c>
      <c r="Q381" s="10" t="s">
        <v>8310</v>
      </c>
      <c r="R381" t="s">
        <v>8315</v>
      </c>
      <c r="S381" s="11">
        <f t="shared" si="32"/>
        <v>40987.688333333332</v>
      </c>
      <c r="T381" s="11">
        <f t="shared" si="33"/>
        <v>41032.688333333332</v>
      </c>
      <c r="U381">
        <f t="shared" si="34"/>
        <v>2012</v>
      </c>
    </row>
    <row r="382" spans="1:21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30"/>
        <v>142</v>
      </c>
      <c r="P382">
        <f t="shared" si="31"/>
        <v>115.51</v>
      </c>
      <c r="Q382" s="10" t="s">
        <v>8310</v>
      </c>
      <c r="R382" t="s">
        <v>8315</v>
      </c>
      <c r="S382" s="11">
        <f t="shared" si="32"/>
        <v>42367.719814814816</v>
      </c>
      <c r="T382" s="11">
        <f t="shared" si="33"/>
        <v>42392.719814814816</v>
      </c>
      <c r="U382">
        <f t="shared" si="34"/>
        <v>2015</v>
      </c>
    </row>
    <row r="383" spans="1:21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30"/>
        <v>105</v>
      </c>
      <c r="P383">
        <f t="shared" si="31"/>
        <v>104.31</v>
      </c>
      <c r="Q383" s="10" t="s">
        <v>8310</v>
      </c>
      <c r="R383" t="s">
        <v>8315</v>
      </c>
      <c r="S383" s="11">
        <f t="shared" si="32"/>
        <v>41085.698113425926</v>
      </c>
      <c r="T383" s="11">
        <f t="shared" si="33"/>
        <v>41120.208333333336</v>
      </c>
      <c r="U383">
        <f t="shared" si="34"/>
        <v>2012</v>
      </c>
    </row>
    <row r="384" spans="1:21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30"/>
        <v>256</v>
      </c>
      <c r="P384">
        <f t="shared" si="31"/>
        <v>69.77</v>
      </c>
      <c r="Q384" s="10" t="s">
        <v>8310</v>
      </c>
      <c r="R384" t="s">
        <v>8315</v>
      </c>
      <c r="S384" s="11">
        <f t="shared" si="32"/>
        <v>41144.709490740745</v>
      </c>
      <c r="T384" s="11">
        <f t="shared" si="33"/>
        <v>41158.709490740745</v>
      </c>
      <c r="U384">
        <f t="shared" si="34"/>
        <v>2012</v>
      </c>
    </row>
    <row r="385" spans="1:21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30"/>
        <v>207</v>
      </c>
      <c r="P385">
        <f t="shared" si="31"/>
        <v>43.02</v>
      </c>
      <c r="Q385" s="10" t="s">
        <v>8310</v>
      </c>
      <c r="R385" t="s">
        <v>8315</v>
      </c>
      <c r="S385" s="11">
        <f t="shared" si="32"/>
        <v>41755.117581018516</v>
      </c>
      <c r="T385" s="11">
        <f t="shared" si="33"/>
        <v>41778.117581018516</v>
      </c>
      <c r="U385">
        <f t="shared" si="34"/>
        <v>2014</v>
      </c>
    </row>
    <row r="386" spans="1:21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30"/>
        <v>112</v>
      </c>
      <c r="P386">
        <f t="shared" si="31"/>
        <v>58.54</v>
      </c>
      <c r="Q386" s="10" t="s">
        <v>8310</v>
      </c>
      <c r="R386" t="s">
        <v>8315</v>
      </c>
      <c r="S386" s="11">
        <f t="shared" si="32"/>
        <v>41980.781793981485</v>
      </c>
      <c r="T386" s="11">
        <f t="shared" si="33"/>
        <v>42010.781793981485</v>
      </c>
      <c r="U386">
        <f t="shared" si="34"/>
        <v>2014</v>
      </c>
    </row>
    <row r="387" spans="1:21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si="31"/>
        <v>111.8</v>
      </c>
      <c r="Q387" s="10" t="s">
        <v>8310</v>
      </c>
      <c r="R387" t="s">
        <v>8315</v>
      </c>
      <c r="S387" s="11">
        <f t="shared" si="32"/>
        <v>41934.584502314814</v>
      </c>
      <c r="T387" s="11">
        <f t="shared" si="33"/>
        <v>41964.626168981486</v>
      </c>
      <c r="U387">
        <f t="shared" si="34"/>
        <v>2014</v>
      </c>
    </row>
    <row r="388" spans="1:21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8310</v>
      </c>
      <c r="R388" t="s">
        <v>8315</v>
      </c>
      <c r="S388" s="11">
        <f t="shared" si="32"/>
        <v>42211.951284722221</v>
      </c>
      <c r="T388" s="11">
        <f t="shared" si="33"/>
        <v>42226.951284722221</v>
      </c>
      <c r="U388">
        <f t="shared" si="34"/>
        <v>2015</v>
      </c>
    </row>
    <row r="389" spans="1:21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8310</v>
      </c>
      <c r="R389" t="s">
        <v>8315</v>
      </c>
      <c r="S389" s="11">
        <f t="shared" si="32"/>
        <v>42200.67659722222</v>
      </c>
      <c r="T389" s="11">
        <f t="shared" si="33"/>
        <v>42231.25</v>
      </c>
      <c r="U389">
        <f t="shared" si="34"/>
        <v>2015</v>
      </c>
    </row>
    <row r="390" spans="1:21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8310</v>
      </c>
      <c r="R390" t="s">
        <v>8315</v>
      </c>
      <c r="S390" s="11">
        <f t="shared" si="32"/>
        <v>42549.076157407413</v>
      </c>
      <c r="T390" s="11">
        <f t="shared" si="33"/>
        <v>42579.076157407413</v>
      </c>
      <c r="U390">
        <f t="shared" si="34"/>
        <v>2016</v>
      </c>
    </row>
    <row r="391" spans="1:21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8310</v>
      </c>
      <c r="R391" t="s">
        <v>8315</v>
      </c>
      <c r="S391" s="11">
        <f t="shared" si="32"/>
        <v>41674.063078703701</v>
      </c>
      <c r="T391" s="11">
        <f t="shared" si="33"/>
        <v>41705.957638888889</v>
      </c>
      <c r="U391">
        <f t="shared" si="34"/>
        <v>2014</v>
      </c>
    </row>
    <row r="392" spans="1:21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8310</v>
      </c>
      <c r="R392" t="s">
        <v>8315</v>
      </c>
      <c r="S392" s="11">
        <f t="shared" si="32"/>
        <v>42112.036712962959</v>
      </c>
      <c r="T392" s="11">
        <f t="shared" si="33"/>
        <v>42132.036712962959</v>
      </c>
      <c r="U392">
        <f t="shared" si="34"/>
        <v>2015</v>
      </c>
    </row>
    <row r="393" spans="1:21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8310</v>
      </c>
      <c r="R393" t="s">
        <v>8315</v>
      </c>
      <c r="S393" s="11">
        <f t="shared" si="32"/>
        <v>40865.042256944449</v>
      </c>
      <c r="T393" s="11">
        <f t="shared" si="33"/>
        <v>40895.040972222225</v>
      </c>
      <c r="U393">
        <f t="shared" si="34"/>
        <v>2011</v>
      </c>
    </row>
    <row r="394" spans="1:21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8310</v>
      </c>
      <c r="R394" t="s">
        <v>8315</v>
      </c>
      <c r="S394" s="11">
        <f t="shared" si="32"/>
        <v>40763.717256944445</v>
      </c>
      <c r="T394" s="11">
        <f t="shared" si="33"/>
        <v>40794.125</v>
      </c>
      <c r="U394">
        <f t="shared" si="34"/>
        <v>2011</v>
      </c>
    </row>
    <row r="395" spans="1:21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8310</v>
      </c>
      <c r="R395" t="s">
        <v>8315</v>
      </c>
      <c r="S395" s="11">
        <f t="shared" si="32"/>
        <v>41526.708935185183</v>
      </c>
      <c r="T395" s="11">
        <f t="shared" si="33"/>
        <v>41557.708935185183</v>
      </c>
      <c r="U395">
        <f t="shared" si="34"/>
        <v>2013</v>
      </c>
    </row>
    <row r="396" spans="1:21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8310</v>
      </c>
      <c r="R396" t="s">
        <v>8315</v>
      </c>
      <c r="S396" s="11">
        <f t="shared" si="32"/>
        <v>42417.818078703705</v>
      </c>
      <c r="T396" s="11">
        <f t="shared" si="33"/>
        <v>42477.776412037041</v>
      </c>
      <c r="U396">
        <f t="shared" si="34"/>
        <v>2016</v>
      </c>
    </row>
    <row r="397" spans="1:21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8310</v>
      </c>
      <c r="R397" t="s">
        <v>8315</v>
      </c>
      <c r="S397" s="11">
        <f t="shared" si="32"/>
        <v>40990.909259259257</v>
      </c>
      <c r="T397" s="11">
        <f t="shared" si="33"/>
        <v>41026.897222222222</v>
      </c>
      <c r="U397">
        <f t="shared" si="34"/>
        <v>2012</v>
      </c>
    </row>
    <row r="398" spans="1:21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8310</v>
      </c>
      <c r="R398" t="s">
        <v>8315</v>
      </c>
      <c r="S398" s="11">
        <f t="shared" si="32"/>
        <v>41082.564884259256</v>
      </c>
      <c r="T398" s="11">
        <f t="shared" si="33"/>
        <v>41097.564884259256</v>
      </c>
      <c r="U398">
        <f t="shared" si="34"/>
        <v>2012</v>
      </c>
    </row>
    <row r="399" spans="1:21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8310</v>
      </c>
      <c r="R399" t="s">
        <v>8315</v>
      </c>
      <c r="S399" s="11">
        <f t="shared" si="32"/>
        <v>40379.776435185187</v>
      </c>
      <c r="T399" s="11">
        <f t="shared" si="33"/>
        <v>40422.155555555553</v>
      </c>
      <c r="U399">
        <f t="shared" si="34"/>
        <v>2010</v>
      </c>
    </row>
    <row r="400" spans="1:21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8310</v>
      </c>
      <c r="R400" t="s">
        <v>8315</v>
      </c>
      <c r="S400" s="11">
        <f t="shared" si="32"/>
        <v>42078.793124999997</v>
      </c>
      <c r="T400" s="11">
        <f t="shared" si="33"/>
        <v>42123.793124999997</v>
      </c>
      <c r="U400">
        <f t="shared" si="34"/>
        <v>2015</v>
      </c>
    </row>
    <row r="401" spans="1:21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8310</v>
      </c>
      <c r="R401" t="s">
        <v>8315</v>
      </c>
      <c r="S401" s="11">
        <f t="shared" si="32"/>
        <v>42687.875775462962</v>
      </c>
      <c r="T401" s="11">
        <f t="shared" si="33"/>
        <v>42718.5</v>
      </c>
      <c r="U401">
        <f t="shared" si="34"/>
        <v>2016</v>
      </c>
    </row>
    <row r="402" spans="1:21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8310</v>
      </c>
      <c r="R402" t="s">
        <v>8315</v>
      </c>
      <c r="S402" s="11">
        <f t="shared" si="32"/>
        <v>41745.635960648149</v>
      </c>
      <c r="T402" s="11">
        <f t="shared" si="33"/>
        <v>41776.145833333336</v>
      </c>
      <c r="U402">
        <f t="shared" si="34"/>
        <v>2014</v>
      </c>
    </row>
    <row r="403" spans="1:21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8310</v>
      </c>
      <c r="R403" t="s">
        <v>8315</v>
      </c>
      <c r="S403" s="11">
        <f t="shared" si="32"/>
        <v>40732.842245370368</v>
      </c>
      <c r="T403" s="11">
        <f t="shared" si="33"/>
        <v>40762.842245370368</v>
      </c>
      <c r="U403">
        <f t="shared" si="34"/>
        <v>2011</v>
      </c>
    </row>
    <row r="404" spans="1:21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8310</v>
      </c>
      <c r="R404" t="s">
        <v>8315</v>
      </c>
      <c r="S404" s="11">
        <f t="shared" si="32"/>
        <v>42292.539548611108</v>
      </c>
      <c r="T404" s="11">
        <f t="shared" si="33"/>
        <v>42313.58121527778</v>
      </c>
      <c r="U404">
        <f t="shared" si="34"/>
        <v>2015</v>
      </c>
    </row>
    <row r="405" spans="1:21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8310</v>
      </c>
      <c r="R405" t="s">
        <v>8315</v>
      </c>
      <c r="S405" s="11">
        <f t="shared" si="32"/>
        <v>40718.310659722221</v>
      </c>
      <c r="T405" s="11">
        <f t="shared" si="33"/>
        <v>40765.297222222223</v>
      </c>
      <c r="U405">
        <f t="shared" si="34"/>
        <v>2011</v>
      </c>
    </row>
    <row r="406" spans="1:21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8310</v>
      </c>
      <c r="R406" t="s">
        <v>8315</v>
      </c>
      <c r="S406" s="11">
        <f t="shared" si="32"/>
        <v>41646.628032407411</v>
      </c>
      <c r="T406" s="11">
        <f t="shared" si="33"/>
        <v>41675.961111111108</v>
      </c>
      <c r="U406">
        <f t="shared" si="34"/>
        <v>2014</v>
      </c>
    </row>
    <row r="407" spans="1:21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8310</v>
      </c>
      <c r="R407" t="s">
        <v>8315</v>
      </c>
      <c r="S407" s="11">
        <f t="shared" si="32"/>
        <v>41674.08494212963</v>
      </c>
      <c r="T407" s="11">
        <f t="shared" si="33"/>
        <v>41704.08494212963</v>
      </c>
      <c r="U407">
        <f t="shared" si="34"/>
        <v>2014</v>
      </c>
    </row>
    <row r="408" spans="1:21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8310</v>
      </c>
      <c r="R408" t="s">
        <v>8315</v>
      </c>
      <c r="S408" s="11">
        <f t="shared" si="32"/>
        <v>40638.162465277775</v>
      </c>
      <c r="T408" s="11">
        <f t="shared" si="33"/>
        <v>40672.249305555553</v>
      </c>
      <c r="U408">
        <f t="shared" si="34"/>
        <v>2011</v>
      </c>
    </row>
    <row r="409" spans="1:21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8310</v>
      </c>
      <c r="R409" t="s">
        <v>8315</v>
      </c>
      <c r="S409" s="11">
        <f t="shared" si="32"/>
        <v>40806.870949074073</v>
      </c>
      <c r="T409" s="11">
        <f t="shared" si="33"/>
        <v>40866.912615740745</v>
      </c>
      <c r="U409">
        <f t="shared" si="34"/>
        <v>2011</v>
      </c>
    </row>
    <row r="410" spans="1:21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8310</v>
      </c>
      <c r="R410" t="s">
        <v>8315</v>
      </c>
      <c r="S410" s="11">
        <f t="shared" si="32"/>
        <v>41543.735995370371</v>
      </c>
      <c r="T410" s="11">
        <f t="shared" si="33"/>
        <v>41583.777662037035</v>
      </c>
      <c r="U410">
        <f t="shared" si="34"/>
        <v>2013</v>
      </c>
    </row>
    <row r="411" spans="1:21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8310</v>
      </c>
      <c r="R411" t="s">
        <v>8315</v>
      </c>
      <c r="S411" s="11">
        <f t="shared" si="32"/>
        <v>42543.862777777773</v>
      </c>
      <c r="T411" s="11">
        <f t="shared" si="33"/>
        <v>42573.862777777773</v>
      </c>
      <c r="U411">
        <f t="shared" si="34"/>
        <v>2016</v>
      </c>
    </row>
    <row r="412" spans="1:21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8310</v>
      </c>
      <c r="R412" t="s">
        <v>8315</v>
      </c>
      <c r="S412" s="11">
        <f t="shared" si="32"/>
        <v>42113.981446759266</v>
      </c>
      <c r="T412" s="11">
        <f t="shared" si="33"/>
        <v>42173.981446759266</v>
      </c>
      <c r="U412">
        <f t="shared" si="34"/>
        <v>2015</v>
      </c>
    </row>
    <row r="413" spans="1:21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8310</v>
      </c>
      <c r="R413" t="s">
        <v>8315</v>
      </c>
      <c r="S413" s="11">
        <f t="shared" si="32"/>
        <v>41598.17597222222</v>
      </c>
      <c r="T413" s="11">
        <f t="shared" si="33"/>
        <v>41630.208333333336</v>
      </c>
      <c r="U413">
        <f t="shared" si="34"/>
        <v>2013</v>
      </c>
    </row>
    <row r="414" spans="1:21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8310</v>
      </c>
      <c r="R414" t="s">
        <v>8315</v>
      </c>
      <c r="S414" s="11">
        <f t="shared" si="32"/>
        <v>41099.742800925924</v>
      </c>
      <c r="T414" s="11">
        <f t="shared" si="33"/>
        <v>41115.742800925924</v>
      </c>
      <c r="U414">
        <f t="shared" si="34"/>
        <v>2012</v>
      </c>
    </row>
    <row r="415" spans="1:21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8310</v>
      </c>
      <c r="R415" t="s">
        <v>8315</v>
      </c>
      <c r="S415" s="11">
        <f t="shared" si="32"/>
        <v>41079.877442129626</v>
      </c>
      <c r="T415" s="11">
        <f t="shared" si="33"/>
        <v>41109.877442129626</v>
      </c>
      <c r="U415">
        <f t="shared" si="34"/>
        <v>2012</v>
      </c>
    </row>
    <row r="416" spans="1:21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8310</v>
      </c>
      <c r="R416" t="s">
        <v>8315</v>
      </c>
      <c r="S416" s="11">
        <f t="shared" si="32"/>
        <v>41529.063252314816</v>
      </c>
      <c r="T416" s="11">
        <f t="shared" si="33"/>
        <v>41559.063252314816</v>
      </c>
      <c r="U416">
        <f t="shared" si="34"/>
        <v>2013</v>
      </c>
    </row>
    <row r="417" spans="1:21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8310</v>
      </c>
      <c r="R417" t="s">
        <v>8315</v>
      </c>
      <c r="S417" s="11">
        <f t="shared" si="32"/>
        <v>41904.851875</v>
      </c>
      <c r="T417" s="11">
        <f t="shared" si="33"/>
        <v>41929.5</v>
      </c>
      <c r="U417">
        <f t="shared" si="34"/>
        <v>2014</v>
      </c>
    </row>
    <row r="418" spans="1:21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8310</v>
      </c>
      <c r="R418" t="s">
        <v>8315</v>
      </c>
      <c r="S418" s="11">
        <f t="shared" si="32"/>
        <v>41648.396192129629</v>
      </c>
      <c r="T418" s="11">
        <f t="shared" si="33"/>
        <v>41678.396192129629</v>
      </c>
      <c r="U418">
        <f t="shared" si="34"/>
        <v>2014</v>
      </c>
    </row>
    <row r="419" spans="1:21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8310</v>
      </c>
      <c r="R419" t="s">
        <v>8315</v>
      </c>
      <c r="S419" s="11">
        <f t="shared" si="32"/>
        <v>41360.970601851855</v>
      </c>
      <c r="T419" s="11">
        <f t="shared" si="33"/>
        <v>41372.189583333333</v>
      </c>
      <c r="U419">
        <f t="shared" si="34"/>
        <v>2013</v>
      </c>
    </row>
    <row r="420" spans="1:21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8310</v>
      </c>
      <c r="R420" t="s">
        <v>8315</v>
      </c>
      <c r="S420" s="11">
        <f t="shared" si="32"/>
        <v>42178.282372685186</v>
      </c>
      <c r="T420" s="11">
        <f t="shared" si="33"/>
        <v>42208.282372685186</v>
      </c>
      <c r="U420">
        <f t="shared" si="34"/>
        <v>2015</v>
      </c>
    </row>
    <row r="421" spans="1:21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8310</v>
      </c>
      <c r="R421" t="s">
        <v>8315</v>
      </c>
      <c r="S421" s="11">
        <f t="shared" si="32"/>
        <v>41394.842442129629</v>
      </c>
      <c r="T421" s="11">
        <f t="shared" si="33"/>
        <v>41454.842442129629</v>
      </c>
      <c r="U421">
        <f t="shared" si="34"/>
        <v>2013</v>
      </c>
    </row>
    <row r="422" spans="1:21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8310</v>
      </c>
      <c r="R422" t="s">
        <v>8316</v>
      </c>
      <c r="S422" s="11">
        <f t="shared" si="32"/>
        <v>41682.23646990741</v>
      </c>
      <c r="T422" s="11">
        <f t="shared" si="33"/>
        <v>41712.194803240738</v>
      </c>
      <c r="U422">
        <f t="shared" si="34"/>
        <v>2014</v>
      </c>
    </row>
    <row r="423" spans="1:21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8310</v>
      </c>
      <c r="R423" t="s">
        <v>8316</v>
      </c>
      <c r="S423" s="11">
        <f t="shared" si="32"/>
        <v>42177.491388888884</v>
      </c>
      <c r="T423" s="11">
        <f t="shared" si="33"/>
        <v>42237.491388888884</v>
      </c>
      <c r="U423">
        <f t="shared" si="34"/>
        <v>2015</v>
      </c>
    </row>
    <row r="424" spans="1:21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8310</v>
      </c>
      <c r="R424" t="s">
        <v>8316</v>
      </c>
      <c r="S424" s="11">
        <f t="shared" si="32"/>
        <v>41863.260381944441</v>
      </c>
      <c r="T424" s="11">
        <f t="shared" si="33"/>
        <v>41893.260381944441</v>
      </c>
      <c r="U424">
        <f t="shared" si="34"/>
        <v>2014</v>
      </c>
    </row>
    <row r="425" spans="1:21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8310</v>
      </c>
      <c r="R425" t="s">
        <v>8316</v>
      </c>
      <c r="S425" s="11">
        <f t="shared" si="32"/>
        <v>41400.92627314815</v>
      </c>
      <c r="T425" s="11">
        <f t="shared" si="33"/>
        <v>41430.92627314815</v>
      </c>
      <c r="U425">
        <f t="shared" si="34"/>
        <v>2013</v>
      </c>
    </row>
    <row r="426" spans="1:21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8310</v>
      </c>
      <c r="R426" t="s">
        <v>8316</v>
      </c>
      <c r="S426" s="11">
        <f t="shared" si="32"/>
        <v>40934.376145833332</v>
      </c>
      <c r="T426" s="11">
        <f t="shared" si="33"/>
        <v>40994.334479166668</v>
      </c>
      <c r="U426">
        <f t="shared" si="34"/>
        <v>2012</v>
      </c>
    </row>
    <row r="427" spans="1:21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8310</v>
      </c>
      <c r="R427" t="s">
        <v>8316</v>
      </c>
      <c r="S427" s="11">
        <f t="shared" si="32"/>
        <v>42275.861157407402</v>
      </c>
      <c r="T427" s="11">
        <f t="shared" si="33"/>
        <v>42335.902824074074</v>
      </c>
      <c r="U427">
        <f t="shared" si="34"/>
        <v>2015</v>
      </c>
    </row>
    <row r="428" spans="1:21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8310</v>
      </c>
      <c r="R428" t="s">
        <v>8316</v>
      </c>
      <c r="S428" s="11">
        <f t="shared" si="32"/>
        <v>42400.711967592593</v>
      </c>
      <c r="T428" s="11">
        <f t="shared" si="33"/>
        <v>42430.711967592593</v>
      </c>
      <c r="U428">
        <f t="shared" si="34"/>
        <v>2016</v>
      </c>
    </row>
    <row r="429" spans="1:21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8310</v>
      </c>
      <c r="R429" t="s">
        <v>8316</v>
      </c>
      <c r="S429" s="11">
        <f t="shared" si="32"/>
        <v>42285.909027777772</v>
      </c>
      <c r="T429" s="11">
        <f t="shared" si="33"/>
        <v>42299.790972222225</v>
      </c>
      <c r="U429">
        <f t="shared" si="34"/>
        <v>2015</v>
      </c>
    </row>
    <row r="430" spans="1:21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8310</v>
      </c>
      <c r="R430" t="s">
        <v>8316</v>
      </c>
      <c r="S430" s="11">
        <f t="shared" si="32"/>
        <v>41778.766724537039</v>
      </c>
      <c r="T430" s="11">
        <f t="shared" si="33"/>
        <v>41806.916666666664</v>
      </c>
      <c r="U430">
        <f t="shared" si="34"/>
        <v>2014</v>
      </c>
    </row>
    <row r="431" spans="1:21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8310</v>
      </c>
      <c r="R431" t="s">
        <v>8316</v>
      </c>
      <c r="S431" s="11">
        <f t="shared" si="32"/>
        <v>40070.901412037041</v>
      </c>
      <c r="T431" s="11">
        <f t="shared" si="33"/>
        <v>40144.207638888889</v>
      </c>
      <c r="U431">
        <f t="shared" si="34"/>
        <v>2009</v>
      </c>
    </row>
    <row r="432" spans="1:21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8310</v>
      </c>
      <c r="R432" t="s">
        <v>8316</v>
      </c>
      <c r="S432" s="11">
        <f t="shared" si="32"/>
        <v>41513.107256944444</v>
      </c>
      <c r="T432" s="11">
        <f t="shared" si="33"/>
        <v>41528.107256944444</v>
      </c>
      <c r="U432">
        <f t="shared" si="34"/>
        <v>2013</v>
      </c>
    </row>
    <row r="433" spans="1:21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8310</v>
      </c>
      <c r="R433" t="s">
        <v>8316</v>
      </c>
      <c r="S433" s="11">
        <f t="shared" si="32"/>
        <v>42526.871331018512</v>
      </c>
      <c r="T433" s="11">
        <f t="shared" si="33"/>
        <v>42556.871331018512</v>
      </c>
      <c r="U433">
        <f t="shared" si="34"/>
        <v>2016</v>
      </c>
    </row>
    <row r="434" spans="1:21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8310</v>
      </c>
      <c r="R434" t="s">
        <v>8316</v>
      </c>
      <c r="S434" s="11">
        <f t="shared" si="32"/>
        <v>42238.726631944446</v>
      </c>
      <c r="T434" s="11">
        <f t="shared" si="33"/>
        <v>42298.726631944446</v>
      </c>
      <c r="U434">
        <f t="shared" si="34"/>
        <v>2015</v>
      </c>
    </row>
    <row r="435" spans="1:21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8310</v>
      </c>
      <c r="R435" t="s">
        <v>8316</v>
      </c>
      <c r="S435" s="11">
        <f t="shared" si="32"/>
        <v>42228.629884259266</v>
      </c>
      <c r="T435" s="11">
        <f t="shared" si="33"/>
        <v>42288.629884259266</v>
      </c>
      <c r="U435">
        <f t="shared" si="34"/>
        <v>2015</v>
      </c>
    </row>
    <row r="436" spans="1:21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8310</v>
      </c>
      <c r="R436" t="s">
        <v>8316</v>
      </c>
      <c r="S436" s="11">
        <f t="shared" si="32"/>
        <v>41576.834513888891</v>
      </c>
      <c r="T436" s="11">
        <f t="shared" si="33"/>
        <v>41609.876180555555</v>
      </c>
      <c r="U436">
        <f t="shared" si="34"/>
        <v>2013</v>
      </c>
    </row>
    <row r="437" spans="1:21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8310</v>
      </c>
      <c r="R437" t="s">
        <v>8316</v>
      </c>
      <c r="S437" s="11">
        <f t="shared" si="32"/>
        <v>41500.747453703705</v>
      </c>
      <c r="T437" s="11">
        <f t="shared" si="33"/>
        <v>41530.747453703705</v>
      </c>
      <c r="U437">
        <f t="shared" si="34"/>
        <v>2013</v>
      </c>
    </row>
    <row r="438" spans="1:21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8310</v>
      </c>
      <c r="R438" t="s">
        <v>8316</v>
      </c>
      <c r="S438" s="11">
        <f t="shared" si="32"/>
        <v>41456.36241898148</v>
      </c>
      <c r="T438" s="11">
        <f t="shared" si="33"/>
        <v>41486.36241898148</v>
      </c>
      <c r="U438">
        <f t="shared" si="34"/>
        <v>2013</v>
      </c>
    </row>
    <row r="439" spans="1:21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8310</v>
      </c>
      <c r="R439" t="s">
        <v>8316</v>
      </c>
      <c r="S439" s="11">
        <f t="shared" si="32"/>
        <v>42591.31858796296</v>
      </c>
      <c r="T439" s="11">
        <f t="shared" si="33"/>
        <v>42651.31858796296</v>
      </c>
      <c r="U439">
        <f t="shared" si="34"/>
        <v>2016</v>
      </c>
    </row>
    <row r="440" spans="1:21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8310</v>
      </c>
      <c r="R440" t="s">
        <v>8316</v>
      </c>
      <c r="S440" s="11">
        <f t="shared" si="32"/>
        <v>42296.261087962965</v>
      </c>
      <c r="T440" s="11">
        <f t="shared" si="33"/>
        <v>42326.302754629629</v>
      </c>
      <c r="U440">
        <f t="shared" si="34"/>
        <v>2015</v>
      </c>
    </row>
    <row r="441" spans="1:21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8310</v>
      </c>
      <c r="R441" t="s">
        <v>8316</v>
      </c>
      <c r="S441" s="11">
        <f t="shared" si="32"/>
        <v>41919.761782407404</v>
      </c>
      <c r="T441" s="11">
        <f t="shared" si="33"/>
        <v>41929.761782407404</v>
      </c>
      <c r="U441">
        <f t="shared" si="34"/>
        <v>2014</v>
      </c>
    </row>
    <row r="442" spans="1:21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ref="O442:O505" si="35">ROUND(E442/D442*100,0)</f>
        <v>0</v>
      </c>
      <c r="P442">
        <f t="shared" ref="P442:P505" si="36">IFERROR(ROUND(E442/L442,2),0)</f>
        <v>5</v>
      </c>
      <c r="Q442" s="10" t="s">
        <v>8310</v>
      </c>
      <c r="R442" t="s">
        <v>8316</v>
      </c>
      <c r="S442" s="11">
        <f t="shared" ref="S442:S505" si="37">(((J442/60)/60)/24)+DATE(1970,1,1)</f>
        <v>42423.985567129625</v>
      </c>
      <c r="T442" s="11">
        <f t="shared" ref="T442:T505" si="38">(((I442/60)/60)/24)+DATE(1970,1,1)</f>
        <v>42453.943900462968</v>
      </c>
      <c r="U442">
        <f t="shared" ref="U442:U505" si="39">YEAR(S442)</f>
        <v>2016</v>
      </c>
    </row>
    <row r="443" spans="1:21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5"/>
        <v>0</v>
      </c>
      <c r="P443">
        <f t="shared" si="36"/>
        <v>0</v>
      </c>
      <c r="Q443" s="10" t="s">
        <v>8310</v>
      </c>
      <c r="R443" t="s">
        <v>8316</v>
      </c>
      <c r="S443" s="11">
        <f t="shared" si="37"/>
        <v>41550.793935185182</v>
      </c>
      <c r="T443" s="11">
        <f t="shared" si="38"/>
        <v>41580.793935185182</v>
      </c>
      <c r="U443">
        <f t="shared" si="39"/>
        <v>2013</v>
      </c>
    </row>
    <row r="444" spans="1:21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5"/>
        <v>39</v>
      </c>
      <c r="P444">
        <f t="shared" si="36"/>
        <v>393.59</v>
      </c>
      <c r="Q444" s="10" t="s">
        <v>8310</v>
      </c>
      <c r="R444" t="s">
        <v>8316</v>
      </c>
      <c r="S444" s="11">
        <f t="shared" si="37"/>
        <v>42024.888692129629</v>
      </c>
      <c r="T444" s="11">
        <f t="shared" si="38"/>
        <v>42054.888692129629</v>
      </c>
      <c r="U444">
        <f t="shared" si="39"/>
        <v>2015</v>
      </c>
    </row>
    <row r="445" spans="1:21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5"/>
        <v>0</v>
      </c>
      <c r="P445">
        <f t="shared" si="36"/>
        <v>5</v>
      </c>
      <c r="Q445" s="10" t="s">
        <v>8310</v>
      </c>
      <c r="R445" t="s">
        <v>8316</v>
      </c>
      <c r="S445" s="11">
        <f t="shared" si="37"/>
        <v>41650.015057870369</v>
      </c>
      <c r="T445" s="11">
        <f t="shared" si="38"/>
        <v>41680.015057870369</v>
      </c>
      <c r="U445">
        <f t="shared" si="39"/>
        <v>2014</v>
      </c>
    </row>
    <row r="446" spans="1:21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5"/>
        <v>5</v>
      </c>
      <c r="P446">
        <f t="shared" si="36"/>
        <v>50</v>
      </c>
      <c r="Q446" s="10" t="s">
        <v>8310</v>
      </c>
      <c r="R446" t="s">
        <v>8316</v>
      </c>
      <c r="S446" s="11">
        <f t="shared" si="37"/>
        <v>40894.906956018516</v>
      </c>
      <c r="T446" s="11">
        <f t="shared" si="38"/>
        <v>40954.906956018516</v>
      </c>
      <c r="U446">
        <f t="shared" si="39"/>
        <v>2011</v>
      </c>
    </row>
    <row r="447" spans="1:21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5"/>
        <v>0</v>
      </c>
      <c r="P447">
        <f t="shared" si="36"/>
        <v>1</v>
      </c>
      <c r="Q447" s="10" t="s">
        <v>8310</v>
      </c>
      <c r="R447" t="s">
        <v>8316</v>
      </c>
      <c r="S447" s="11">
        <f t="shared" si="37"/>
        <v>42130.335358796292</v>
      </c>
      <c r="T447" s="11">
        <f t="shared" si="38"/>
        <v>42145.335358796292</v>
      </c>
      <c r="U447">
        <f t="shared" si="39"/>
        <v>2015</v>
      </c>
    </row>
    <row r="448" spans="1:21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5"/>
        <v>7</v>
      </c>
      <c r="P448">
        <f t="shared" si="36"/>
        <v>47.88</v>
      </c>
      <c r="Q448" s="10" t="s">
        <v>8310</v>
      </c>
      <c r="R448" t="s">
        <v>8316</v>
      </c>
      <c r="S448" s="11">
        <f t="shared" si="37"/>
        <v>42037.083564814813</v>
      </c>
      <c r="T448" s="11">
        <f t="shared" si="38"/>
        <v>42067.083564814813</v>
      </c>
      <c r="U448">
        <f t="shared" si="39"/>
        <v>2015</v>
      </c>
    </row>
    <row r="449" spans="1:21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5"/>
        <v>0</v>
      </c>
      <c r="P449">
        <f t="shared" si="36"/>
        <v>5</v>
      </c>
      <c r="Q449" s="10" t="s">
        <v>8310</v>
      </c>
      <c r="R449" t="s">
        <v>8316</v>
      </c>
      <c r="S449" s="11">
        <f t="shared" si="37"/>
        <v>41331.555127314816</v>
      </c>
      <c r="T449" s="11">
        <f t="shared" si="38"/>
        <v>41356.513460648144</v>
      </c>
      <c r="U449">
        <f t="shared" si="39"/>
        <v>2013</v>
      </c>
    </row>
    <row r="450" spans="1:21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5"/>
        <v>3</v>
      </c>
      <c r="P450">
        <f t="shared" si="36"/>
        <v>20.5</v>
      </c>
      <c r="Q450" s="10" t="s">
        <v>8310</v>
      </c>
      <c r="R450" t="s">
        <v>8316</v>
      </c>
      <c r="S450" s="11">
        <f t="shared" si="37"/>
        <v>41753.758043981477</v>
      </c>
      <c r="T450" s="11">
        <f t="shared" si="38"/>
        <v>41773.758043981477</v>
      </c>
      <c r="U450">
        <f t="shared" si="39"/>
        <v>2014</v>
      </c>
    </row>
    <row r="451" spans="1:21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si="36"/>
        <v>9</v>
      </c>
      <c r="Q451" s="10" t="s">
        <v>8310</v>
      </c>
      <c r="R451" t="s">
        <v>8316</v>
      </c>
      <c r="S451" s="11">
        <f t="shared" si="37"/>
        <v>41534.568113425928</v>
      </c>
      <c r="T451" s="11">
        <f t="shared" si="38"/>
        <v>41564.568113425928</v>
      </c>
      <c r="U451">
        <f t="shared" si="39"/>
        <v>2013</v>
      </c>
    </row>
    <row r="452" spans="1:21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8310</v>
      </c>
      <c r="R452" t="s">
        <v>8316</v>
      </c>
      <c r="S452" s="11">
        <f t="shared" si="37"/>
        <v>41654.946759259255</v>
      </c>
      <c r="T452" s="11">
        <f t="shared" si="38"/>
        <v>41684.946759259255</v>
      </c>
      <c r="U452">
        <f t="shared" si="39"/>
        <v>2014</v>
      </c>
    </row>
    <row r="453" spans="1:21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8310</v>
      </c>
      <c r="R453" t="s">
        <v>8316</v>
      </c>
      <c r="S453" s="11">
        <f t="shared" si="37"/>
        <v>41634.715173611112</v>
      </c>
      <c r="T453" s="11">
        <f t="shared" si="38"/>
        <v>41664.715173611112</v>
      </c>
      <c r="U453">
        <f t="shared" si="39"/>
        <v>2013</v>
      </c>
    </row>
    <row r="454" spans="1:21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8310</v>
      </c>
      <c r="R454" t="s">
        <v>8316</v>
      </c>
      <c r="S454" s="11">
        <f t="shared" si="37"/>
        <v>42107.703877314809</v>
      </c>
      <c r="T454" s="11">
        <f t="shared" si="38"/>
        <v>42137.703877314809</v>
      </c>
      <c r="U454">
        <f t="shared" si="39"/>
        <v>2015</v>
      </c>
    </row>
    <row r="455" spans="1:21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8310</v>
      </c>
      <c r="R455" t="s">
        <v>8316</v>
      </c>
      <c r="S455" s="11">
        <f t="shared" si="37"/>
        <v>42038.824988425928</v>
      </c>
      <c r="T455" s="11">
        <f t="shared" si="38"/>
        <v>42054.824988425928</v>
      </c>
      <c r="U455">
        <f t="shared" si="39"/>
        <v>2015</v>
      </c>
    </row>
    <row r="456" spans="1:21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8310</v>
      </c>
      <c r="R456" t="s">
        <v>8316</v>
      </c>
      <c r="S456" s="11">
        <f t="shared" si="37"/>
        <v>41938.717256944445</v>
      </c>
      <c r="T456" s="11">
        <f t="shared" si="38"/>
        <v>41969.551388888889</v>
      </c>
      <c r="U456">
        <f t="shared" si="39"/>
        <v>2014</v>
      </c>
    </row>
    <row r="457" spans="1:21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8310</v>
      </c>
      <c r="R457" t="s">
        <v>8316</v>
      </c>
      <c r="S457" s="11">
        <f t="shared" si="37"/>
        <v>40971.002569444441</v>
      </c>
      <c r="T457" s="11">
        <f t="shared" si="38"/>
        <v>41016.021527777775</v>
      </c>
      <c r="U457">
        <f t="shared" si="39"/>
        <v>2012</v>
      </c>
    </row>
    <row r="458" spans="1:21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8310</v>
      </c>
      <c r="R458" t="s">
        <v>8316</v>
      </c>
      <c r="S458" s="11">
        <f t="shared" si="37"/>
        <v>41547.694456018515</v>
      </c>
      <c r="T458" s="11">
        <f t="shared" si="38"/>
        <v>41569.165972222225</v>
      </c>
      <c r="U458">
        <f t="shared" si="39"/>
        <v>2013</v>
      </c>
    </row>
    <row r="459" spans="1:21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8310</v>
      </c>
      <c r="R459" t="s">
        <v>8316</v>
      </c>
      <c r="S459" s="11">
        <f t="shared" si="37"/>
        <v>41837.767500000002</v>
      </c>
      <c r="T459" s="11">
        <f t="shared" si="38"/>
        <v>41867.767500000002</v>
      </c>
      <c r="U459">
        <f t="shared" si="39"/>
        <v>2014</v>
      </c>
    </row>
    <row r="460" spans="1:21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8310</v>
      </c>
      <c r="R460" t="s">
        <v>8316</v>
      </c>
      <c r="S460" s="11">
        <f t="shared" si="37"/>
        <v>41378.69976851852</v>
      </c>
      <c r="T460" s="11">
        <f t="shared" si="38"/>
        <v>41408.69976851852</v>
      </c>
      <c r="U460">
        <f t="shared" si="39"/>
        <v>2013</v>
      </c>
    </row>
    <row r="461" spans="1:21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8310</v>
      </c>
      <c r="R461" t="s">
        <v>8316</v>
      </c>
      <c r="S461" s="11">
        <f t="shared" si="37"/>
        <v>40800.6403587963</v>
      </c>
      <c r="T461" s="11">
        <f t="shared" si="38"/>
        <v>40860.682025462964</v>
      </c>
      <c r="U461">
        <f t="shared" si="39"/>
        <v>2011</v>
      </c>
    </row>
    <row r="462" spans="1:21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8310</v>
      </c>
      <c r="R462" t="s">
        <v>8316</v>
      </c>
      <c r="S462" s="11">
        <f t="shared" si="37"/>
        <v>41759.542534722219</v>
      </c>
      <c r="T462" s="11">
        <f t="shared" si="38"/>
        <v>41791.166666666664</v>
      </c>
      <c r="U462">
        <f t="shared" si="39"/>
        <v>2014</v>
      </c>
    </row>
    <row r="463" spans="1:21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8310</v>
      </c>
      <c r="R463" t="s">
        <v>8316</v>
      </c>
      <c r="S463" s="11">
        <f t="shared" si="37"/>
        <v>41407.84684027778</v>
      </c>
      <c r="T463" s="11">
        <f t="shared" si="38"/>
        <v>41427.84684027778</v>
      </c>
      <c r="U463">
        <f t="shared" si="39"/>
        <v>2013</v>
      </c>
    </row>
    <row r="464" spans="1:21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8310</v>
      </c>
      <c r="R464" t="s">
        <v>8316</v>
      </c>
      <c r="S464" s="11">
        <f t="shared" si="37"/>
        <v>40705.126631944448</v>
      </c>
      <c r="T464" s="11">
        <f t="shared" si="38"/>
        <v>40765.126631944448</v>
      </c>
      <c r="U464">
        <f t="shared" si="39"/>
        <v>2011</v>
      </c>
    </row>
    <row r="465" spans="1:21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8310</v>
      </c>
      <c r="R465" t="s">
        <v>8316</v>
      </c>
      <c r="S465" s="11">
        <f t="shared" si="37"/>
        <v>40750.710104166668</v>
      </c>
      <c r="T465" s="11">
        <f t="shared" si="38"/>
        <v>40810.710104166668</v>
      </c>
      <c r="U465">
        <f t="shared" si="39"/>
        <v>2011</v>
      </c>
    </row>
    <row r="466" spans="1:21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8310</v>
      </c>
      <c r="R466" t="s">
        <v>8316</v>
      </c>
      <c r="S466" s="11">
        <f t="shared" si="37"/>
        <v>42488.848784722228</v>
      </c>
      <c r="T466" s="11">
        <f t="shared" si="38"/>
        <v>42508.848784722228</v>
      </c>
      <c r="U466">
        <f t="shared" si="39"/>
        <v>2016</v>
      </c>
    </row>
    <row r="467" spans="1:21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8310</v>
      </c>
      <c r="R467" t="s">
        <v>8316</v>
      </c>
      <c r="S467" s="11">
        <f t="shared" si="37"/>
        <v>41801.120069444441</v>
      </c>
      <c r="T467" s="11">
        <f t="shared" si="38"/>
        <v>41817.120069444441</v>
      </c>
      <c r="U467">
        <f t="shared" si="39"/>
        <v>2014</v>
      </c>
    </row>
    <row r="468" spans="1:21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8310</v>
      </c>
      <c r="R468" t="s">
        <v>8316</v>
      </c>
      <c r="S468" s="11">
        <f t="shared" si="37"/>
        <v>41129.942870370374</v>
      </c>
      <c r="T468" s="11">
        <f t="shared" si="38"/>
        <v>41159.942870370374</v>
      </c>
      <c r="U468">
        <f t="shared" si="39"/>
        <v>2012</v>
      </c>
    </row>
    <row r="469" spans="1:21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8310</v>
      </c>
      <c r="R469" t="s">
        <v>8316</v>
      </c>
      <c r="S469" s="11">
        <f t="shared" si="37"/>
        <v>41135.679791666669</v>
      </c>
      <c r="T469" s="11">
        <f t="shared" si="38"/>
        <v>41180.679791666669</v>
      </c>
      <c r="U469">
        <f t="shared" si="39"/>
        <v>2012</v>
      </c>
    </row>
    <row r="470" spans="1:21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8310</v>
      </c>
      <c r="R470" t="s">
        <v>8316</v>
      </c>
      <c r="S470" s="11">
        <f t="shared" si="37"/>
        <v>41041.167627314811</v>
      </c>
      <c r="T470" s="11">
        <f t="shared" si="38"/>
        <v>41101.160474537035</v>
      </c>
      <c r="U470">
        <f t="shared" si="39"/>
        <v>2012</v>
      </c>
    </row>
    <row r="471" spans="1:21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8310</v>
      </c>
      <c r="R471" t="s">
        <v>8316</v>
      </c>
      <c r="S471" s="11">
        <f t="shared" si="37"/>
        <v>41827.989861111113</v>
      </c>
      <c r="T471" s="11">
        <f t="shared" si="38"/>
        <v>41887.989861111113</v>
      </c>
      <c r="U471">
        <f t="shared" si="39"/>
        <v>2014</v>
      </c>
    </row>
    <row r="472" spans="1:21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8310</v>
      </c>
      <c r="R472" t="s">
        <v>8316</v>
      </c>
      <c r="S472" s="11">
        <f t="shared" si="37"/>
        <v>41605.167696759258</v>
      </c>
      <c r="T472" s="11">
        <f t="shared" si="38"/>
        <v>41655.166666666664</v>
      </c>
      <c r="U472">
        <f t="shared" si="39"/>
        <v>2013</v>
      </c>
    </row>
    <row r="473" spans="1:21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8310</v>
      </c>
      <c r="R473" t="s">
        <v>8316</v>
      </c>
      <c r="S473" s="11">
        <f t="shared" si="37"/>
        <v>41703.721979166665</v>
      </c>
      <c r="T473" s="11">
        <f t="shared" si="38"/>
        <v>41748.680312500001</v>
      </c>
      <c r="U473">
        <f t="shared" si="39"/>
        <v>2014</v>
      </c>
    </row>
    <row r="474" spans="1:21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8310</v>
      </c>
      <c r="R474" t="s">
        <v>8316</v>
      </c>
      <c r="S474" s="11">
        <f t="shared" si="37"/>
        <v>41844.922662037039</v>
      </c>
      <c r="T474" s="11">
        <f t="shared" si="38"/>
        <v>41874.922662037039</v>
      </c>
      <c r="U474">
        <f t="shared" si="39"/>
        <v>2014</v>
      </c>
    </row>
    <row r="475" spans="1:21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8310</v>
      </c>
      <c r="R475" t="s">
        <v>8316</v>
      </c>
      <c r="S475" s="11">
        <f t="shared" si="37"/>
        <v>41869.698136574072</v>
      </c>
      <c r="T475" s="11">
        <f t="shared" si="38"/>
        <v>41899.698136574072</v>
      </c>
      <c r="U475">
        <f t="shared" si="39"/>
        <v>2014</v>
      </c>
    </row>
    <row r="476" spans="1:21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8310</v>
      </c>
      <c r="R476" t="s">
        <v>8316</v>
      </c>
      <c r="S476" s="11">
        <f t="shared" si="37"/>
        <v>42753.329039351855</v>
      </c>
      <c r="T476" s="11">
        <f t="shared" si="38"/>
        <v>42783.329039351855</v>
      </c>
      <c r="U476">
        <f t="shared" si="39"/>
        <v>2017</v>
      </c>
    </row>
    <row r="477" spans="1:21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8310</v>
      </c>
      <c r="R477" t="s">
        <v>8316</v>
      </c>
      <c r="S477" s="11">
        <f t="shared" si="37"/>
        <v>42100.086145833338</v>
      </c>
      <c r="T477" s="11">
        <f t="shared" si="38"/>
        <v>42130.086145833338</v>
      </c>
      <c r="U477">
        <f t="shared" si="39"/>
        <v>2015</v>
      </c>
    </row>
    <row r="478" spans="1:21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8310</v>
      </c>
      <c r="R478" t="s">
        <v>8316</v>
      </c>
      <c r="S478" s="11">
        <f t="shared" si="37"/>
        <v>41757.975011574075</v>
      </c>
      <c r="T478" s="11">
        <f t="shared" si="38"/>
        <v>41793.165972222225</v>
      </c>
      <c r="U478">
        <f t="shared" si="39"/>
        <v>2014</v>
      </c>
    </row>
    <row r="479" spans="1:21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8310</v>
      </c>
      <c r="R479" t="s">
        <v>8316</v>
      </c>
      <c r="S479" s="11">
        <f t="shared" si="37"/>
        <v>40987.83488425926</v>
      </c>
      <c r="T479" s="11">
        <f t="shared" si="38"/>
        <v>41047.83488425926</v>
      </c>
      <c r="U479">
        <f t="shared" si="39"/>
        <v>2012</v>
      </c>
    </row>
    <row r="480" spans="1:21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8310</v>
      </c>
      <c r="R480" t="s">
        <v>8316</v>
      </c>
      <c r="S480" s="11">
        <f t="shared" si="37"/>
        <v>42065.910983796297</v>
      </c>
      <c r="T480" s="11">
        <f t="shared" si="38"/>
        <v>42095.869317129633</v>
      </c>
      <c r="U480">
        <f t="shared" si="39"/>
        <v>2015</v>
      </c>
    </row>
    <row r="481" spans="1:21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8310</v>
      </c>
      <c r="R481" t="s">
        <v>8316</v>
      </c>
      <c r="S481" s="11">
        <f t="shared" si="37"/>
        <v>41904.407812500001</v>
      </c>
      <c r="T481" s="11">
        <f t="shared" si="38"/>
        <v>41964.449479166666</v>
      </c>
      <c r="U481">
        <f t="shared" si="39"/>
        <v>2014</v>
      </c>
    </row>
    <row r="482" spans="1:21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8310</v>
      </c>
      <c r="R482" t="s">
        <v>8316</v>
      </c>
      <c r="S482" s="11">
        <f t="shared" si="37"/>
        <v>41465.500173611108</v>
      </c>
      <c r="T482" s="11">
        <f t="shared" si="38"/>
        <v>41495.500173611108</v>
      </c>
      <c r="U482">
        <f t="shared" si="39"/>
        <v>2013</v>
      </c>
    </row>
    <row r="483" spans="1:21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8310</v>
      </c>
      <c r="R483" t="s">
        <v>8316</v>
      </c>
      <c r="S483" s="11">
        <f t="shared" si="37"/>
        <v>41162.672326388885</v>
      </c>
      <c r="T483" s="11">
        <f t="shared" si="38"/>
        <v>41192.672326388885</v>
      </c>
      <c r="U483">
        <f t="shared" si="39"/>
        <v>2012</v>
      </c>
    </row>
    <row r="484" spans="1:21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8310</v>
      </c>
      <c r="R484" t="s">
        <v>8316</v>
      </c>
      <c r="S484" s="11">
        <f t="shared" si="37"/>
        <v>42447.896875000006</v>
      </c>
      <c r="T484" s="11">
        <f t="shared" si="38"/>
        <v>42474.606944444444</v>
      </c>
      <c r="U484">
        <f t="shared" si="39"/>
        <v>2016</v>
      </c>
    </row>
    <row r="485" spans="1:21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8310</v>
      </c>
      <c r="R485" t="s">
        <v>8316</v>
      </c>
      <c r="S485" s="11">
        <f t="shared" si="37"/>
        <v>41243.197592592594</v>
      </c>
      <c r="T485" s="11">
        <f t="shared" si="38"/>
        <v>41303.197592592594</v>
      </c>
      <c r="U485">
        <f t="shared" si="39"/>
        <v>2012</v>
      </c>
    </row>
    <row r="486" spans="1:21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8310</v>
      </c>
      <c r="R486" t="s">
        <v>8316</v>
      </c>
      <c r="S486" s="11">
        <f t="shared" si="37"/>
        <v>42272.93949074074</v>
      </c>
      <c r="T486" s="11">
        <f t="shared" si="38"/>
        <v>42313.981157407412</v>
      </c>
      <c r="U486">
        <f t="shared" si="39"/>
        <v>2015</v>
      </c>
    </row>
    <row r="487" spans="1:21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8310</v>
      </c>
      <c r="R487" t="s">
        <v>8316</v>
      </c>
      <c r="S487" s="11">
        <f t="shared" si="37"/>
        <v>41381.50577546296</v>
      </c>
      <c r="T487" s="11">
        <f t="shared" si="38"/>
        <v>41411.50577546296</v>
      </c>
      <c r="U487">
        <f t="shared" si="39"/>
        <v>2013</v>
      </c>
    </row>
    <row r="488" spans="1:21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8310</v>
      </c>
      <c r="R488" t="s">
        <v>8316</v>
      </c>
      <c r="S488" s="11">
        <f t="shared" si="37"/>
        <v>41761.94258101852</v>
      </c>
      <c r="T488" s="11">
        <f t="shared" si="38"/>
        <v>41791.94258101852</v>
      </c>
      <c r="U488">
        <f t="shared" si="39"/>
        <v>2014</v>
      </c>
    </row>
    <row r="489" spans="1:21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8310</v>
      </c>
      <c r="R489" t="s">
        <v>8316</v>
      </c>
      <c r="S489" s="11">
        <f t="shared" si="37"/>
        <v>42669.594837962963</v>
      </c>
      <c r="T489" s="11">
        <f t="shared" si="38"/>
        <v>42729.636504629627</v>
      </c>
      <c r="U489">
        <f t="shared" si="39"/>
        <v>2016</v>
      </c>
    </row>
    <row r="490" spans="1:21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8310</v>
      </c>
      <c r="R490" t="s">
        <v>8316</v>
      </c>
      <c r="S490" s="11">
        <f t="shared" si="37"/>
        <v>42714.054398148146</v>
      </c>
      <c r="T490" s="11">
        <f t="shared" si="38"/>
        <v>42744.054398148146</v>
      </c>
      <c r="U490">
        <f t="shared" si="39"/>
        <v>2016</v>
      </c>
    </row>
    <row r="491" spans="1:21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8310</v>
      </c>
      <c r="R491" t="s">
        <v>8316</v>
      </c>
      <c r="S491" s="11">
        <f t="shared" si="37"/>
        <v>40882.481666666667</v>
      </c>
      <c r="T491" s="11">
        <f t="shared" si="38"/>
        <v>40913.481249999997</v>
      </c>
      <c r="U491">
        <f t="shared" si="39"/>
        <v>2011</v>
      </c>
    </row>
    <row r="492" spans="1:21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8310</v>
      </c>
      <c r="R492" t="s">
        <v>8316</v>
      </c>
      <c r="S492" s="11">
        <f t="shared" si="37"/>
        <v>41113.968576388892</v>
      </c>
      <c r="T492" s="11">
        <f t="shared" si="38"/>
        <v>41143.968576388892</v>
      </c>
      <c r="U492">
        <f t="shared" si="39"/>
        <v>2012</v>
      </c>
    </row>
    <row r="493" spans="1:21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8310</v>
      </c>
      <c r="R493" t="s">
        <v>8316</v>
      </c>
      <c r="S493" s="11">
        <f t="shared" si="37"/>
        <v>42366.982627314821</v>
      </c>
      <c r="T493" s="11">
        <f t="shared" si="38"/>
        <v>42396.982627314821</v>
      </c>
      <c r="U493">
        <f t="shared" si="39"/>
        <v>2015</v>
      </c>
    </row>
    <row r="494" spans="1:21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8310</v>
      </c>
      <c r="R494" t="s">
        <v>8316</v>
      </c>
      <c r="S494" s="11">
        <f t="shared" si="37"/>
        <v>42596.03506944445</v>
      </c>
      <c r="T494" s="11">
        <f t="shared" si="38"/>
        <v>42656.03506944445</v>
      </c>
      <c r="U494">
        <f t="shared" si="39"/>
        <v>2016</v>
      </c>
    </row>
    <row r="495" spans="1:21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8310</v>
      </c>
      <c r="R495" t="s">
        <v>8316</v>
      </c>
      <c r="S495" s="11">
        <f t="shared" si="37"/>
        <v>42114.726134259254</v>
      </c>
      <c r="T495" s="11">
        <f t="shared" si="38"/>
        <v>42144.726134259254</v>
      </c>
      <c r="U495">
        <f t="shared" si="39"/>
        <v>2015</v>
      </c>
    </row>
    <row r="496" spans="1:21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8310</v>
      </c>
      <c r="R496" t="s">
        <v>8316</v>
      </c>
      <c r="S496" s="11">
        <f t="shared" si="37"/>
        <v>41799.830613425926</v>
      </c>
      <c r="T496" s="11">
        <f t="shared" si="38"/>
        <v>41823.125</v>
      </c>
      <c r="U496">
        <f t="shared" si="39"/>
        <v>2014</v>
      </c>
    </row>
    <row r="497" spans="1:21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8310</v>
      </c>
      <c r="R497" t="s">
        <v>8316</v>
      </c>
      <c r="S497" s="11">
        <f t="shared" si="37"/>
        <v>42171.827604166669</v>
      </c>
      <c r="T497" s="11">
        <f t="shared" si="38"/>
        <v>42201.827604166669</v>
      </c>
      <c r="U497">
        <f t="shared" si="39"/>
        <v>2015</v>
      </c>
    </row>
    <row r="498" spans="1:21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8310</v>
      </c>
      <c r="R498" t="s">
        <v>8316</v>
      </c>
      <c r="S498" s="11">
        <f t="shared" si="37"/>
        <v>41620.93141203704</v>
      </c>
      <c r="T498" s="11">
        <f t="shared" si="38"/>
        <v>41680.93141203704</v>
      </c>
      <c r="U498">
        <f t="shared" si="39"/>
        <v>2013</v>
      </c>
    </row>
    <row r="499" spans="1:21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8310</v>
      </c>
      <c r="R499" t="s">
        <v>8316</v>
      </c>
      <c r="S499" s="11">
        <f t="shared" si="37"/>
        <v>41945.037789351853</v>
      </c>
      <c r="T499" s="11">
        <f t="shared" si="38"/>
        <v>41998.208333333328</v>
      </c>
      <c r="U499">
        <f t="shared" si="39"/>
        <v>2014</v>
      </c>
    </row>
    <row r="500" spans="1:21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8310</v>
      </c>
      <c r="R500" t="s">
        <v>8316</v>
      </c>
      <c r="S500" s="11">
        <f t="shared" si="37"/>
        <v>40858.762141203704</v>
      </c>
      <c r="T500" s="11">
        <f t="shared" si="38"/>
        <v>40900.762141203704</v>
      </c>
      <c r="U500">
        <f t="shared" si="39"/>
        <v>2011</v>
      </c>
    </row>
    <row r="501" spans="1:21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8310</v>
      </c>
      <c r="R501" t="s">
        <v>8316</v>
      </c>
      <c r="S501" s="11">
        <f t="shared" si="37"/>
        <v>40043.895462962959</v>
      </c>
      <c r="T501" s="11">
        <f t="shared" si="38"/>
        <v>40098.874305555553</v>
      </c>
      <c r="U501">
        <f t="shared" si="39"/>
        <v>2009</v>
      </c>
    </row>
    <row r="502" spans="1:21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8310</v>
      </c>
      <c r="R502" t="s">
        <v>8316</v>
      </c>
      <c r="S502" s="11">
        <f t="shared" si="37"/>
        <v>40247.886006944449</v>
      </c>
      <c r="T502" s="11">
        <f t="shared" si="38"/>
        <v>40306.927777777775</v>
      </c>
      <c r="U502">
        <f t="shared" si="39"/>
        <v>2010</v>
      </c>
    </row>
    <row r="503" spans="1:21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8310</v>
      </c>
      <c r="R503" t="s">
        <v>8316</v>
      </c>
      <c r="S503" s="11">
        <f t="shared" si="37"/>
        <v>40703.234386574077</v>
      </c>
      <c r="T503" s="11">
        <f t="shared" si="38"/>
        <v>40733.234386574077</v>
      </c>
      <c r="U503">
        <f t="shared" si="39"/>
        <v>2011</v>
      </c>
    </row>
    <row r="504" spans="1:21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8310</v>
      </c>
      <c r="R504" t="s">
        <v>8316</v>
      </c>
      <c r="S504" s="11">
        <f t="shared" si="37"/>
        <v>40956.553530092591</v>
      </c>
      <c r="T504" s="11">
        <f t="shared" si="38"/>
        <v>40986.511863425927</v>
      </c>
      <c r="U504">
        <f t="shared" si="39"/>
        <v>2012</v>
      </c>
    </row>
    <row r="505" spans="1:21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8310</v>
      </c>
      <c r="R505" t="s">
        <v>8316</v>
      </c>
      <c r="S505" s="11">
        <f t="shared" si="37"/>
        <v>41991.526655092588</v>
      </c>
      <c r="T505" s="11">
        <f t="shared" si="38"/>
        <v>42021.526655092588</v>
      </c>
      <c r="U505">
        <f t="shared" si="39"/>
        <v>2014</v>
      </c>
    </row>
    <row r="506" spans="1:21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ref="O506:O569" si="40">ROUND(E506/D506*100,0)</f>
        <v>1</v>
      </c>
      <c r="P506">
        <f t="shared" ref="P506:P569" si="41">IFERROR(ROUND(E506/L506,2),0)</f>
        <v>67</v>
      </c>
      <c r="Q506" s="10" t="s">
        <v>8310</v>
      </c>
      <c r="R506" t="s">
        <v>8316</v>
      </c>
      <c r="S506" s="11">
        <f t="shared" ref="S506:S569" si="42">(((J506/60)/60)/24)+DATE(1970,1,1)</f>
        <v>40949.98364583333</v>
      </c>
      <c r="T506" s="11">
        <f t="shared" ref="T506:T569" si="43">(((I506/60)/60)/24)+DATE(1970,1,1)</f>
        <v>41009.941979166666</v>
      </c>
      <c r="U506">
        <f t="shared" ref="U506:U569" si="44">YEAR(S506)</f>
        <v>2012</v>
      </c>
    </row>
    <row r="507" spans="1:21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40"/>
        <v>0</v>
      </c>
      <c r="P507">
        <f t="shared" si="41"/>
        <v>3.71</v>
      </c>
      <c r="Q507" s="10" t="s">
        <v>8310</v>
      </c>
      <c r="R507" t="s">
        <v>8316</v>
      </c>
      <c r="S507" s="11">
        <f t="shared" si="42"/>
        <v>42318.098217592589</v>
      </c>
      <c r="T507" s="11">
        <f t="shared" si="43"/>
        <v>42363.098217592589</v>
      </c>
      <c r="U507">
        <f t="shared" si="44"/>
        <v>2015</v>
      </c>
    </row>
    <row r="508" spans="1:21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40"/>
        <v>0</v>
      </c>
      <c r="P508">
        <f t="shared" si="41"/>
        <v>250</v>
      </c>
      <c r="Q508" s="10" t="s">
        <v>8310</v>
      </c>
      <c r="R508" t="s">
        <v>8316</v>
      </c>
      <c r="S508" s="11">
        <f t="shared" si="42"/>
        <v>41466.552314814813</v>
      </c>
      <c r="T508" s="11">
        <f t="shared" si="43"/>
        <v>41496.552314814813</v>
      </c>
      <c r="U508">
        <f t="shared" si="44"/>
        <v>2013</v>
      </c>
    </row>
    <row r="509" spans="1:21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40"/>
        <v>3</v>
      </c>
      <c r="P509">
        <f t="shared" si="41"/>
        <v>64</v>
      </c>
      <c r="Q509" s="10" t="s">
        <v>8310</v>
      </c>
      <c r="R509" t="s">
        <v>8316</v>
      </c>
      <c r="S509" s="11">
        <f t="shared" si="42"/>
        <v>41156.958993055552</v>
      </c>
      <c r="T509" s="11">
        <f t="shared" si="43"/>
        <v>41201.958993055552</v>
      </c>
      <c r="U509">
        <f t="shared" si="44"/>
        <v>2012</v>
      </c>
    </row>
    <row r="510" spans="1:21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40"/>
        <v>1</v>
      </c>
      <c r="P510">
        <f t="shared" si="41"/>
        <v>133.33000000000001</v>
      </c>
      <c r="Q510" s="10" t="s">
        <v>8310</v>
      </c>
      <c r="R510" t="s">
        <v>8316</v>
      </c>
      <c r="S510" s="11">
        <f t="shared" si="42"/>
        <v>40995.024317129632</v>
      </c>
      <c r="T510" s="11">
        <f t="shared" si="43"/>
        <v>41054.593055555553</v>
      </c>
      <c r="U510">
        <f t="shared" si="44"/>
        <v>2012</v>
      </c>
    </row>
    <row r="511" spans="1:21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40"/>
        <v>0</v>
      </c>
      <c r="P511">
        <f t="shared" si="41"/>
        <v>10</v>
      </c>
      <c r="Q511" s="10" t="s">
        <v>8310</v>
      </c>
      <c r="R511" t="s">
        <v>8316</v>
      </c>
      <c r="S511" s="11">
        <f t="shared" si="42"/>
        <v>42153.631597222222</v>
      </c>
      <c r="T511" s="11">
        <f t="shared" si="43"/>
        <v>42183.631597222222</v>
      </c>
      <c r="U511">
        <f t="shared" si="44"/>
        <v>2015</v>
      </c>
    </row>
    <row r="512" spans="1:21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40"/>
        <v>0</v>
      </c>
      <c r="P512">
        <f t="shared" si="41"/>
        <v>0</v>
      </c>
      <c r="Q512" s="10" t="s">
        <v>8310</v>
      </c>
      <c r="R512" t="s">
        <v>8316</v>
      </c>
      <c r="S512" s="11">
        <f t="shared" si="42"/>
        <v>42400.176377314812</v>
      </c>
      <c r="T512" s="11">
        <f t="shared" si="43"/>
        <v>42430.176377314812</v>
      </c>
      <c r="U512">
        <f t="shared" si="44"/>
        <v>2016</v>
      </c>
    </row>
    <row r="513" spans="1:21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40"/>
        <v>3</v>
      </c>
      <c r="P513">
        <f t="shared" si="41"/>
        <v>30</v>
      </c>
      <c r="Q513" s="10" t="s">
        <v>8310</v>
      </c>
      <c r="R513" t="s">
        <v>8316</v>
      </c>
      <c r="S513" s="11">
        <f t="shared" si="42"/>
        <v>41340.303032407406</v>
      </c>
      <c r="T513" s="11">
        <f t="shared" si="43"/>
        <v>41370.261365740742</v>
      </c>
      <c r="U513">
        <f t="shared" si="44"/>
        <v>2013</v>
      </c>
    </row>
    <row r="514" spans="1:21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40"/>
        <v>0</v>
      </c>
      <c r="P514">
        <f t="shared" si="41"/>
        <v>5.5</v>
      </c>
      <c r="Q514" s="10" t="s">
        <v>8310</v>
      </c>
      <c r="R514" t="s">
        <v>8316</v>
      </c>
      <c r="S514" s="11">
        <f t="shared" si="42"/>
        <v>42649.742210648154</v>
      </c>
      <c r="T514" s="11">
        <f t="shared" si="43"/>
        <v>42694.783877314811</v>
      </c>
      <c r="U514">
        <f t="shared" si="44"/>
        <v>2016</v>
      </c>
    </row>
    <row r="515" spans="1:21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si="41"/>
        <v>102.38</v>
      </c>
      <c r="Q515" s="10" t="s">
        <v>8310</v>
      </c>
      <c r="R515" t="s">
        <v>8316</v>
      </c>
      <c r="S515" s="11">
        <f t="shared" si="42"/>
        <v>42552.653993055559</v>
      </c>
      <c r="T515" s="11">
        <f t="shared" si="43"/>
        <v>42597.291666666672</v>
      </c>
      <c r="U515">
        <f t="shared" si="44"/>
        <v>2016</v>
      </c>
    </row>
    <row r="516" spans="1:21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8310</v>
      </c>
      <c r="R516" t="s">
        <v>8316</v>
      </c>
      <c r="S516" s="11">
        <f t="shared" si="42"/>
        <v>41830.613969907405</v>
      </c>
      <c r="T516" s="11">
        <f t="shared" si="43"/>
        <v>41860.613969907405</v>
      </c>
      <c r="U516">
        <f t="shared" si="44"/>
        <v>2014</v>
      </c>
    </row>
    <row r="517" spans="1:21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8310</v>
      </c>
      <c r="R517" t="s">
        <v>8316</v>
      </c>
      <c r="S517" s="11">
        <f t="shared" si="42"/>
        <v>42327.490752314814</v>
      </c>
      <c r="T517" s="11">
        <f t="shared" si="43"/>
        <v>42367.490752314814</v>
      </c>
      <c r="U517">
        <f t="shared" si="44"/>
        <v>2015</v>
      </c>
    </row>
    <row r="518" spans="1:21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8310</v>
      </c>
      <c r="R518" t="s">
        <v>8316</v>
      </c>
      <c r="S518" s="11">
        <f t="shared" si="42"/>
        <v>42091.778703703705</v>
      </c>
      <c r="T518" s="11">
        <f t="shared" si="43"/>
        <v>42151.778703703705</v>
      </c>
      <c r="U518">
        <f t="shared" si="44"/>
        <v>2015</v>
      </c>
    </row>
    <row r="519" spans="1:21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8310</v>
      </c>
      <c r="R519" t="s">
        <v>8316</v>
      </c>
      <c r="S519" s="11">
        <f t="shared" si="42"/>
        <v>42738.615289351852</v>
      </c>
      <c r="T519" s="11">
        <f t="shared" si="43"/>
        <v>42768.615289351852</v>
      </c>
      <c r="U519">
        <f t="shared" si="44"/>
        <v>2017</v>
      </c>
    </row>
    <row r="520" spans="1:21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8310</v>
      </c>
      <c r="R520" t="s">
        <v>8316</v>
      </c>
      <c r="S520" s="11">
        <f t="shared" si="42"/>
        <v>42223.616018518514</v>
      </c>
      <c r="T520" s="11">
        <f t="shared" si="43"/>
        <v>42253.615277777775</v>
      </c>
      <c r="U520">
        <f t="shared" si="44"/>
        <v>2015</v>
      </c>
    </row>
    <row r="521" spans="1:21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8310</v>
      </c>
      <c r="R521" t="s">
        <v>8316</v>
      </c>
      <c r="S521" s="11">
        <f t="shared" si="42"/>
        <v>41218.391446759262</v>
      </c>
      <c r="T521" s="11">
        <f t="shared" si="43"/>
        <v>41248.391446759262</v>
      </c>
      <c r="U521">
        <f t="shared" si="44"/>
        <v>2012</v>
      </c>
    </row>
    <row r="522" spans="1:21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8317</v>
      </c>
      <c r="R522" t="s">
        <v>8318</v>
      </c>
      <c r="S522" s="11">
        <f t="shared" si="42"/>
        <v>42318.702094907407</v>
      </c>
      <c r="T522" s="11">
        <f t="shared" si="43"/>
        <v>42348.702094907407</v>
      </c>
      <c r="U522">
        <f t="shared" si="44"/>
        <v>2015</v>
      </c>
    </row>
    <row r="523" spans="1:21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8317</v>
      </c>
      <c r="R523" t="s">
        <v>8318</v>
      </c>
      <c r="S523" s="11">
        <f t="shared" si="42"/>
        <v>42646.092812499999</v>
      </c>
      <c r="T523" s="11">
        <f t="shared" si="43"/>
        <v>42675.207638888889</v>
      </c>
      <c r="U523">
        <f t="shared" si="44"/>
        <v>2016</v>
      </c>
    </row>
    <row r="524" spans="1:21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8317</v>
      </c>
      <c r="R524" t="s">
        <v>8318</v>
      </c>
      <c r="S524" s="11">
        <f t="shared" si="42"/>
        <v>42430.040798611109</v>
      </c>
      <c r="T524" s="11">
        <f t="shared" si="43"/>
        <v>42449.999131944445</v>
      </c>
      <c r="U524">
        <f t="shared" si="44"/>
        <v>2016</v>
      </c>
    </row>
    <row r="525" spans="1:21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8317</v>
      </c>
      <c r="R525" t="s">
        <v>8318</v>
      </c>
      <c r="S525" s="11">
        <f t="shared" si="42"/>
        <v>42238.13282407407</v>
      </c>
      <c r="T525" s="11">
        <f t="shared" si="43"/>
        <v>42268.13282407407</v>
      </c>
      <c r="U525">
        <f t="shared" si="44"/>
        <v>2015</v>
      </c>
    </row>
    <row r="526" spans="1:21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8317</v>
      </c>
      <c r="R526" t="s">
        <v>8318</v>
      </c>
      <c r="S526" s="11">
        <f t="shared" si="42"/>
        <v>42492.717233796298</v>
      </c>
      <c r="T526" s="11">
        <f t="shared" si="43"/>
        <v>42522.717233796298</v>
      </c>
      <c r="U526">
        <f t="shared" si="44"/>
        <v>2016</v>
      </c>
    </row>
    <row r="527" spans="1:21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8317</v>
      </c>
      <c r="R527" t="s">
        <v>8318</v>
      </c>
      <c r="S527" s="11">
        <f t="shared" si="42"/>
        <v>41850.400937500002</v>
      </c>
      <c r="T527" s="11">
        <f t="shared" si="43"/>
        <v>41895.400937500002</v>
      </c>
      <c r="U527">
        <f t="shared" si="44"/>
        <v>2014</v>
      </c>
    </row>
    <row r="528" spans="1:21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8317</v>
      </c>
      <c r="R528" t="s">
        <v>8318</v>
      </c>
      <c r="S528" s="11">
        <f t="shared" si="42"/>
        <v>42192.591944444444</v>
      </c>
      <c r="T528" s="11">
        <f t="shared" si="43"/>
        <v>42223.708333333328</v>
      </c>
      <c r="U528">
        <f t="shared" si="44"/>
        <v>2015</v>
      </c>
    </row>
    <row r="529" spans="1:21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8317</v>
      </c>
      <c r="R529" t="s">
        <v>8318</v>
      </c>
      <c r="S529" s="11">
        <f t="shared" si="42"/>
        <v>42753.205625000002</v>
      </c>
      <c r="T529" s="11">
        <f t="shared" si="43"/>
        <v>42783.670138888891</v>
      </c>
      <c r="U529">
        <f t="shared" si="44"/>
        <v>2017</v>
      </c>
    </row>
    <row r="530" spans="1:21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8317</v>
      </c>
      <c r="R530" t="s">
        <v>8318</v>
      </c>
      <c r="S530" s="11">
        <f t="shared" si="42"/>
        <v>42155.920219907406</v>
      </c>
      <c r="T530" s="11">
        <f t="shared" si="43"/>
        <v>42176.888888888891</v>
      </c>
      <c r="U530">
        <f t="shared" si="44"/>
        <v>2015</v>
      </c>
    </row>
    <row r="531" spans="1:21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8317</v>
      </c>
      <c r="R531" t="s">
        <v>8318</v>
      </c>
      <c r="S531" s="11">
        <f t="shared" si="42"/>
        <v>42725.031180555554</v>
      </c>
      <c r="T531" s="11">
        <f t="shared" si="43"/>
        <v>42746.208333333328</v>
      </c>
      <c r="U531">
        <f t="shared" si="44"/>
        <v>2016</v>
      </c>
    </row>
    <row r="532" spans="1:21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8317</v>
      </c>
      <c r="R532" t="s">
        <v>8318</v>
      </c>
      <c r="S532" s="11">
        <f t="shared" si="42"/>
        <v>42157.591064814813</v>
      </c>
      <c r="T532" s="11">
        <f t="shared" si="43"/>
        <v>42179.083333333328</v>
      </c>
      <c r="U532">
        <f t="shared" si="44"/>
        <v>2015</v>
      </c>
    </row>
    <row r="533" spans="1:21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8317</v>
      </c>
      <c r="R533" t="s">
        <v>8318</v>
      </c>
      <c r="S533" s="11">
        <f t="shared" si="42"/>
        <v>42676.065150462964</v>
      </c>
      <c r="T533" s="11">
        <f t="shared" si="43"/>
        <v>42721.290972222225</v>
      </c>
      <c r="U533">
        <f t="shared" si="44"/>
        <v>2016</v>
      </c>
    </row>
    <row r="534" spans="1:21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8317</v>
      </c>
      <c r="R534" t="s">
        <v>8318</v>
      </c>
      <c r="S534" s="11">
        <f t="shared" si="42"/>
        <v>42473.007037037038</v>
      </c>
      <c r="T534" s="11">
        <f t="shared" si="43"/>
        <v>42503.007037037038</v>
      </c>
      <c r="U534">
        <f t="shared" si="44"/>
        <v>2016</v>
      </c>
    </row>
    <row r="535" spans="1:21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8317</v>
      </c>
      <c r="R535" t="s">
        <v>8318</v>
      </c>
      <c r="S535" s="11">
        <f t="shared" si="42"/>
        <v>42482.43478009259</v>
      </c>
      <c r="T535" s="11">
        <f t="shared" si="43"/>
        <v>42506.43478009259</v>
      </c>
      <c r="U535">
        <f t="shared" si="44"/>
        <v>2016</v>
      </c>
    </row>
    <row r="536" spans="1:21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8317</v>
      </c>
      <c r="R536" t="s">
        <v>8318</v>
      </c>
      <c r="S536" s="11">
        <f t="shared" si="42"/>
        <v>42270.810995370368</v>
      </c>
      <c r="T536" s="11">
        <f t="shared" si="43"/>
        <v>42309.958333333328</v>
      </c>
      <c r="U536">
        <f t="shared" si="44"/>
        <v>2015</v>
      </c>
    </row>
    <row r="537" spans="1:21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8317</v>
      </c>
      <c r="R537" t="s">
        <v>8318</v>
      </c>
      <c r="S537" s="11">
        <f t="shared" si="42"/>
        <v>42711.545196759253</v>
      </c>
      <c r="T537" s="11">
        <f t="shared" si="43"/>
        <v>42741.545196759253</v>
      </c>
      <c r="U537">
        <f t="shared" si="44"/>
        <v>2016</v>
      </c>
    </row>
    <row r="538" spans="1:21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8317</v>
      </c>
      <c r="R538" t="s">
        <v>8318</v>
      </c>
      <c r="S538" s="11">
        <f t="shared" si="42"/>
        <v>42179.344988425932</v>
      </c>
      <c r="T538" s="11">
        <f t="shared" si="43"/>
        <v>42219.75</v>
      </c>
      <c r="U538">
        <f t="shared" si="44"/>
        <v>2015</v>
      </c>
    </row>
    <row r="539" spans="1:21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8317</v>
      </c>
      <c r="R539" t="s">
        <v>8318</v>
      </c>
      <c r="S539" s="11">
        <f t="shared" si="42"/>
        <v>42282.768414351856</v>
      </c>
      <c r="T539" s="11">
        <f t="shared" si="43"/>
        <v>42312.810081018513</v>
      </c>
      <c r="U539">
        <f t="shared" si="44"/>
        <v>2015</v>
      </c>
    </row>
    <row r="540" spans="1:21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8317</v>
      </c>
      <c r="R540" t="s">
        <v>8318</v>
      </c>
      <c r="S540" s="11">
        <f t="shared" si="42"/>
        <v>42473.794710648144</v>
      </c>
      <c r="T540" s="11">
        <f t="shared" si="43"/>
        <v>42503.794710648144</v>
      </c>
      <c r="U540">
        <f t="shared" si="44"/>
        <v>2016</v>
      </c>
    </row>
    <row r="541" spans="1:21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8317</v>
      </c>
      <c r="R541" t="s">
        <v>8318</v>
      </c>
      <c r="S541" s="11">
        <f t="shared" si="42"/>
        <v>42535.049849537041</v>
      </c>
      <c r="T541" s="11">
        <f t="shared" si="43"/>
        <v>42556.049849537041</v>
      </c>
      <c r="U541">
        <f t="shared" si="44"/>
        <v>2016</v>
      </c>
    </row>
    <row r="542" spans="1:21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8319</v>
      </c>
      <c r="R542" t="s">
        <v>8320</v>
      </c>
      <c r="S542" s="11">
        <f t="shared" si="42"/>
        <v>42009.817199074074</v>
      </c>
      <c r="T542" s="11">
        <f t="shared" si="43"/>
        <v>42039.817199074074</v>
      </c>
      <c r="U542">
        <f t="shared" si="44"/>
        <v>2015</v>
      </c>
    </row>
    <row r="543" spans="1:21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8319</v>
      </c>
      <c r="R543" t="s">
        <v>8320</v>
      </c>
      <c r="S543" s="11">
        <f t="shared" si="42"/>
        <v>42276.046689814815</v>
      </c>
      <c r="T543" s="11">
        <f t="shared" si="43"/>
        <v>42306.046689814815</v>
      </c>
      <c r="U543">
        <f t="shared" si="44"/>
        <v>2015</v>
      </c>
    </row>
    <row r="544" spans="1:21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8319</v>
      </c>
      <c r="R544" t="s">
        <v>8320</v>
      </c>
      <c r="S544" s="11">
        <f t="shared" si="42"/>
        <v>42433.737453703703</v>
      </c>
      <c r="T544" s="11">
        <f t="shared" si="43"/>
        <v>42493.695787037039</v>
      </c>
      <c r="U544">
        <f t="shared" si="44"/>
        <v>2016</v>
      </c>
    </row>
    <row r="545" spans="1:21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8319</v>
      </c>
      <c r="R545" t="s">
        <v>8320</v>
      </c>
      <c r="S545" s="11">
        <f t="shared" si="42"/>
        <v>41914.092152777775</v>
      </c>
      <c r="T545" s="11">
        <f t="shared" si="43"/>
        <v>41944.092152777775</v>
      </c>
      <c r="U545">
        <f t="shared" si="44"/>
        <v>2014</v>
      </c>
    </row>
    <row r="546" spans="1:21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8319</v>
      </c>
      <c r="R546" t="s">
        <v>8320</v>
      </c>
      <c r="S546" s="11">
        <f t="shared" si="42"/>
        <v>42525.656944444447</v>
      </c>
      <c r="T546" s="11">
        <f t="shared" si="43"/>
        <v>42555.656944444447</v>
      </c>
      <c r="U546">
        <f t="shared" si="44"/>
        <v>2016</v>
      </c>
    </row>
    <row r="547" spans="1:21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8319</v>
      </c>
      <c r="R547" t="s">
        <v>8320</v>
      </c>
      <c r="S547" s="11">
        <f t="shared" si="42"/>
        <v>42283.592465277776</v>
      </c>
      <c r="T547" s="11">
        <f t="shared" si="43"/>
        <v>42323.634131944447</v>
      </c>
      <c r="U547">
        <f t="shared" si="44"/>
        <v>2015</v>
      </c>
    </row>
    <row r="548" spans="1:21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8319</v>
      </c>
      <c r="R548" t="s">
        <v>8320</v>
      </c>
      <c r="S548" s="11">
        <f t="shared" si="42"/>
        <v>42249.667997685188</v>
      </c>
      <c r="T548" s="11">
        <f t="shared" si="43"/>
        <v>42294.667997685188</v>
      </c>
      <c r="U548">
        <f t="shared" si="44"/>
        <v>2015</v>
      </c>
    </row>
    <row r="549" spans="1:21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8319</v>
      </c>
      <c r="R549" t="s">
        <v>8320</v>
      </c>
      <c r="S549" s="11">
        <f t="shared" si="42"/>
        <v>42380.696342592593</v>
      </c>
      <c r="T549" s="11">
        <f t="shared" si="43"/>
        <v>42410.696342592593</v>
      </c>
      <c r="U549">
        <f t="shared" si="44"/>
        <v>2016</v>
      </c>
    </row>
    <row r="550" spans="1:21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8319</v>
      </c>
      <c r="R550" t="s">
        <v>8320</v>
      </c>
      <c r="S550" s="11">
        <f t="shared" si="42"/>
        <v>42276.903333333335</v>
      </c>
      <c r="T550" s="11">
        <f t="shared" si="43"/>
        <v>42306.903333333335</v>
      </c>
      <c r="U550">
        <f t="shared" si="44"/>
        <v>2015</v>
      </c>
    </row>
    <row r="551" spans="1:21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8319</v>
      </c>
      <c r="R551" t="s">
        <v>8320</v>
      </c>
      <c r="S551" s="11">
        <f t="shared" si="42"/>
        <v>42163.636828703704</v>
      </c>
      <c r="T551" s="11">
        <f t="shared" si="43"/>
        <v>42193.636828703704</v>
      </c>
      <c r="U551">
        <f t="shared" si="44"/>
        <v>2015</v>
      </c>
    </row>
    <row r="552" spans="1:21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8319</v>
      </c>
      <c r="R552" t="s">
        <v>8320</v>
      </c>
      <c r="S552" s="11">
        <f t="shared" si="42"/>
        <v>42753.678761574076</v>
      </c>
      <c r="T552" s="11">
        <f t="shared" si="43"/>
        <v>42766.208333333328</v>
      </c>
      <c r="U552">
        <f t="shared" si="44"/>
        <v>2017</v>
      </c>
    </row>
    <row r="553" spans="1:21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8319</v>
      </c>
      <c r="R553" t="s">
        <v>8320</v>
      </c>
      <c r="S553" s="11">
        <f t="shared" si="42"/>
        <v>42173.275740740741</v>
      </c>
      <c r="T553" s="11">
        <f t="shared" si="43"/>
        <v>42217.745138888888</v>
      </c>
      <c r="U553">
        <f t="shared" si="44"/>
        <v>2015</v>
      </c>
    </row>
    <row r="554" spans="1:21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8319</v>
      </c>
      <c r="R554" t="s">
        <v>8320</v>
      </c>
      <c r="S554" s="11">
        <f t="shared" si="42"/>
        <v>42318.616851851853</v>
      </c>
      <c r="T554" s="11">
        <f t="shared" si="43"/>
        <v>42378.616851851853</v>
      </c>
      <c r="U554">
        <f t="shared" si="44"/>
        <v>2015</v>
      </c>
    </row>
    <row r="555" spans="1:21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8319</v>
      </c>
      <c r="R555" t="s">
        <v>8320</v>
      </c>
      <c r="S555" s="11">
        <f t="shared" si="42"/>
        <v>41927.71980324074</v>
      </c>
      <c r="T555" s="11">
        <f t="shared" si="43"/>
        <v>41957.761469907404</v>
      </c>
      <c r="U555">
        <f t="shared" si="44"/>
        <v>2014</v>
      </c>
    </row>
    <row r="556" spans="1:21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8319</v>
      </c>
      <c r="R556" t="s">
        <v>8320</v>
      </c>
      <c r="S556" s="11">
        <f t="shared" si="42"/>
        <v>41901.684861111113</v>
      </c>
      <c r="T556" s="11">
        <f t="shared" si="43"/>
        <v>41931.684861111113</v>
      </c>
      <c r="U556">
        <f t="shared" si="44"/>
        <v>2014</v>
      </c>
    </row>
    <row r="557" spans="1:21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8319</v>
      </c>
      <c r="R557" t="s">
        <v>8320</v>
      </c>
      <c r="S557" s="11">
        <f t="shared" si="42"/>
        <v>42503.353506944448</v>
      </c>
      <c r="T557" s="11">
        <f t="shared" si="43"/>
        <v>42533.353506944448</v>
      </c>
      <c r="U557">
        <f t="shared" si="44"/>
        <v>2016</v>
      </c>
    </row>
    <row r="558" spans="1:21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8319</v>
      </c>
      <c r="R558" t="s">
        <v>8320</v>
      </c>
      <c r="S558" s="11">
        <f t="shared" si="42"/>
        <v>42345.860150462962</v>
      </c>
      <c r="T558" s="11">
        <f t="shared" si="43"/>
        <v>42375.860150462962</v>
      </c>
      <c r="U558">
        <f t="shared" si="44"/>
        <v>2015</v>
      </c>
    </row>
    <row r="559" spans="1:21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8319</v>
      </c>
      <c r="R559" t="s">
        <v>8320</v>
      </c>
      <c r="S559" s="11">
        <f t="shared" si="42"/>
        <v>42676.942164351851</v>
      </c>
      <c r="T559" s="11">
        <f t="shared" si="43"/>
        <v>42706.983831018515</v>
      </c>
      <c r="U559">
        <f t="shared" si="44"/>
        <v>2016</v>
      </c>
    </row>
    <row r="560" spans="1:21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8319</v>
      </c>
      <c r="R560" t="s">
        <v>8320</v>
      </c>
      <c r="S560" s="11">
        <f t="shared" si="42"/>
        <v>42057.883159722223</v>
      </c>
      <c r="T560" s="11">
        <f t="shared" si="43"/>
        <v>42087.841493055559</v>
      </c>
      <c r="U560">
        <f t="shared" si="44"/>
        <v>2015</v>
      </c>
    </row>
    <row r="561" spans="1:21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8319</v>
      </c>
      <c r="R561" t="s">
        <v>8320</v>
      </c>
      <c r="S561" s="11">
        <f t="shared" si="42"/>
        <v>42321.283101851848</v>
      </c>
      <c r="T561" s="11">
        <f t="shared" si="43"/>
        <v>42351.283101851848</v>
      </c>
      <c r="U561">
        <f t="shared" si="44"/>
        <v>2015</v>
      </c>
    </row>
    <row r="562" spans="1:21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8319</v>
      </c>
      <c r="R562" t="s">
        <v>8320</v>
      </c>
      <c r="S562" s="11">
        <f t="shared" si="42"/>
        <v>41960.771354166667</v>
      </c>
      <c r="T562" s="11">
        <f t="shared" si="43"/>
        <v>41990.771354166667</v>
      </c>
      <c r="U562">
        <f t="shared" si="44"/>
        <v>2014</v>
      </c>
    </row>
    <row r="563" spans="1:21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8319</v>
      </c>
      <c r="R563" t="s">
        <v>8320</v>
      </c>
      <c r="S563" s="11">
        <f t="shared" si="42"/>
        <v>42268.658715277779</v>
      </c>
      <c r="T563" s="11">
        <f t="shared" si="43"/>
        <v>42303.658715277779</v>
      </c>
      <c r="U563">
        <f t="shared" si="44"/>
        <v>2015</v>
      </c>
    </row>
    <row r="564" spans="1:21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8319</v>
      </c>
      <c r="R564" t="s">
        <v>8320</v>
      </c>
      <c r="S564" s="11">
        <f t="shared" si="42"/>
        <v>42692.389062500006</v>
      </c>
      <c r="T564" s="11">
        <f t="shared" si="43"/>
        <v>42722.389062500006</v>
      </c>
      <c r="U564">
        <f t="shared" si="44"/>
        <v>2016</v>
      </c>
    </row>
    <row r="565" spans="1:21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8319</v>
      </c>
      <c r="R565" t="s">
        <v>8320</v>
      </c>
      <c r="S565" s="11">
        <f t="shared" si="42"/>
        <v>42022.069988425923</v>
      </c>
      <c r="T565" s="11">
        <f t="shared" si="43"/>
        <v>42052.069988425923</v>
      </c>
      <c r="U565">
        <f t="shared" si="44"/>
        <v>2015</v>
      </c>
    </row>
    <row r="566" spans="1:21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8319</v>
      </c>
      <c r="R566" t="s">
        <v>8320</v>
      </c>
      <c r="S566" s="11">
        <f t="shared" si="42"/>
        <v>42411.942997685182</v>
      </c>
      <c r="T566" s="11">
        <f t="shared" si="43"/>
        <v>42441.942997685182</v>
      </c>
      <c r="U566">
        <f t="shared" si="44"/>
        <v>2016</v>
      </c>
    </row>
    <row r="567" spans="1:21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8319</v>
      </c>
      <c r="R567" t="s">
        <v>8320</v>
      </c>
      <c r="S567" s="11">
        <f t="shared" si="42"/>
        <v>42165.785289351858</v>
      </c>
      <c r="T567" s="11">
        <f t="shared" si="43"/>
        <v>42195.785289351858</v>
      </c>
      <c r="U567">
        <f t="shared" si="44"/>
        <v>2015</v>
      </c>
    </row>
    <row r="568" spans="1:21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8319</v>
      </c>
      <c r="R568" t="s">
        <v>8320</v>
      </c>
      <c r="S568" s="11">
        <f t="shared" si="42"/>
        <v>42535.68440972222</v>
      </c>
      <c r="T568" s="11">
        <f t="shared" si="43"/>
        <v>42565.68440972222</v>
      </c>
      <c r="U568">
        <f t="shared" si="44"/>
        <v>2016</v>
      </c>
    </row>
    <row r="569" spans="1:21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8319</v>
      </c>
      <c r="R569" t="s">
        <v>8320</v>
      </c>
      <c r="S569" s="11">
        <f t="shared" si="42"/>
        <v>41975.842523148152</v>
      </c>
      <c r="T569" s="11">
        <f t="shared" si="43"/>
        <v>42005.842523148152</v>
      </c>
      <c r="U569">
        <f t="shared" si="44"/>
        <v>2014</v>
      </c>
    </row>
    <row r="570" spans="1:21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ref="O570:O633" si="45">ROUND(E570/D570*100,0)</f>
        <v>1</v>
      </c>
      <c r="P570">
        <f t="shared" ref="P570:P633" si="46">IFERROR(ROUND(E570/L570,2),0)</f>
        <v>49</v>
      </c>
      <c r="Q570" s="10" t="s">
        <v>8319</v>
      </c>
      <c r="R570" t="s">
        <v>8320</v>
      </c>
      <c r="S570" s="11">
        <f t="shared" ref="S570:S633" si="47">(((J570/60)/60)/24)+DATE(1970,1,1)</f>
        <v>42348.9215625</v>
      </c>
      <c r="T570" s="11">
        <f t="shared" ref="T570:T633" si="48">(((I570/60)/60)/24)+DATE(1970,1,1)</f>
        <v>42385.458333333328</v>
      </c>
      <c r="U570">
        <f t="shared" ref="U570:U633" si="49">YEAR(S570)</f>
        <v>2015</v>
      </c>
    </row>
    <row r="571" spans="1:21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5"/>
        <v>1</v>
      </c>
      <c r="P571">
        <f t="shared" si="46"/>
        <v>20</v>
      </c>
      <c r="Q571" s="10" t="s">
        <v>8319</v>
      </c>
      <c r="R571" t="s">
        <v>8320</v>
      </c>
      <c r="S571" s="11">
        <f t="shared" si="47"/>
        <v>42340.847361111111</v>
      </c>
      <c r="T571" s="11">
        <f t="shared" si="48"/>
        <v>42370.847361111111</v>
      </c>
      <c r="U571">
        <f t="shared" si="49"/>
        <v>2015</v>
      </c>
    </row>
    <row r="572" spans="1:21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5"/>
        <v>0</v>
      </c>
      <c r="P572">
        <f t="shared" si="46"/>
        <v>142</v>
      </c>
      <c r="Q572" s="10" t="s">
        <v>8319</v>
      </c>
      <c r="R572" t="s">
        <v>8320</v>
      </c>
      <c r="S572" s="11">
        <f t="shared" si="47"/>
        <v>42388.798252314817</v>
      </c>
      <c r="T572" s="11">
        <f t="shared" si="48"/>
        <v>42418.798252314817</v>
      </c>
      <c r="U572">
        <f t="shared" si="49"/>
        <v>2016</v>
      </c>
    </row>
    <row r="573" spans="1:21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5"/>
        <v>0</v>
      </c>
      <c r="P573">
        <f t="shared" si="46"/>
        <v>53</v>
      </c>
      <c r="Q573" s="10" t="s">
        <v>8319</v>
      </c>
      <c r="R573" t="s">
        <v>8320</v>
      </c>
      <c r="S573" s="11">
        <f t="shared" si="47"/>
        <v>42192.816238425927</v>
      </c>
      <c r="T573" s="11">
        <f t="shared" si="48"/>
        <v>42212.165972222225</v>
      </c>
      <c r="U573">
        <f t="shared" si="49"/>
        <v>2015</v>
      </c>
    </row>
    <row r="574" spans="1:21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5"/>
        <v>0</v>
      </c>
      <c r="P574">
        <f t="shared" si="46"/>
        <v>0</v>
      </c>
      <c r="Q574" s="10" t="s">
        <v>8319</v>
      </c>
      <c r="R574" t="s">
        <v>8320</v>
      </c>
      <c r="S574" s="11">
        <f t="shared" si="47"/>
        <v>42282.71629629629</v>
      </c>
      <c r="T574" s="11">
        <f t="shared" si="48"/>
        <v>42312.757962962962</v>
      </c>
      <c r="U574">
        <f t="shared" si="49"/>
        <v>2015</v>
      </c>
    </row>
    <row r="575" spans="1:21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5"/>
        <v>0</v>
      </c>
      <c r="P575">
        <f t="shared" si="46"/>
        <v>38.44</v>
      </c>
      <c r="Q575" s="10" t="s">
        <v>8319</v>
      </c>
      <c r="R575" t="s">
        <v>8320</v>
      </c>
      <c r="S575" s="11">
        <f t="shared" si="47"/>
        <v>41963.050127314811</v>
      </c>
      <c r="T575" s="11">
        <f t="shared" si="48"/>
        <v>42022.05</v>
      </c>
      <c r="U575">
        <f t="shared" si="49"/>
        <v>2014</v>
      </c>
    </row>
    <row r="576" spans="1:21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5"/>
        <v>1</v>
      </c>
      <c r="P576">
        <f t="shared" si="46"/>
        <v>20</v>
      </c>
      <c r="Q576" s="10" t="s">
        <v>8319</v>
      </c>
      <c r="R576" t="s">
        <v>8320</v>
      </c>
      <c r="S576" s="11">
        <f t="shared" si="47"/>
        <v>42632.443368055552</v>
      </c>
      <c r="T576" s="11">
        <f t="shared" si="48"/>
        <v>42662.443368055552</v>
      </c>
      <c r="U576">
        <f t="shared" si="49"/>
        <v>2016</v>
      </c>
    </row>
    <row r="577" spans="1:21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5"/>
        <v>0</v>
      </c>
      <c r="P577">
        <f t="shared" si="46"/>
        <v>64.75</v>
      </c>
      <c r="Q577" s="10" t="s">
        <v>8319</v>
      </c>
      <c r="R577" t="s">
        <v>8320</v>
      </c>
      <c r="S577" s="11">
        <f t="shared" si="47"/>
        <v>42138.692627314813</v>
      </c>
      <c r="T577" s="11">
        <f t="shared" si="48"/>
        <v>42168.692627314813</v>
      </c>
      <c r="U577">
        <f t="shared" si="49"/>
        <v>2015</v>
      </c>
    </row>
    <row r="578" spans="1:21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5"/>
        <v>0</v>
      </c>
      <c r="P578">
        <f t="shared" si="46"/>
        <v>1</v>
      </c>
      <c r="Q578" s="10" t="s">
        <v>8319</v>
      </c>
      <c r="R578" t="s">
        <v>8320</v>
      </c>
      <c r="S578" s="11">
        <f t="shared" si="47"/>
        <v>42031.471666666665</v>
      </c>
      <c r="T578" s="11">
        <f t="shared" si="48"/>
        <v>42091.43</v>
      </c>
      <c r="U578">
        <f t="shared" si="49"/>
        <v>2015</v>
      </c>
    </row>
    <row r="579" spans="1:21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si="46"/>
        <v>10</v>
      </c>
      <c r="Q579" s="10" t="s">
        <v>8319</v>
      </c>
      <c r="R579" t="s">
        <v>8320</v>
      </c>
      <c r="S579" s="11">
        <f t="shared" si="47"/>
        <v>42450.589143518519</v>
      </c>
      <c r="T579" s="11">
        <f t="shared" si="48"/>
        <v>42510.589143518519</v>
      </c>
      <c r="U579">
        <f t="shared" si="49"/>
        <v>2016</v>
      </c>
    </row>
    <row r="580" spans="1:21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8319</v>
      </c>
      <c r="R580" t="s">
        <v>8320</v>
      </c>
      <c r="S580" s="11">
        <f t="shared" si="47"/>
        <v>42230.578622685185</v>
      </c>
      <c r="T580" s="11">
        <f t="shared" si="48"/>
        <v>42254.578622685185</v>
      </c>
      <c r="U580">
        <f t="shared" si="49"/>
        <v>2015</v>
      </c>
    </row>
    <row r="581" spans="1:21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8319</v>
      </c>
      <c r="R581" t="s">
        <v>8320</v>
      </c>
      <c r="S581" s="11">
        <f t="shared" si="47"/>
        <v>41968.852118055554</v>
      </c>
      <c r="T581" s="11">
        <f t="shared" si="48"/>
        <v>41998.852118055554</v>
      </c>
      <c r="U581">
        <f t="shared" si="49"/>
        <v>2014</v>
      </c>
    </row>
    <row r="582" spans="1:21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8319</v>
      </c>
      <c r="R582" t="s">
        <v>8320</v>
      </c>
      <c r="S582" s="11">
        <f t="shared" si="47"/>
        <v>42605.908182870371</v>
      </c>
      <c r="T582" s="11">
        <f t="shared" si="48"/>
        <v>42635.908182870371</v>
      </c>
      <c r="U582">
        <f t="shared" si="49"/>
        <v>2016</v>
      </c>
    </row>
    <row r="583" spans="1:21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8319</v>
      </c>
      <c r="R583" t="s">
        <v>8320</v>
      </c>
      <c r="S583" s="11">
        <f t="shared" si="47"/>
        <v>42188.012777777782</v>
      </c>
      <c r="T583" s="11">
        <f t="shared" si="48"/>
        <v>42218.012777777782</v>
      </c>
      <c r="U583">
        <f t="shared" si="49"/>
        <v>2015</v>
      </c>
    </row>
    <row r="584" spans="1:21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8319</v>
      </c>
      <c r="R584" t="s">
        <v>8320</v>
      </c>
      <c r="S584" s="11">
        <f t="shared" si="47"/>
        <v>42055.739803240736</v>
      </c>
      <c r="T584" s="11">
        <f t="shared" si="48"/>
        <v>42078.75</v>
      </c>
      <c r="U584">
        <f t="shared" si="49"/>
        <v>2015</v>
      </c>
    </row>
    <row r="585" spans="1:21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8319</v>
      </c>
      <c r="R585" t="s">
        <v>8320</v>
      </c>
      <c r="S585" s="11">
        <f t="shared" si="47"/>
        <v>42052.93850694444</v>
      </c>
      <c r="T585" s="11">
        <f t="shared" si="48"/>
        <v>42082.896840277783</v>
      </c>
      <c r="U585">
        <f t="shared" si="49"/>
        <v>2015</v>
      </c>
    </row>
    <row r="586" spans="1:21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8319</v>
      </c>
      <c r="R586" t="s">
        <v>8320</v>
      </c>
      <c r="S586" s="11">
        <f t="shared" si="47"/>
        <v>42049.716620370367</v>
      </c>
      <c r="T586" s="11">
        <f t="shared" si="48"/>
        <v>42079.674953703703</v>
      </c>
      <c r="U586">
        <f t="shared" si="49"/>
        <v>2015</v>
      </c>
    </row>
    <row r="587" spans="1:21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8319</v>
      </c>
      <c r="R587" t="s">
        <v>8320</v>
      </c>
      <c r="S587" s="11">
        <f t="shared" si="47"/>
        <v>42283.3909375</v>
      </c>
      <c r="T587" s="11">
        <f t="shared" si="48"/>
        <v>42339</v>
      </c>
      <c r="U587">
        <f t="shared" si="49"/>
        <v>2015</v>
      </c>
    </row>
    <row r="588" spans="1:21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8319</v>
      </c>
      <c r="R588" t="s">
        <v>8320</v>
      </c>
      <c r="S588" s="11">
        <f t="shared" si="47"/>
        <v>42020.854247685187</v>
      </c>
      <c r="T588" s="11">
        <f t="shared" si="48"/>
        <v>42050.854247685187</v>
      </c>
      <c r="U588">
        <f t="shared" si="49"/>
        <v>2015</v>
      </c>
    </row>
    <row r="589" spans="1:21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8319</v>
      </c>
      <c r="R589" t="s">
        <v>8320</v>
      </c>
      <c r="S589" s="11">
        <f t="shared" si="47"/>
        <v>42080.757326388892</v>
      </c>
      <c r="T589" s="11">
        <f t="shared" si="48"/>
        <v>42110.757326388892</v>
      </c>
      <c r="U589">
        <f t="shared" si="49"/>
        <v>2015</v>
      </c>
    </row>
    <row r="590" spans="1:21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8319</v>
      </c>
      <c r="R590" t="s">
        <v>8320</v>
      </c>
      <c r="S590" s="11">
        <f t="shared" si="47"/>
        <v>42631.769513888896</v>
      </c>
      <c r="T590" s="11">
        <f t="shared" si="48"/>
        <v>42691.811180555553</v>
      </c>
      <c r="U590">
        <f t="shared" si="49"/>
        <v>2016</v>
      </c>
    </row>
    <row r="591" spans="1:21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8319</v>
      </c>
      <c r="R591" t="s">
        <v>8320</v>
      </c>
      <c r="S591" s="11">
        <f t="shared" si="47"/>
        <v>42178.614571759259</v>
      </c>
      <c r="T591" s="11">
        <f t="shared" si="48"/>
        <v>42193.614571759259</v>
      </c>
      <c r="U591">
        <f t="shared" si="49"/>
        <v>2015</v>
      </c>
    </row>
    <row r="592" spans="1:21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8319</v>
      </c>
      <c r="R592" t="s">
        <v>8320</v>
      </c>
      <c r="S592" s="11">
        <f t="shared" si="47"/>
        <v>42377.554756944446</v>
      </c>
      <c r="T592" s="11">
        <f t="shared" si="48"/>
        <v>42408.542361111111</v>
      </c>
      <c r="U592">
        <f t="shared" si="49"/>
        <v>2016</v>
      </c>
    </row>
    <row r="593" spans="1:21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8319</v>
      </c>
      <c r="R593" t="s">
        <v>8320</v>
      </c>
      <c r="S593" s="11">
        <f t="shared" si="47"/>
        <v>42177.543171296296</v>
      </c>
      <c r="T593" s="11">
        <f t="shared" si="48"/>
        <v>42207.543171296296</v>
      </c>
      <c r="U593">
        <f t="shared" si="49"/>
        <v>2015</v>
      </c>
    </row>
    <row r="594" spans="1:21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8319</v>
      </c>
      <c r="R594" t="s">
        <v>8320</v>
      </c>
      <c r="S594" s="11">
        <f t="shared" si="47"/>
        <v>41946.232175925928</v>
      </c>
      <c r="T594" s="11">
        <f t="shared" si="48"/>
        <v>41976.232175925921</v>
      </c>
      <c r="U594">
        <f t="shared" si="49"/>
        <v>2014</v>
      </c>
    </row>
    <row r="595" spans="1:21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8319</v>
      </c>
      <c r="R595" t="s">
        <v>8320</v>
      </c>
      <c r="S595" s="11">
        <f t="shared" si="47"/>
        <v>42070.677604166667</v>
      </c>
      <c r="T595" s="11">
        <f t="shared" si="48"/>
        <v>42100.635937500003</v>
      </c>
      <c r="U595">
        <f t="shared" si="49"/>
        <v>2015</v>
      </c>
    </row>
    <row r="596" spans="1:21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8319</v>
      </c>
      <c r="R596" t="s">
        <v>8320</v>
      </c>
      <c r="S596" s="11">
        <f t="shared" si="47"/>
        <v>42446.780162037037</v>
      </c>
      <c r="T596" s="11">
        <f t="shared" si="48"/>
        <v>42476.780162037037</v>
      </c>
      <c r="U596">
        <f t="shared" si="49"/>
        <v>2016</v>
      </c>
    </row>
    <row r="597" spans="1:21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8319</v>
      </c>
      <c r="R597" t="s">
        <v>8320</v>
      </c>
      <c r="S597" s="11">
        <f t="shared" si="47"/>
        <v>42083.069884259254</v>
      </c>
      <c r="T597" s="11">
        <f t="shared" si="48"/>
        <v>42128.069884259254</v>
      </c>
      <c r="U597">
        <f t="shared" si="49"/>
        <v>2015</v>
      </c>
    </row>
    <row r="598" spans="1:21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8319</v>
      </c>
      <c r="R598" t="s">
        <v>8320</v>
      </c>
      <c r="S598" s="11">
        <f t="shared" si="47"/>
        <v>42646.896898148145</v>
      </c>
      <c r="T598" s="11">
        <f t="shared" si="48"/>
        <v>42676.896898148145</v>
      </c>
      <c r="U598">
        <f t="shared" si="49"/>
        <v>2016</v>
      </c>
    </row>
    <row r="599" spans="1:21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8319</v>
      </c>
      <c r="R599" t="s">
        <v>8320</v>
      </c>
      <c r="S599" s="11">
        <f t="shared" si="47"/>
        <v>42545.705266203702</v>
      </c>
      <c r="T599" s="11">
        <f t="shared" si="48"/>
        <v>42582.666666666672</v>
      </c>
      <c r="U599">
        <f t="shared" si="49"/>
        <v>2016</v>
      </c>
    </row>
    <row r="600" spans="1:21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8319</v>
      </c>
      <c r="R600" t="s">
        <v>8320</v>
      </c>
      <c r="S600" s="11">
        <f t="shared" si="47"/>
        <v>41948.00209490741</v>
      </c>
      <c r="T600" s="11">
        <f t="shared" si="48"/>
        <v>41978.00209490741</v>
      </c>
      <c r="U600">
        <f t="shared" si="49"/>
        <v>2014</v>
      </c>
    </row>
    <row r="601" spans="1:21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8319</v>
      </c>
      <c r="R601" t="s">
        <v>8320</v>
      </c>
      <c r="S601" s="11">
        <f t="shared" si="47"/>
        <v>42047.812523148154</v>
      </c>
      <c r="T601" s="11">
        <f t="shared" si="48"/>
        <v>42071.636111111111</v>
      </c>
      <c r="U601">
        <f t="shared" si="49"/>
        <v>2015</v>
      </c>
    </row>
    <row r="602" spans="1:21" ht="29" x14ac:dyDescent="0.35">
      <c r="A602">
        <v>2649</v>
      </c>
      <c r="B602" s="3" t="s">
        <v>2649</v>
      </c>
      <c r="C602" s="3" t="s">
        <v>6759</v>
      </c>
      <c r="D602" s="6">
        <v>125000</v>
      </c>
      <c r="E602" s="8">
        <v>124</v>
      </c>
      <c r="F602" t="s">
        <v>8219</v>
      </c>
      <c r="G602" t="s">
        <v>8223</v>
      </c>
      <c r="H602" t="s">
        <v>8245</v>
      </c>
      <c r="I602">
        <v>1454370941</v>
      </c>
      <c r="J602">
        <v>1449186941</v>
      </c>
      <c r="K602" t="b">
        <v>0</v>
      </c>
      <c r="L602">
        <v>3</v>
      </c>
      <c r="M602" t="b">
        <v>0</v>
      </c>
      <c r="N602" t="s">
        <v>8299</v>
      </c>
      <c r="O602">
        <f t="shared" si="45"/>
        <v>0</v>
      </c>
      <c r="P602">
        <f t="shared" si="46"/>
        <v>41.33</v>
      </c>
      <c r="Q602" s="10" t="s">
        <v>8319</v>
      </c>
      <c r="R602" t="s">
        <v>8355</v>
      </c>
      <c r="S602" s="11">
        <f t="shared" si="47"/>
        <v>42341.99700231482</v>
      </c>
      <c r="T602" s="11">
        <f t="shared" si="48"/>
        <v>42401.99700231482</v>
      </c>
      <c r="U602">
        <f t="shared" si="49"/>
        <v>2015</v>
      </c>
    </row>
    <row r="603" spans="1:21" ht="43.5" x14ac:dyDescent="0.35">
      <c r="A603">
        <v>3123</v>
      </c>
      <c r="B603" s="3" t="s">
        <v>3123</v>
      </c>
      <c r="C603" s="3" t="s">
        <v>7233</v>
      </c>
      <c r="D603" s="6">
        <v>125000</v>
      </c>
      <c r="E603" s="8">
        <v>85192</v>
      </c>
      <c r="F603" t="s">
        <v>8219</v>
      </c>
      <c r="G603" t="s">
        <v>8223</v>
      </c>
      <c r="H603" t="s">
        <v>8245</v>
      </c>
      <c r="I603">
        <v>1468108198</v>
      </c>
      <c r="J603">
        <v>1465516198</v>
      </c>
      <c r="K603" t="b">
        <v>0</v>
      </c>
      <c r="L603">
        <v>348</v>
      </c>
      <c r="M603" t="b">
        <v>0</v>
      </c>
      <c r="N603" t="s">
        <v>8301</v>
      </c>
      <c r="O603">
        <f t="shared" si="45"/>
        <v>68</v>
      </c>
      <c r="P603">
        <f t="shared" si="46"/>
        <v>244.8</v>
      </c>
      <c r="Q603" s="10" t="s">
        <v>8317</v>
      </c>
      <c r="R603" t="s">
        <v>8357</v>
      </c>
      <c r="S603" s="11">
        <f t="shared" si="47"/>
        <v>42530.993032407408</v>
      </c>
      <c r="T603" s="11">
        <f t="shared" si="48"/>
        <v>42560.993032407408</v>
      </c>
      <c r="U603">
        <f t="shared" si="49"/>
        <v>2016</v>
      </c>
    </row>
    <row r="604" spans="1:21" ht="43.5" x14ac:dyDescent="0.35">
      <c r="A604">
        <v>2397</v>
      </c>
      <c r="B604" s="3" t="s">
        <v>2398</v>
      </c>
      <c r="C604" s="3" t="s">
        <v>6507</v>
      </c>
      <c r="D604" s="6">
        <v>124000</v>
      </c>
      <c r="E604" s="8">
        <v>0</v>
      </c>
      <c r="F604" t="s">
        <v>8219</v>
      </c>
      <c r="G604" t="s">
        <v>8223</v>
      </c>
      <c r="H604" t="s">
        <v>8245</v>
      </c>
      <c r="I604">
        <v>1420233256</v>
      </c>
      <c r="J604">
        <v>1417641256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8319</v>
      </c>
      <c r="R604" t="s">
        <v>8320</v>
      </c>
      <c r="S604" s="11">
        <f t="shared" si="47"/>
        <v>41976.88490740741</v>
      </c>
      <c r="T604" s="11">
        <f t="shared" si="48"/>
        <v>42006.88490740741</v>
      </c>
      <c r="U604">
        <f t="shared" si="49"/>
        <v>2014</v>
      </c>
    </row>
    <row r="605" spans="1:21" ht="43.5" x14ac:dyDescent="0.35">
      <c r="A605">
        <v>1010</v>
      </c>
      <c r="B605" s="3" t="s">
        <v>1011</v>
      </c>
      <c r="C605" s="3" t="s">
        <v>5120</v>
      </c>
      <c r="D605" s="6">
        <v>115250</v>
      </c>
      <c r="E605" s="8">
        <v>220</v>
      </c>
      <c r="F605" t="s">
        <v>8219</v>
      </c>
      <c r="G605" t="s">
        <v>8223</v>
      </c>
      <c r="H605" t="s">
        <v>8245</v>
      </c>
      <c r="I605">
        <v>1473044340</v>
      </c>
      <c r="J605">
        <v>1468180462</v>
      </c>
      <c r="K605" t="b">
        <v>0</v>
      </c>
      <c r="L605">
        <v>4</v>
      </c>
      <c r="M605" t="b">
        <v>0</v>
      </c>
      <c r="N605" t="s">
        <v>8271</v>
      </c>
      <c r="O605">
        <f t="shared" si="45"/>
        <v>0</v>
      </c>
      <c r="P605">
        <f t="shared" si="46"/>
        <v>55</v>
      </c>
      <c r="Q605" s="10" t="s">
        <v>8319</v>
      </c>
      <c r="R605" t="s">
        <v>8321</v>
      </c>
      <c r="S605" s="11">
        <f t="shared" si="47"/>
        <v>42561.829421296294</v>
      </c>
      <c r="T605" s="11">
        <f t="shared" si="48"/>
        <v>42618.124305555553</v>
      </c>
      <c r="U605">
        <f t="shared" si="49"/>
        <v>2016</v>
      </c>
    </row>
    <row r="606" spans="1:21" ht="58" x14ac:dyDescent="0.35">
      <c r="A606">
        <v>1306</v>
      </c>
      <c r="B606" s="3" t="s">
        <v>1307</v>
      </c>
      <c r="C606" s="3" t="s">
        <v>5416</v>
      </c>
      <c r="D606" s="6">
        <v>110000</v>
      </c>
      <c r="E606" s="8">
        <v>71771</v>
      </c>
      <c r="F606" t="s">
        <v>8219</v>
      </c>
      <c r="G606" t="s">
        <v>8223</v>
      </c>
      <c r="H606" t="s">
        <v>8245</v>
      </c>
      <c r="I606">
        <v>1417690734</v>
      </c>
      <c r="J606">
        <v>1415098734</v>
      </c>
      <c r="K606" t="b">
        <v>0</v>
      </c>
      <c r="L606">
        <v>356</v>
      </c>
      <c r="M606" t="b">
        <v>0</v>
      </c>
      <c r="N606" t="s">
        <v>8271</v>
      </c>
      <c r="O606">
        <f t="shared" si="45"/>
        <v>65</v>
      </c>
      <c r="P606">
        <f t="shared" si="46"/>
        <v>201.6</v>
      </c>
      <c r="Q606" s="10" t="s">
        <v>8319</v>
      </c>
      <c r="R606" t="s">
        <v>8321</v>
      </c>
      <c r="S606" s="11">
        <f t="shared" si="47"/>
        <v>41947.457569444443</v>
      </c>
      <c r="T606" s="11">
        <f t="shared" si="48"/>
        <v>41977.457569444443</v>
      </c>
      <c r="U606">
        <f t="shared" si="49"/>
        <v>2014</v>
      </c>
    </row>
    <row r="607" spans="1:21" ht="43.5" x14ac:dyDescent="0.35">
      <c r="A607">
        <v>2378</v>
      </c>
      <c r="B607" s="3" t="s">
        <v>2379</v>
      </c>
      <c r="C607" s="3" t="s">
        <v>6488</v>
      </c>
      <c r="D607" s="6">
        <v>110000</v>
      </c>
      <c r="E607" s="8">
        <v>0</v>
      </c>
      <c r="F607" t="s">
        <v>8219</v>
      </c>
      <c r="G607" t="s">
        <v>8223</v>
      </c>
      <c r="H607" t="s">
        <v>8245</v>
      </c>
      <c r="I607">
        <v>1440548330</v>
      </c>
      <c r="J607">
        <v>1438042730</v>
      </c>
      <c r="K607" t="b">
        <v>0</v>
      </c>
      <c r="L607">
        <v>0</v>
      </c>
      <c r="M607" t="b">
        <v>0</v>
      </c>
      <c r="N607" t="s">
        <v>8270</v>
      </c>
      <c r="O607">
        <f t="shared" si="45"/>
        <v>0</v>
      </c>
      <c r="P607">
        <f t="shared" si="46"/>
        <v>0</v>
      </c>
      <c r="Q607" s="10" t="s">
        <v>8319</v>
      </c>
      <c r="R607" t="s">
        <v>8320</v>
      </c>
      <c r="S607" s="11">
        <f t="shared" si="47"/>
        <v>42213.013078703705</v>
      </c>
      <c r="T607" s="11">
        <f t="shared" si="48"/>
        <v>42242.013078703705</v>
      </c>
      <c r="U607">
        <f t="shared" si="49"/>
        <v>2015</v>
      </c>
    </row>
    <row r="608" spans="1:21" ht="29" x14ac:dyDescent="0.35">
      <c r="A608">
        <v>128</v>
      </c>
      <c r="B608" s="3" t="s">
        <v>130</v>
      </c>
      <c r="C608" s="3" t="s">
        <v>4239</v>
      </c>
      <c r="D608" s="6">
        <v>100000</v>
      </c>
      <c r="E608" s="8">
        <v>1867</v>
      </c>
      <c r="F608" t="s">
        <v>8219</v>
      </c>
      <c r="G608" t="s">
        <v>8223</v>
      </c>
      <c r="H608" t="s">
        <v>8245</v>
      </c>
      <c r="I608">
        <v>1476941293</v>
      </c>
      <c r="J608">
        <v>1473917293</v>
      </c>
      <c r="K608" t="b">
        <v>0</v>
      </c>
      <c r="L608">
        <v>6</v>
      </c>
      <c r="M608" t="b">
        <v>0</v>
      </c>
      <c r="N608" t="s">
        <v>8265</v>
      </c>
      <c r="O608">
        <f t="shared" si="45"/>
        <v>2</v>
      </c>
      <c r="P608">
        <f t="shared" si="46"/>
        <v>311.17</v>
      </c>
      <c r="Q608" s="10" t="s">
        <v>8310</v>
      </c>
      <c r="R608" t="s">
        <v>8313</v>
      </c>
      <c r="S608" s="11">
        <f t="shared" si="47"/>
        <v>42628.22792824074</v>
      </c>
      <c r="T608" s="11">
        <f t="shared" si="48"/>
        <v>42663.22792824074</v>
      </c>
      <c r="U608">
        <f t="shared" si="49"/>
        <v>2016</v>
      </c>
    </row>
    <row r="609" spans="1:21" ht="43.5" x14ac:dyDescent="0.35">
      <c r="A609">
        <v>637</v>
      </c>
      <c r="B609" s="3" t="s">
        <v>638</v>
      </c>
      <c r="C609" s="3" t="s">
        <v>4747</v>
      </c>
      <c r="D609" s="6">
        <v>100000</v>
      </c>
      <c r="E609" s="8">
        <v>0</v>
      </c>
      <c r="F609" t="s">
        <v>8219</v>
      </c>
      <c r="G609" t="s">
        <v>8224</v>
      </c>
      <c r="H609" t="s">
        <v>8246</v>
      </c>
      <c r="I609">
        <v>1488063840</v>
      </c>
      <c r="J609">
        <v>1485558318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8319</v>
      </c>
      <c r="R609" t="s">
        <v>8320</v>
      </c>
      <c r="S609" s="11">
        <f t="shared" si="47"/>
        <v>42762.962013888886</v>
      </c>
      <c r="T609" s="11">
        <f t="shared" si="48"/>
        <v>42791.961111111115</v>
      </c>
      <c r="U609">
        <f t="shared" si="49"/>
        <v>2017</v>
      </c>
    </row>
    <row r="610" spans="1:21" ht="43.5" x14ac:dyDescent="0.35">
      <c r="A610">
        <v>1016</v>
      </c>
      <c r="B610" s="3" t="s">
        <v>1017</v>
      </c>
      <c r="C610" s="3" t="s">
        <v>5126</v>
      </c>
      <c r="D610" s="6">
        <v>100000</v>
      </c>
      <c r="E610" s="8">
        <v>2842</v>
      </c>
      <c r="F610" t="s">
        <v>8219</v>
      </c>
      <c r="G610" t="s">
        <v>8223</v>
      </c>
      <c r="H610" t="s">
        <v>8245</v>
      </c>
      <c r="I610">
        <v>1459992856</v>
      </c>
      <c r="J610">
        <v>1456108456</v>
      </c>
      <c r="K610" t="b">
        <v>0</v>
      </c>
      <c r="L610">
        <v>38</v>
      </c>
      <c r="M610" t="b">
        <v>0</v>
      </c>
      <c r="N610" t="s">
        <v>8271</v>
      </c>
      <c r="O610">
        <f t="shared" si="45"/>
        <v>3</v>
      </c>
      <c r="P610">
        <f t="shared" si="46"/>
        <v>74.790000000000006</v>
      </c>
      <c r="Q610" s="10" t="s">
        <v>8319</v>
      </c>
      <c r="R610" t="s">
        <v>8321</v>
      </c>
      <c r="S610" s="11">
        <f t="shared" si="47"/>
        <v>42422.107129629629</v>
      </c>
      <c r="T610" s="11">
        <f t="shared" si="48"/>
        <v>42467.065462962957</v>
      </c>
      <c r="U610">
        <f t="shared" si="49"/>
        <v>2016</v>
      </c>
    </row>
    <row r="611" spans="1:21" ht="43.5" x14ac:dyDescent="0.35">
      <c r="A611">
        <v>1043</v>
      </c>
      <c r="B611" s="3" t="s">
        <v>1044</v>
      </c>
      <c r="C611" s="3" t="s">
        <v>5153</v>
      </c>
      <c r="D611" s="6">
        <v>100000</v>
      </c>
      <c r="E611" s="8">
        <v>8537</v>
      </c>
      <c r="F611" t="s">
        <v>8219</v>
      </c>
      <c r="G611" t="s">
        <v>8223</v>
      </c>
      <c r="H611" t="s">
        <v>8245</v>
      </c>
      <c r="I611">
        <v>1432101855</v>
      </c>
      <c r="J611">
        <v>1429509855</v>
      </c>
      <c r="K611" t="b">
        <v>0</v>
      </c>
      <c r="L611">
        <v>292</v>
      </c>
      <c r="M611" t="b">
        <v>0</v>
      </c>
      <c r="N611" t="s">
        <v>8279</v>
      </c>
      <c r="O611">
        <f t="shared" si="45"/>
        <v>9</v>
      </c>
      <c r="P611">
        <f t="shared" si="46"/>
        <v>29.24</v>
      </c>
      <c r="Q611" s="10" t="s">
        <v>8331</v>
      </c>
      <c r="R611" t="s">
        <v>8332</v>
      </c>
      <c r="S611" s="11">
        <f t="shared" si="47"/>
        <v>42114.252951388888</v>
      </c>
      <c r="T611" s="11">
        <f t="shared" si="48"/>
        <v>42144.252951388888</v>
      </c>
      <c r="U611">
        <f t="shared" si="49"/>
        <v>2015</v>
      </c>
    </row>
    <row r="612" spans="1:21" ht="29" x14ac:dyDescent="0.35">
      <c r="A612">
        <v>1315</v>
      </c>
      <c r="B612" s="3" t="s">
        <v>1316</v>
      </c>
      <c r="C612" s="3" t="s">
        <v>5425</v>
      </c>
      <c r="D612" s="6">
        <v>100000</v>
      </c>
      <c r="E612" s="8">
        <v>40404</v>
      </c>
      <c r="F612" t="s">
        <v>8219</v>
      </c>
      <c r="G612" t="s">
        <v>8223</v>
      </c>
      <c r="H612" t="s">
        <v>8245</v>
      </c>
      <c r="I612">
        <v>1446771600</v>
      </c>
      <c r="J612">
        <v>1443700648</v>
      </c>
      <c r="K612" t="b">
        <v>0</v>
      </c>
      <c r="L612">
        <v>248</v>
      </c>
      <c r="M612" t="b">
        <v>0</v>
      </c>
      <c r="N612" t="s">
        <v>8271</v>
      </c>
      <c r="O612">
        <f t="shared" si="45"/>
        <v>40</v>
      </c>
      <c r="P612">
        <f t="shared" si="46"/>
        <v>162.91999999999999</v>
      </c>
      <c r="Q612" s="10" t="s">
        <v>8319</v>
      </c>
      <c r="R612" t="s">
        <v>8321</v>
      </c>
      <c r="S612" s="11">
        <f t="shared" si="47"/>
        <v>42278.498240740737</v>
      </c>
      <c r="T612" s="11">
        <f t="shared" si="48"/>
        <v>42314.041666666672</v>
      </c>
      <c r="U612">
        <f t="shared" si="49"/>
        <v>2015</v>
      </c>
    </row>
    <row r="613" spans="1:21" ht="43.5" x14ac:dyDescent="0.35">
      <c r="A613">
        <v>1320</v>
      </c>
      <c r="B613" s="3" t="s">
        <v>1321</v>
      </c>
      <c r="C613" s="3" t="s">
        <v>5430</v>
      </c>
      <c r="D613" s="6">
        <v>100000</v>
      </c>
      <c r="E613" s="8">
        <v>503</v>
      </c>
      <c r="F613" t="s">
        <v>8219</v>
      </c>
      <c r="G613" t="s">
        <v>8232</v>
      </c>
      <c r="H613" t="s">
        <v>8248</v>
      </c>
      <c r="I613">
        <v>1483138800</v>
      </c>
      <c r="J613">
        <v>1480610046</v>
      </c>
      <c r="K613" t="b">
        <v>0</v>
      </c>
      <c r="L613">
        <v>3</v>
      </c>
      <c r="M613" t="b">
        <v>0</v>
      </c>
      <c r="N613" t="s">
        <v>8271</v>
      </c>
      <c r="O613">
        <f t="shared" si="45"/>
        <v>1</v>
      </c>
      <c r="P613">
        <f t="shared" si="46"/>
        <v>167.67</v>
      </c>
      <c r="Q613" s="10" t="s">
        <v>8319</v>
      </c>
      <c r="R613" t="s">
        <v>8321</v>
      </c>
      <c r="S613" s="11">
        <f t="shared" si="47"/>
        <v>42705.690347222218</v>
      </c>
      <c r="T613" s="11">
        <f t="shared" si="48"/>
        <v>42734.958333333328</v>
      </c>
      <c r="U613">
        <f t="shared" si="49"/>
        <v>2016</v>
      </c>
    </row>
    <row r="614" spans="1:21" ht="43.5" x14ac:dyDescent="0.35">
      <c r="A614">
        <v>1326</v>
      </c>
      <c r="B614" s="3" t="s">
        <v>1327</v>
      </c>
      <c r="C614" s="3" t="s">
        <v>5436</v>
      </c>
      <c r="D614" s="6">
        <v>100000</v>
      </c>
      <c r="E614" s="8">
        <v>1130</v>
      </c>
      <c r="F614" t="s">
        <v>8219</v>
      </c>
      <c r="G614" t="s">
        <v>8223</v>
      </c>
      <c r="H614" t="s">
        <v>8245</v>
      </c>
      <c r="I614">
        <v>1421348428</v>
      </c>
      <c r="J614">
        <v>1417460428</v>
      </c>
      <c r="K614" t="b">
        <v>0</v>
      </c>
      <c r="L614">
        <v>11</v>
      </c>
      <c r="M614" t="b">
        <v>0</v>
      </c>
      <c r="N614" t="s">
        <v>8271</v>
      </c>
      <c r="O614">
        <f t="shared" si="45"/>
        <v>1</v>
      </c>
      <c r="P614">
        <f t="shared" si="46"/>
        <v>102.73</v>
      </c>
      <c r="Q614" s="10" t="s">
        <v>8319</v>
      </c>
      <c r="R614" t="s">
        <v>8321</v>
      </c>
      <c r="S614" s="11">
        <f t="shared" si="47"/>
        <v>41974.791990740734</v>
      </c>
      <c r="T614" s="11">
        <f t="shared" si="48"/>
        <v>42019.791990740734</v>
      </c>
      <c r="U614">
        <f t="shared" si="49"/>
        <v>2014</v>
      </c>
    </row>
    <row r="615" spans="1:21" ht="43.5" x14ac:dyDescent="0.35">
      <c r="A615">
        <v>1336</v>
      </c>
      <c r="B615" s="3" t="s">
        <v>1337</v>
      </c>
      <c r="C615" s="3" t="s">
        <v>5446</v>
      </c>
      <c r="D615" s="6">
        <v>100000</v>
      </c>
      <c r="E615" s="8">
        <v>84947</v>
      </c>
      <c r="F615" t="s">
        <v>8219</v>
      </c>
      <c r="G615" t="s">
        <v>8223</v>
      </c>
      <c r="H615" t="s">
        <v>8245</v>
      </c>
      <c r="I615">
        <v>1418849028</v>
      </c>
      <c r="J615">
        <v>1415825028</v>
      </c>
      <c r="K615" t="b">
        <v>0</v>
      </c>
      <c r="L615">
        <v>224</v>
      </c>
      <c r="M615" t="b">
        <v>0</v>
      </c>
      <c r="N615" t="s">
        <v>8271</v>
      </c>
      <c r="O615">
        <f t="shared" si="45"/>
        <v>85</v>
      </c>
      <c r="P615">
        <f t="shared" si="46"/>
        <v>379.23</v>
      </c>
      <c r="Q615" s="10" t="s">
        <v>8319</v>
      </c>
      <c r="R615" t="s">
        <v>8321</v>
      </c>
      <c r="S615" s="11">
        <f t="shared" si="47"/>
        <v>41955.863750000004</v>
      </c>
      <c r="T615" s="11">
        <f t="shared" si="48"/>
        <v>41990.863750000004</v>
      </c>
      <c r="U615">
        <f t="shared" si="49"/>
        <v>2014</v>
      </c>
    </row>
    <row r="616" spans="1:21" ht="43.5" x14ac:dyDescent="0.35">
      <c r="A616">
        <v>2393</v>
      </c>
      <c r="B616" s="3" t="s">
        <v>2394</v>
      </c>
      <c r="C616" s="3" t="s">
        <v>6503</v>
      </c>
      <c r="D616" s="6">
        <v>100000</v>
      </c>
      <c r="E616" s="8">
        <v>50</v>
      </c>
      <c r="F616" t="s">
        <v>8219</v>
      </c>
      <c r="G616" t="s">
        <v>8223</v>
      </c>
      <c r="H616" t="s">
        <v>8245</v>
      </c>
      <c r="I616">
        <v>1439048017</v>
      </c>
      <c r="J616">
        <v>1436456017</v>
      </c>
      <c r="K616" t="b">
        <v>0</v>
      </c>
      <c r="L616">
        <v>1</v>
      </c>
      <c r="M616" t="b">
        <v>0</v>
      </c>
      <c r="N616" t="s">
        <v>8270</v>
      </c>
      <c r="O616">
        <f t="shared" si="45"/>
        <v>0</v>
      </c>
      <c r="P616">
        <f t="shared" si="46"/>
        <v>50</v>
      </c>
      <c r="Q616" s="10" t="s">
        <v>8319</v>
      </c>
      <c r="R616" t="s">
        <v>8320</v>
      </c>
      <c r="S616" s="11">
        <f t="shared" si="47"/>
        <v>42194.648344907408</v>
      </c>
      <c r="T616" s="11">
        <f t="shared" si="48"/>
        <v>42224.648344907408</v>
      </c>
      <c r="U616">
        <f t="shared" si="49"/>
        <v>2015</v>
      </c>
    </row>
    <row r="617" spans="1:21" ht="43.5" x14ac:dyDescent="0.35">
      <c r="A617">
        <v>2561</v>
      </c>
      <c r="B617" s="3" t="s">
        <v>2561</v>
      </c>
      <c r="C617" s="3" t="s">
        <v>6671</v>
      </c>
      <c r="D617" s="6">
        <v>100000</v>
      </c>
      <c r="E617" s="8">
        <v>0</v>
      </c>
      <c r="F617" t="s">
        <v>8219</v>
      </c>
      <c r="G617" t="s">
        <v>8228</v>
      </c>
      <c r="H617" t="s">
        <v>8250</v>
      </c>
      <c r="I617">
        <v>1444740089</v>
      </c>
      <c r="J617">
        <v>1442148089</v>
      </c>
      <c r="K617" t="b">
        <v>0</v>
      </c>
      <c r="L617">
        <v>0</v>
      </c>
      <c r="M617" t="b">
        <v>0</v>
      </c>
      <c r="N617" t="s">
        <v>8282</v>
      </c>
      <c r="O617">
        <f t="shared" si="45"/>
        <v>0</v>
      </c>
      <c r="P617">
        <f t="shared" si="46"/>
        <v>0</v>
      </c>
      <c r="Q617" s="10" t="s">
        <v>8336</v>
      </c>
      <c r="R617" t="s">
        <v>8337</v>
      </c>
      <c r="S617" s="11">
        <f t="shared" si="47"/>
        <v>42260.528807870374</v>
      </c>
      <c r="T617" s="11">
        <f t="shared" si="48"/>
        <v>42290.528807870374</v>
      </c>
      <c r="U617">
        <f t="shared" si="49"/>
        <v>2015</v>
      </c>
    </row>
    <row r="618" spans="1:21" ht="43.5" x14ac:dyDescent="0.35">
      <c r="A618">
        <v>2571</v>
      </c>
      <c r="B618" s="3" t="s">
        <v>2571</v>
      </c>
      <c r="C618" s="3" t="s">
        <v>6681</v>
      </c>
      <c r="D618" s="6">
        <v>100000</v>
      </c>
      <c r="E618" s="8">
        <v>250</v>
      </c>
      <c r="F618" t="s">
        <v>8219</v>
      </c>
      <c r="G618" t="s">
        <v>8225</v>
      </c>
      <c r="H618" t="s">
        <v>8247</v>
      </c>
      <c r="I618">
        <v>1463645521</v>
      </c>
      <c r="J618">
        <v>1458461521</v>
      </c>
      <c r="K618" t="b">
        <v>0</v>
      </c>
      <c r="L618">
        <v>4</v>
      </c>
      <c r="M618" t="b">
        <v>0</v>
      </c>
      <c r="N618" t="s">
        <v>8282</v>
      </c>
      <c r="O618">
        <f t="shared" si="45"/>
        <v>0</v>
      </c>
      <c r="P618">
        <f t="shared" si="46"/>
        <v>62.5</v>
      </c>
      <c r="Q618" s="10" t="s">
        <v>8336</v>
      </c>
      <c r="R618" t="s">
        <v>8337</v>
      </c>
      <c r="S618" s="11">
        <f t="shared" si="47"/>
        <v>42449.341678240744</v>
      </c>
      <c r="T618" s="11">
        <f t="shared" si="48"/>
        <v>42509.341678240744</v>
      </c>
      <c r="U618">
        <f t="shared" si="49"/>
        <v>2016</v>
      </c>
    </row>
    <row r="619" spans="1:21" ht="43.5" x14ac:dyDescent="0.35">
      <c r="A619">
        <v>2644</v>
      </c>
      <c r="B619" s="3" t="s">
        <v>2644</v>
      </c>
      <c r="C619" s="3" t="s">
        <v>6754</v>
      </c>
      <c r="D619" s="6">
        <v>100000</v>
      </c>
      <c r="E619" s="8">
        <v>2053</v>
      </c>
      <c r="F619" t="s">
        <v>8219</v>
      </c>
      <c r="G619" t="s">
        <v>8223</v>
      </c>
      <c r="H619" t="s">
        <v>8245</v>
      </c>
      <c r="I619">
        <v>1489172435</v>
      </c>
      <c r="J619">
        <v>1486580435</v>
      </c>
      <c r="K619" t="b">
        <v>1</v>
      </c>
      <c r="L619">
        <v>52</v>
      </c>
      <c r="M619" t="b">
        <v>0</v>
      </c>
      <c r="N619" t="s">
        <v>8299</v>
      </c>
      <c r="O619">
        <f t="shared" si="45"/>
        <v>2</v>
      </c>
      <c r="P619">
        <f t="shared" si="46"/>
        <v>39.479999999999997</v>
      </c>
      <c r="Q619" s="10" t="s">
        <v>8319</v>
      </c>
      <c r="R619" t="s">
        <v>8355</v>
      </c>
      <c r="S619" s="11">
        <f t="shared" si="47"/>
        <v>42774.792071759264</v>
      </c>
      <c r="T619" s="11">
        <f t="shared" si="48"/>
        <v>42804.792071759264</v>
      </c>
      <c r="U619">
        <f t="shared" si="49"/>
        <v>2017</v>
      </c>
    </row>
    <row r="620" spans="1:21" ht="43.5" x14ac:dyDescent="0.35">
      <c r="A620">
        <v>2652</v>
      </c>
      <c r="B620" s="3" t="s">
        <v>2652</v>
      </c>
      <c r="C620" s="3" t="s">
        <v>6762</v>
      </c>
      <c r="D620" s="6">
        <v>100000</v>
      </c>
      <c r="E620" s="8">
        <v>885</v>
      </c>
      <c r="F620" t="s">
        <v>8219</v>
      </c>
      <c r="G620" t="s">
        <v>8225</v>
      </c>
      <c r="H620" t="s">
        <v>8247</v>
      </c>
      <c r="I620">
        <v>1418183325</v>
      </c>
      <c r="J620">
        <v>1415591325</v>
      </c>
      <c r="K620" t="b">
        <v>0</v>
      </c>
      <c r="L620">
        <v>11</v>
      </c>
      <c r="M620" t="b">
        <v>0</v>
      </c>
      <c r="N620" t="s">
        <v>8299</v>
      </c>
      <c r="O620">
        <f t="shared" si="45"/>
        <v>1</v>
      </c>
      <c r="P620">
        <f t="shared" si="46"/>
        <v>80.45</v>
      </c>
      <c r="Q620" s="10" t="s">
        <v>8319</v>
      </c>
      <c r="R620" t="s">
        <v>8355</v>
      </c>
      <c r="S620" s="11">
        <f t="shared" si="47"/>
        <v>41953.158854166672</v>
      </c>
      <c r="T620" s="11">
        <f t="shared" si="48"/>
        <v>41983.158854166672</v>
      </c>
      <c r="U620">
        <f t="shared" si="49"/>
        <v>2014</v>
      </c>
    </row>
    <row r="621" spans="1:21" ht="43.5" x14ac:dyDescent="0.35">
      <c r="A621">
        <v>2654</v>
      </c>
      <c r="B621" s="3" t="s">
        <v>2654</v>
      </c>
      <c r="C621" s="3" t="s">
        <v>6764</v>
      </c>
      <c r="D621" s="6">
        <v>100000</v>
      </c>
      <c r="E621" s="8">
        <v>51</v>
      </c>
      <c r="F621" t="s">
        <v>8219</v>
      </c>
      <c r="G621" t="s">
        <v>8223</v>
      </c>
      <c r="H621" t="s">
        <v>8245</v>
      </c>
      <c r="I621">
        <v>1429622726</v>
      </c>
      <c r="J621">
        <v>1424442326</v>
      </c>
      <c r="K621" t="b">
        <v>0</v>
      </c>
      <c r="L621">
        <v>6</v>
      </c>
      <c r="M621" t="b">
        <v>0</v>
      </c>
      <c r="N621" t="s">
        <v>8299</v>
      </c>
      <c r="O621">
        <f t="shared" si="45"/>
        <v>0</v>
      </c>
      <c r="P621">
        <f t="shared" si="46"/>
        <v>8.5</v>
      </c>
      <c r="Q621" s="10" t="s">
        <v>8319</v>
      </c>
      <c r="R621" t="s">
        <v>8355</v>
      </c>
      <c r="S621" s="11">
        <f t="shared" si="47"/>
        <v>42055.600995370376</v>
      </c>
      <c r="T621" s="11">
        <f t="shared" si="48"/>
        <v>42115.559328703705</v>
      </c>
      <c r="U621">
        <f t="shared" si="49"/>
        <v>2015</v>
      </c>
    </row>
    <row r="622" spans="1:21" ht="43.5" x14ac:dyDescent="0.35">
      <c r="A622">
        <v>3127</v>
      </c>
      <c r="B622" s="3" t="s">
        <v>3127</v>
      </c>
      <c r="C622" s="3" t="s">
        <v>7237</v>
      </c>
      <c r="D622" s="6">
        <v>100000</v>
      </c>
      <c r="E622" s="8">
        <v>0</v>
      </c>
      <c r="F622" t="s">
        <v>8219</v>
      </c>
      <c r="G622" t="s">
        <v>8223</v>
      </c>
      <c r="H622" t="s">
        <v>8245</v>
      </c>
      <c r="I622">
        <v>1425242029</v>
      </c>
      <c r="J622">
        <v>1422650029</v>
      </c>
      <c r="K622" t="b">
        <v>0</v>
      </c>
      <c r="L622">
        <v>0</v>
      </c>
      <c r="M622" t="b">
        <v>0</v>
      </c>
      <c r="N622" t="s">
        <v>8301</v>
      </c>
      <c r="O622">
        <f t="shared" si="45"/>
        <v>0</v>
      </c>
      <c r="P622">
        <f t="shared" si="46"/>
        <v>0</v>
      </c>
      <c r="Q622" s="10" t="s">
        <v>8317</v>
      </c>
      <c r="R622" t="s">
        <v>8357</v>
      </c>
      <c r="S622" s="11">
        <f t="shared" si="47"/>
        <v>42034.856817129628</v>
      </c>
      <c r="T622" s="11">
        <f t="shared" si="48"/>
        <v>42064.856817129628</v>
      </c>
      <c r="U622">
        <f t="shared" si="49"/>
        <v>2015</v>
      </c>
    </row>
    <row r="623" spans="1:21" ht="43.5" x14ac:dyDescent="0.35">
      <c r="A623">
        <v>2658</v>
      </c>
      <c r="B623" s="3" t="s">
        <v>2658</v>
      </c>
      <c r="C623" s="3" t="s">
        <v>6768</v>
      </c>
      <c r="D623" s="6">
        <v>98000</v>
      </c>
      <c r="E623" s="8">
        <v>91</v>
      </c>
      <c r="F623" t="s">
        <v>8219</v>
      </c>
      <c r="G623" t="s">
        <v>8223</v>
      </c>
      <c r="H623" t="s">
        <v>8245</v>
      </c>
      <c r="I623">
        <v>1469913194</v>
      </c>
      <c r="J623">
        <v>1467321194</v>
      </c>
      <c r="K623" t="b">
        <v>0</v>
      </c>
      <c r="L623">
        <v>4</v>
      </c>
      <c r="M623" t="b">
        <v>0</v>
      </c>
      <c r="N623" t="s">
        <v>8299</v>
      </c>
      <c r="O623">
        <f t="shared" si="45"/>
        <v>0</v>
      </c>
      <c r="P623">
        <f t="shared" si="46"/>
        <v>22.75</v>
      </c>
      <c r="Q623" s="10" t="s">
        <v>8319</v>
      </c>
      <c r="R623" t="s">
        <v>8355</v>
      </c>
      <c r="S623" s="11">
        <f t="shared" si="47"/>
        <v>42551.884189814817</v>
      </c>
      <c r="T623" s="11">
        <f t="shared" si="48"/>
        <v>42581.884189814817</v>
      </c>
      <c r="U623">
        <f t="shared" si="49"/>
        <v>2016</v>
      </c>
    </row>
    <row r="624" spans="1:21" ht="43.5" x14ac:dyDescent="0.35">
      <c r="A624">
        <v>1008</v>
      </c>
      <c r="B624" s="3" t="s">
        <v>1009</v>
      </c>
      <c r="C624" s="3" t="s">
        <v>5118</v>
      </c>
      <c r="D624" s="6">
        <v>93500</v>
      </c>
      <c r="E624" s="8">
        <v>250</v>
      </c>
      <c r="F624" t="s">
        <v>8219</v>
      </c>
      <c r="G624" t="s">
        <v>8237</v>
      </c>
      <c r="H624" t="s">
        <v>8255</v>
      </c>
      <c r="I624">
        <v>1482953115</v>
      </c>
      <c r="J624">
        <v>1480361115</v>
      </c>
      <c r="K624" t="b">
        <v>0</v>
      </c>
      <c r="L624">
        <v>1</v>
      </c>
      <c r="M624" t="b">
        <v>0</v>
      </c>
      <c r="N624" t="s">
        <v>8271</v>
      </c>
      <c r="O624">
        <f t="shared" si="45"/>
        <v>0</v>
      </c>
      <c r="P624">
        <f t="shared" si="46"/>
        <v>250</v>
      </c>
      <c r="Q624" s="10" t="s">
        <v>8319</v>
      </c>
      <c r="R624" t="s">
        <v>8321</v>
      </c>
      <c r="S624" s="11">
        <f t="shared" si="47"/>
        <v>42702.809201388889</v>
      </c>
      <c r="T624" s="11">
        <f t="shared" si="48"/>
        <v>42732.809201388889</v>
      </c>
      <c r="U624">
        <f t="shared" si="49"/>
        <v>2016</v>
      </c>
    </row>
    <row r="625" spans="1:21" ht="43.5" x14ac:dyDescent="0.35">
      <c r="A625">
        <v>2381</v>
      </c>
      <c r="B625" s="3" t="s">
        <v>2382</v>
      </c>
      <c r="C625" s="3" t="s">
        <v>6491</v>
      </c>
      <c r="D625" s="6">
        <v>86350</v>
      </c>
      <c r="E625" s="8">
        <v>1571</v>
      </c>
      <c r="F625" t="s">
        <v>8219</v>
      </c>
      <c r="G625" t="s">
        <v>8223</v>
      </c>
      <c r="H625" t="s">
        <v>8245</v>
      </c>
      <c r="I625">
        <v>1428704848</v>
      </c>
      <c r="J625">
        <v>1426112848</v>
      </c>
      <c r="K625" t="b">
        <v>0</v>
      </c>
      <c r="L625">
        <v>7</v>
      </c>
      <c r="M625" t="b">
        <v>0</v>
      </c>
      <c r="N625" t="s">
        <v>8270</v>
      </c>
      <c r="O625">
        <f t="shared" si="45"/>
        <v>2</v>
      </c>
      <c r="P625">
        <f t="shared" si="46"/>
        <v>224.43</v>
      </c>
      <c r="Q625" s="10" t="s">
        <v>8319</v>
      </c>
      <c r="R625" t="s">
        <v>8320</v>
      </c>
      <c r="S625" s="11">
        <f t="shared" si="47"/>
        <v>42074.935740740737</v>
      </c>
      <c r="T625" s="11">
        <f t="shared" si="48"/>
        <v>42104.935740740737</v>
      </c>
      <c r="U625">
        <f t="shared" si="49"/>
        <v>2015</v>
      </c>
    </row>
    <row r="626" spans="1:21" ht="43.5" x14ac:dyDescent="0.35">
      <c r="A626">
        <v>1040</v>
      </c>
      <c r="B626" s="3" t="s">
        <v>1041</v>
      </c>
      <c r="C626" s="3" t="s">
        <v>5150</v>
      </c>
      <c r="D626" s="6">
        <v>85000</v>
      </c>
      <c r="E626" s="8">
        <v>250</v>
      </c>
      <c r="F626" t="s">
        <v>8219</v>
      </c>
      <c r="G626" t="s">
        <v>8223</v>
      </c>
      <c r="H626" t="s">
        <v>8245</v>
      </c>
      <c r="I626">
        <v>1472317209</v>
      </c>
      <c r="J626">
        <v>1469725209</v>
      </c>
      <c r="K626" t="b">
        <v>0</v>
      </c>
      <c r="L626">
        <v>1</v>
      </c>
      <c r="M626" t="b">
        <v>0</v>
      </c>
      <c r="N626" t="s">
        <v>8279</v>
      </c>
      <c r="O626">
        <f t="shared" si="45"/>
        <v>0</v>
      </c>
      <c r="P626">
        <f t="shared" si="46"/>
        <v>250</v>
      </c>
      <c r="Q626" s="10" t="s">
        <v>8331</v>
      </c>
      <c r="R626" t="s">
        <v>8332</v>
      </c>
      <c r="S626" s="11">
        <f t="shared" si="47"/>
        <v>42579.708437499998</v>
      </c>
      <c r="T626" s="11">
        <f t="shared" si="48"/>
        <v>42609.708437499998</v>
      </c>
      <c r="U626">
        <f t="shared" si="49"/>
        <v>2016</v>
      </c>
    </row>
    <row r="627" spans="1:21" ht="43.5" x14ac:dyDescent="0.35">
      <c r="A627">
        <v>2575</v>
      </c>
      <c r="B627" s="3" t="s">
        <v>2575</v>
      </c>
      <c r="C627" s="3" t="s">
        <v>6685</v>
      </c>
      <c r="D627" s="6">
        <v>85000</v>
      </c>
      <c r="E627" s="8">
        <v>0</v>
      </c>
      <c r="F627" t="s">
        <v>8219</v>
      </c>
      <c r="G627" t="s">
        <v>8223</v>
      </c>
      <c r="H627" t="s">
        <v>8245</v>
      </c>
      <c r="I627">
        <v>1421030194</v>
      </c>
      <c r="J627">
        <v>1418438194</v>
      </c>
      <c r="K627" t="b">
        <v>0</v>
      </c>
      <c r="L627">
        <v>0</v>
      </c>
      <c r="M627" t="b">
        <v>0</v>
      </c>
      <c r="N627" t="s">
        <v>8282</v>
      </c>
      <c r="O627">
        <f t="shared" si="45"/>
        <v>0</v>
      </c>
      <c r="P627">
        <f t="shared" si="46"/>
        <v>0</v>
      </c>
      <c r="Q627" s="10" t="s">
        <v>8336</v>
      </c>
      <c r="R627" t="s">
        <v>8337</v>
      </c>
      <c r="S627" s="11">
        <f t="shared" si="47"/>
        <v>41986.108726851846</v>
      </c>
      <c r="T627" s="11">
        <f t="shared" si="48"/>
        <v>42016.108726851846</v>
      </c>
      <c r="U627">
        <f t="shared" si="49"/>
        <v>2014</v>
      </c>
    </row>
    <row r="628" spans="1:21" ht="58" x14ac:dyDescent="0.35">
      <c r="A628">
        <v>132</v>
      </c>
      <c r="B628" s="3" t="s">
        <v>134</v>
      </c>
      <c r="C628" s="3" t="s">
        <v>4243</v>
      </c>
      <c r="D628" s="6">
        <v>80000</v>
      </c>
      <c r="E628" s="8">
        <v>7655</v>
      </c>
      <c r="F628" t="s">
        <v>8219</v>
      </c>
      <c r="G628" t="s">
        <v>8223</v>
      </c>
      <c r="H628" t="s">
        <v>8245</v>
      </c>
      <c r="I628">
        <v>1415392207</v>
      </c>
      <c r="J628">
        <v>1411500607</v>
      </c>
      <c r="K628" t="b">
        <v>0</v>
      </c>
      <c r="L628">
        <v>81</v>
      </c>
      <c r="M628" t="b">
        <v>0</v>
      </c>
      <c r="N628" t="s">
        <v>8265</v>
      </c>
      <c r="O628">
        <f t="shared" si="45"/>
        <v>10</v>
      </c>
      <c r="P628">
        <f t="shared" si="46"/>
        <v>94.51</v>
      </c>
      <c r="Q628" s="10" t="s">
        <v>8310</v>
      </c>
      <c r="R628" t="s">
        <v>8313</v>
      </c>
      <c r="S628" s="11">
        <f t="shared" si="47"/>
        <v>41905.812581018516</v>
      </c>
      <c r="T628" s="11">
        <f t="shared" si="48"/>
        <v>41950.854247685187</v>
      </c>
      <c r="U628">
        <f t="shared" si="49"/>
        <v>2014</v>
      </c>
    </row>
    <row r="629" spans="1:21" ht="43.5" x14ac:dyDescent="0.35">
      <c r="A629">
        <v>611</v>
      </c>
      <c r="B629" s="3" t="s">
        <v>612</v>
      </c>
      <c r="C629" s="3" t="s">
        <v>4721</v>
      </c>
      <c r="D629" s="6">
        <v>80000</v>
      </c>
      <c r="E629" s="8">
        <v>0</v>
      </c>
      <c r="F629" t="s">
        <v>8219</v>
      </c>
      <c r="G629" t="s">
        <v>8229</v>
      </c>
      <c r="H629" t="s">
        <v>8248</v>
      </c>
      <c r="I629">
        <v>1453210037</v>
      </c>
      <c r="J629">
        <v>1448026037</v>
      </c>
      <c r="K629" t="b">
        <v>0</v>
      </c>
      <c r="L629">
        <v>0</v>
      </c>
      <c r="M629" t="b">
        <v>0</v>
      </c>
      <c r="N629" t="s">
        <v>8270</v>
      </c>
      <c r="O629">
        <f t="shared" si="45"/>
        <v>0</v>
      </c>
      <c r="P629">
        <f t="shared" si="46"/>
        <v>0</v>
      </c>
      <c r="Q629" s="10" t="s">
        <v>8319</v>
      </c>
      <c r="R629" t="s">
        <v>8320</v>
      </c>
      <c r="S629" s="11">
        <f t="shared" si="47"/>
        <v>42328.560613425929</v>
      </c>
      <c r="T629" s="11">
        <f t="shared" si="48"/>
        <v>42388.560613425929</v>
      </c>
      <c r="U629">
        <f t="shared" si="49"/>
        <v>2015</v>
      </c>
    </row>
    <row r="630" spans="1:21" ht="43.5" x14ac:dyDescent="0.35">
      <c r="A630">
        <v>2958</v>
      </c>
      <c r="B630" s="3" t="s">
        <v>2958</v>
      </c>
      <c r="C630" s="3" t="s">
        <v>7068</v>
      </c>
      <c r="D630" s="6">
        <v>80000</v>
      </c>
      <c r="E630" s="8">
        <v>0</v>
      </c>
      <c r="F630" t="s">
        <v>8219</v>
      </c>
      <c r="G630" t="s">
        <v>8223</v>
      </c>
      <c r="H630" t="s">
        <v>8245</v>
      </c>
      <c r="I630">
        <v>1462729317</v>
      </c>
      <c r="J630">
        <v>1457548917</v>
      </c>
      <c r="K630" t="b">
        <v>0</v>
      </c>
      <c r="L630">
        <v>0</v>
      </c>
      <c r="M630" t="b">
        <v>0</v>
      </c>
      <c r="N630" t="s">
        <v>8301</v>
      </c>
      <c r="O630">
        <f t="shared" si="45"/>
        <v>0</v>
      </c>
      <c r="P630">
        <f t="shared" si="46"/>
        <v>0</v>
      </c>
      <c r="Q630" s="10" t="s">
        <v>8317</v>
      </c>
      <c r="R630" t="s">
        <v>8357</v>
      </c>
      <c r="S630" s="11">
        <f t="shared" si="47"/>
        <v>42438.779131944444</v>
      </c>
      <c r="T630" s="11">
        <f t="shared" si="48"/>
        <v>42498.73746527778</v>
      </c>
      <c r="U630">
        <f t="shared" si="49"/>
        <v>2016</v>
      </c>
    </row>
    <row r="631" spans="1:21" ht="58" x14ac:dyDescent="0.35">
      <c r="A631">
        <v>623</v>
      </c>
      <c r="B631" s="3" t="s">
        <v>624</v>
      </c>
      <c r="C631" s="3" t="s">
        <v>4733</v>
      </c>
      <c r="D631" s="6">
        <v>75000</v>
      </c>
      <c r="E631" s="8">
        <v>0</v>
      </c>
      <c r="F631" t="s">
        <v>8219</v>
      </c>
      <c r="G631" t="s">
        <v>8225</v>
      </c>
      <c r="H631" t="s">
        <v>8247</v>
      </c>
      <c r="I631">
        <v>1432771997</v>
      </c>
      <c r="J631">
        <v>1430179997</v>
      </c>
      <c r="K631" t="b">
        <v>0</v>
      </c>
      <c r="L631">
        <v>0</v>
      </c>
      <c r="M631" t="b">
        <v>0</v>
      </c>
      <c r="N631" t="s">
        <v>8270</v>
      </c>
      <c r="O631">
        <f t="shared" si="45"/>
        <v>0</v>
      </c>
      <c r="P631">
        <f t="shared" si="46"/>
        <v>0</v>
      </c>
      <c r="Q631" s="10" t="s">
        <v>8319</v>
      </c>
      <c r="R631" t="s">
        <v>8320</v>
      </c>
      <c r="S631" s="11">
        <f t="shared" si="47"/>
        <v>42122.009224537032</v>
      </c>
      <c r="T631" s="11">
        <f t="shared" si="48"/>
        <v>42152.009224537032</v>
      </c>
      <c r="U631">
        <f t="shared" si="49"/>
        <v>2015</v>
      </c>
    </row>
    <row r="632" spans="1:21" ht="43.5" x14ac:dyDescent="0.35">
      <c r="A632">
        <v>1316</v>
      </c>
      <c r="B632" s="3" t="s">
        <v>1317</v>
      </c>
      <c r="C632" s="3" t="s">
        <v>5426</v>
      </c>
      <c r="D632" s="6">
        <v>75000</v>
      </c>
      <c r="E632" s="8">
        <v>1</v>
      </c>
      <c r="F632" t="s">
        <v>8219</v>
      </c>
      <c r="G632" t="s">
        <v>8223</v>
      </c>
      <c r="H632" t="s">
        <v>8245</v>
      </c>
      <c r="I632">
        <v>1456700709</v>
      </c>
      <c r="J632">
        <v>1453676709</v>
      </c>
      <c r="K632" t="b">
        <v>0</v>
      </c>
      <c r="L632">
        <v>1</v>
      </c>
      <c r="M632" t="b">
        <v>0</v>
      </c>
      <c r="N632" t="s">
        <v>8271</v>
      </c>
      <c r="O632">
        <f t="shared" si="45"/>
        <v>0</v>
      </c>
      <c r="P632">
        <f t="shared" si="46"/>
        <v>1</v>
      </c>
      <c r="Q632" s="10" t="s">
        <v>8319</v>
      </c>
      <c r="R632" t="s">
        <v>8321</v>
      </c>
      <c r="S632" s="11">
        <f t="shared" si="47"/>
        <v>42393.961909722217</v>
      </c>
      <c r="T632" s="11">
        <f t="shared" si="48"/>
        <v>42428.961909722217</v>
      </c>
      <c r="U632">
        <f t="shared" si="49"/>
        <v>2016</v>
      </c>
    </row>
    <row r="633" spans="1:21" ht="58" x14ac:dyDescent="0.35">
      <c r="A633">
        <v>1328</v>
      </c>
      <c r="B633" s="3" t="s">
        <v>1329</v>
      </c>
      <c r="C633" s="3" t="s">
        <v>5438</v>
      </c>
      <c r="D633" s="6">
        <v>75000</v>
      </c>
      <c r="E633" s="8">
        <v>1748</v>
      </c>
      <c r="F633" t="s">
        <v>8219</v>
      </c>
      <c r="G633" t="s">
        <v>8223</v>
      </c>
      <c r="H633" t="s">
        <v>8245</v>
      </c>
      <c r="I633">
        <v>1476458734</v>
      </c>
      <c r="J633">
        <v>1472570734</v>
      </c>
      <c r="K633" t="b">
        <v>0</v>
      </c>
      <c r="L633">
        <v>15</v>
      </c>
      <c r="M633" t="b">
        <v>0</v>
      </c>
      <c r="N633" t="s">
        <v>8271</v>
      </c>
      <c r="O633">
        <f t="shared" si="45"/>
        <v>2</v>
      </c>
      <c r="P633">
        <f t="shared" si="46"/>
        <v>116.53</v>
      </c>
      <c r="Q633" s="10" t="s">
        <v>8319</v>
      </c>
      <c r="R633" t="s">
        <v>8321</v>
      </c>
      <c r="S633" s="11">
        <f t="shared" si="47"/>
        <v>42612.642754629633</v>
      </c>
      <c r="T633" s="11">
        <f t="shared" si="48"/>
        <v>42657.642754629633</v>
      </c>
      <c r="U633">
        <f t="shared" si="49"/>
        <v>2016</v>
      </c>
    </row>
    <row r="634" spans="1:21" ht="29" x14ac:dyDescent="0.35">
      <c r="A634">
        <v>133</v>
      </c>
      <c r="B634" s="3" t="s">
        <v>135</v>
      </c>
      <c r="C634" s="3" t="s">
        <v>4244</v>
      </c>
      <c r="D634" s="6">
        <v>71764</v>
      </c>
      <c r="E634" s="8">
        <v>0</v>
      </c>
      <c r="F634" t="s">
        <v>8219</v>
      </c>
      <c r="G634" t="s">
        <v>8223</v>
      </c>
      <c r="H634" t="s">
        <v>8245</v>
      </c>
      <c r="I634">
        <v>1464715860</v>
      </c>
      <c r="J634">
        <v>1462130584</v>
      </c>
      <c r="K634" t="b">
        <v>0</v>
      </c>
      <c r="L634">
        <v>0</v>
      </c>
      <c r="M634" t="b">
        <v>0</v>
      </c>
      <c r="N634" t="s">
        <v>8265</v>
      </c>
      <c r="O634">
        <f t="shared" ref="O634:O697" si="50">ROUND(E634/D634*100,0)</f>
        <v>0</v>
      </c>
      <c r="P634">
        <f t="shared" ref="P634:P697" si="51">IFERROR(ROUND(E634/L634,2),0)</f>
        <v>0</v>
      </c>
      <c r="Q634" s="10" t="s">
        <v>8310</v>
      </c>
      <c r="R634" t="s">
        <v>8313</v>
      </c>
      <c r="S634" s="11">
        <f t="shared" ref="S634:S697" si="52">(((J634/60)/60)/24)+DATE(1970,1,1)</f>
        <v>42491.80768518518</v>
      </c>
      <c r="T634" s="11">
        <f t="shared" ref="T634:T697" si="53">(((I634/60)/60)/24)+DATE(1970,1,1)</f>
        <v>42521.729861111111</v>
      </c>
      <c r="U634">
        <f t="shared" ref="U634:U697" si="54">YEAR(S634)</f>
        <v>2016</v>
      </c>
    </row>
    <row r="635" spans="1:21" ht="58" x14ac:dyDescent="0.35">
      <c r="A635">
        <v>120</v>
      </c>
      <c r="B635" s="3" t="s">
        <v>122</v>
      </c>
      <c r="C635" s="3" t="s">
        <v>4231</v>
      </c>
      <c r="D635" s="6">
        <v>70000</v>
      </c>
      <c r="E635" s="8">
        <v>10</v>
      </c>
      <c r="F635" t="s">
        <v>8219</v>
      </c>
      <c r="G635" t="s">
        <v>8230</v>
      </c>
      <c r="H635" t="s">
        <v>8251</v>
      </c>
      <c r="I635">
        <v>1475457107</v>
      </c>
      <c r="J635">
        <v>1472865107</v>
      </c>
      <c r="K635" t="b">
        <v>0</v>
      </c>
      <c r="L635">
        <v>1</v>
      </c>
      <c r="M635" t="b">
        <v>0</v>
      </c>
      <c r="N635" t="s">
        <v>8265</v>
      </c>
      <c r="O635">
        <f t="shared" si="50"/>
        <v>0</v>
      </c>
      <c r="P635">
        <f t="shared" si="51"/>
        <v>10</v>
      </c>
      <c r="Q635" s="10" t="s">
        <v>8310</v>
      </c>
      <c r="R635" t="s">
        <v>8313</v>
      </c>
      <c r="S635" s="11">
        <f t="shared" si="52"/>
        <v>42616.049849537041</v>
      </c>
      <c r="T635" s="11">
        <f t="shared" si="53"/>
        <v>42646.049849537041</v>
      </c>
      <c r="U635">
        <f t="shared" si="54"/>
        <v>2016</v>
      </c>
    </row>
    <row r="636" spans="1:21" ht="43.5" x14ac:dyDescent="0.35">
      <c r="A636">
        <v>602</v>
      </c>
      <c r="B636" s="3" t="s">
        <v>603</v>
      </c>
      <c r="C636" s="3" t="s">
        <v>4712</v>
      </c>
      <c r="D636" s="6">
        <v>70000</v>
      </c>
      <c r="E636" s="8">
        <v>0</v>
      </c>
      <c r="F636" t="s">
        <v>8219</v>
      </c>
      <c r="G636" t="s">
        <v>8223</v>
      </c>
      <c r="H636" t="s">
        <v>8245</v>
      </c>
      <c r="I636">
        <v>1434654215</v>
      </c>
      <c r="J636">
        <v>1432062215</v>
      </c>
      <c r="K636" t="b">
        <v>0</v>
      </c>
      <c r="L636">
        <v>0</v>
      </c>
      <c r="M636" t="b">
        <v>0</v>
      </c>
      <c r="N636" t="s">
        <v>8270</v>
      </c>
      <c r="O636">
        <f t="shared" si="50"/>
        <v>0</v>
      </c>
      <c r="P636">
        <f t="shared" si="51"/>
        <v>0</v>
      </c>
      <c r="Q636" s="10" t="s">
        <v>8319</v>
      </c>
      <c r="R636" t="s">
        <v>8320</v>
      </c>
      <c r="S636" s="11">
        <f t="shared" si="52"/>
        <v>42143.79415509259</v>
      </c>
      <c r="T636" s="11">
        <f t="shared" si="53"/>
        <v>42173.79415509259</v>
      </c>
      <c r="U636">
        <f t="shared" si="54"/>
        <v>2015</v>
      </c>
    </row>
    <row r="637" spans="1:21" ht="43.5" x14ac:dyDescent="0.35">
      <c r="A637">
        <v>2348</v>
      </c>
      <c r="B637" s="3" t="s">
        <v>2349</v>
      </c>
      <c r="C637" s="3" t="s">
        <v>6458</v>
      </c>
      <c r="D637" s="6">
        <v>70000</v>
      </c>
      <c r="E637" s="8">
        <v>270</v>
      </c>
      <c r="F637" t="s">
        <v>8219</v>
      </c>
      <c r="G637" t="s">
        <v>8223</v>
      </c>
      <c r="H637" t="s">
        <v>8245</v>
      </c>
      <c r="I637">
        <v>1456006938</v>
      </c>
      <c r="J637">
        <v>1450822938</v>
      </c>
      <c r="K637" t="b">
        <v>0</v>
      </c>
      <c r="L637">
        <v>5</v>
      </c>
      <c r="M637" t="b">
        <v>0</v>
      </c>
      <c r="N637" t="s">
        <v>8270</v>
      </c>
      <c r="O637">
        <f t="shared" si="50"/>
        <v>0</v>
      </c>
      <c r="P637">
        <f t="shared" si="51"/>
        <v>54</v>
      </c>
      <c r="Q637" s="10" t="s">
        <v>8319</v>
      </c>
      <c r="R637" t="s">
        <v>8320</v>
      </c>
      <c r="S637" s="11">
        <f t="shared" si="52"/>
        <v>42360.932152777779</v>
      </c>
      <c r="T637" s="11">
        <f t="shared" si="53"/>
        <v>42420.932152777779</v>
      </c>
      <c r="U637">
        <f t="shared" si="54"/>
        <v>2015</v>
      </c>
    </row>
    <row r="638" spans="1:21" ht="43.5" x14ac:dyDescent="0.35">
      <c r="A638">
        <v>2385</v>
      </c>
      <c r="B638" s="3" t="s">
        <v>2386</v>
      </c>
      <c r="C638" s="3" t="s">
        <v>6495</v>
      </c>
      <c r="D638" s="6">
        <v>65000</v>
      </c>
      <c r="E638" s="8">
        <v>788</v>
      </c>
      <c r="F638" t="s">
        <v>8219</v>
      </c>
      <c r="G638" t="s">
        <v>8223</v>
      </c>
      <c r="H638" t="s">
        <v>8245</v>
      </c>
      <c r="I638">
        <v>1438793432</v>
      </c>
      <c r="J638">
        <v>1436201432</v>
      </c>
      <c r="K638" t="b">
        <v>0</v>
      </c>
      <c r="L638">
        <v>7</v>
      </c>
      <c r="M638" t="b">
        <v>0</v>
      </c>
      <c r="N638" t="s">
        <v>8270</v>
      </c>
      <c r="O638">
        <f t="shared" si="50"/>
        <v>1</v>
      </c>
      <c r="P638">
        <f t="shared" si="51"/>
        <v>112.57</v>
      </c>
      <c r="Q638" s="10" t="s">
        <v>8319</v>
      </c>
      <c r="R638" t="s">
        <v>8320</v>
      </c>
      <c r="S638" s="11">
        <f t="shared" si="52"/>
        <v>42191.70175925926</v>
      </c>
      <c r="T638" s="11">
        <f t="shared" si="53"/>
        <v>42221.70175925926</v>
      </c>
      <c r="U638">
        <f t="shared" si="54"/>
        <v>2015</v>
      </c>
    </row>
    <row r="639" spans="1:21" ht="43.5" x14ac:dyDescent="0.35">
      <c r="A639">
        <v>613</v>
      </c>
      <c r="B639" s="3" t="s">
        <v>614</v>
      </c>
      <c r="C639" s="3" t="s">
        <v>4723</v>
      </c>
      <c r="D639" s="6">
        <v>60000</v>
      </c>
      <c r="E639" s="8">
        <v>12818</v>
      </c>
      <c r="F639" t="s">
        <v>8219</v>
      </c>
      <c r="G639" t="s">
        <v>8223</v>
      </c>
      <c r="H639" t="s">
        <v>8245</v>
      </c>
      <c r="I639">
        <v>1443675540</v>
      </c>
      <c r="J639">
        <v>1441022120</v>
      </c>
      <c r="K639" t="b">
        <v>0</v>
      </c>
      <c r="L639">
        <v>121</v>
      </c>
      <c r="M639" t="b">
        <v>0</v>
      </c>
      <c r="N639" t="s">
        <v>8270</v>
      </c>
      <c r="O639">
        <f t="shared" si="50"/>
        <v>21</v>
      </c>
      <c r="P639">
        <f t="shared" si="51"/>
        <v>105.93</v>
      </c>
      <c r="Q639" s="10" t="s">
        <v>8319</v>
      </c>
      <c r="R639" t="s">
        <v>8320</v>
      </c>
      <c r="S639" s="11">
        <f t="shared" si="52"/>
        <v>42247.496759259258</v>
      </c>
      <c r="T639" s="11">
        <f t="shared" si="53"/>
        <v>42278.207638888889</v>
      </c>
      <c r="U639">
        <f t="shared" si="54"/>
        <v>2015</v>
      </c>
    </row>
    <row r="640" spans="1:21" ht="43.5" x14ac:dyDescent="0.35">
      <c r="A640">
        <v>2346</v>
      </c>
      <c r="B640" s="3" t="s">
        <v>2347</v>
      </c>
      <c r="C640" s="3" t="s">
        <v>6456</v>
      </c>
      <c r="D640" s="6">
        <v>60000</v>
      </c>
      <c r="E640" s="8">
        <v>39</v>
      </c>
      <c r="F640" t="s">
        <v>8219</v>
      </c>
      <c r="G640" t="s">
        <v>8223</v>
      </c>
      <c r="H640" t="s">
        <v>8245</v>
      </c>
      <c r="I640">
        <v>1476731431</v>
      </c>
      <c r="J640">
        <v>1472843431</v>
      </c>
      <c r="K640" t="b">
        <v>0</v>
      </c>
      <c r="L640">
        <v>3</v>
      </c>
      <c r="M640" t="b">
        <v>0</v>
      </c>
      <c r="N640" t="s">
        <v>8270</v>
      </c>
      <c r="O640">
        <f t="shared" si="50"/>
        <v>0</v>
      </c>
      <c r="P640">
        <f t="shared" si="51"/>
        <v>13</v>
      </c>
      <c r="Q640" s="10" t="s">
        <v>8319</v>
      </c>
      <c r="R640" t="s">
        <v>8320</v>
      </c>
      <c r="S640" s="11">
        <f t="shared" si="52"/>
        <v>42615.79896990741</v>
      </c>
      <c r="T640" s="11">
        <f t="shared" si="53"/>
        <v>42660.79896990741</v>
      </c>
      <c r="U640">
        <f t="shared" si="54"/>
        <v>2016</v>
      </c>
    </row>
    <row r="641" spans="1:21" ht="58" x14ac:dyDescent="0.35">
      <c r="A641">
        <v>2650</v>
      </c>
      <c r="B641" s="3" t="s">
        <v>2650</v>
      </c>
      <c r="C641" s="3" t="s">
        <v>6760</v>
      </c>
      <c r="D641" s="6">
        <v>60000</v>
      </c>
      <c r="E641" s="8">
        <v>358</v>
      </c>
      <c r="F641" t="s">
        <v>8219</v>
      </c>
      <c r="G641" t="s">
        <v>8223</v>
      </c>
      <c r="H641" t="s">
        <v>8245</v>
      </c>
      <c r="I641">
        <v>1482332343</v>
      </c>
      <c r="J641">
        <v>1479740343</v>
      </c>
      <c r="K641" t="b">
        <v>0</v>
      </c>
      <c r="L641">
        <v>5</v>
      </c>
      <c r="M641" t="b">
        <v>0</v>
      </c>
      <c r="N641" t="s">
        <v>8299</v>
      </c>
      <c r="O641">
        <f t="shared" si="50"/>
        <v>1</v>
      </c>
      <c r="P641">
        <f t="shared" si="51"/>
        <v>71.599999999999994</v>
      </c>
      <c r="Q641" s="10" t="s">
        <v>8319</v>
      </c>
      <c r="R641" t="s">
        <v>8355</v>
      </c>
      <c r="S641" s="11">
        <f t="shared" si="52"/>
        <v>42695.624340277776</v>
      </c>
      <c r="T641" s="11">
        <f t="shared" si="53"/>
        <v>42725.624340277776</v>
      </c>
      <c r="U641">
        <f t="shared" si="54"/>
        <v>2016</v>
      </c>
    </row>
    <row r="642" spans="1:21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50"/>
        <v>144</v>
      </c>
      <c r="P642">
        <f t="shared" si="51"/>
        <v>50.5</v>
      </c>
      <c r="Q642" s="10" t="s">
        <v>8319</v>
      </c>
      <c r="R642" t="s">
        <v>8321</v>
      </c>
      <c r="S642" s="11">
        <f t="shared" si="52"/>
        <v>42683.420312500006</v>
      </c>
      <c r="T642" s="11">
        <f t="shared" si="53"/>
        <v>42698.958333333328</v>
      </c>
      <c r="U642">
        <f t="shared" si="54"/>
        <v>2016</v>
      </c>
    </row>
    <row r="643" spans="1:21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si="51"/>
        <v>151.32</v>
      </c>
      <c r="Q643" s="10" t="s">
        <v>8319</v>
      </c>
      <c r="R643" t="s">
        <v>8321</v>
      </c>
      <c r="S643" s="11">
        <f t="shared" si="52"/>
        <v>42199.57</v>
      </c>
      <c r="T643" s="11">
        <f t="shared" si="53"/>
        <v>42229.57</v>
      </c>
      <c r="U643">
        <f t="shared" si="54"/>
        <v>2015</v>
      </c>
    </row>
    <row r="644" spans="1:21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8319</v>
      </c>
      <c r="R644" t="s">
        <v>8321</v>
      </c>
      <c r="S644" s="11">
        <f t="shared" si="52"/>
        <v>42199.651319444441</v>
      </c>
      <c r="T644" s="11">
        <f t="shared" si="53"/>
        <v>42235.651319444441</v>
      </c>
      <c r="U644">
        <f t="shared" si="54"/>
        <v>2015</v>
      </c>
    </row>
    <row r="645" spans="1:21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8319</v>
      </c>
      <c r="R645" t="s">
        <v>8321</v>
      </c>
      <c r="S645" s="11">
        <f t="shared" si="52"/>
        <v>42100.642071759255</v>
      </c>
      <c r="T645" s="11">
        <f t="shared" si="53"/>
        <v>42155.642071759255</v>
      </c>
      <c r="U645">
        <f t="shared" si="54"/>
        <v>2015</v>
      </c>
    </row>
    <row r="646" spans="1:21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8319</v>
      </c>
      <c r="R646" t="s">
        <v>8321</v>
      </c>
      <c r="S646" s="11">
        <f t="shared" si="52"/>
        <v>41898.665960648148</v>
      </c>
      <c r="T646" s="11">
        <f t="shared" si="53"/>
        <v>41941.041666666664</v>
      </c>
      <c r="U646">
        <f t="shared" si="54"/>
        <v>2014</v>
      </c>
    </row>
    <row r="647" spans="1:21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8319</v>
      </c>
      <c r="R647" t="s">
        <v>8321</v>
      </c>
      <c r="S647" s="11">
        <f t="shared" si="52"/>
        <v>42564.026319444441</v>
      </c>
      <c r="T647" s="11">
        <f t="shared" si="53"/>
        <v>42594.026319444441</v>
      </c>
      <c r="U647">
        <f t="shared" si="54"/>
        <v>2016</v>
      </c>
    </row>
    <row r="648" spans="1:21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8319</v>
      </c>
      <c r="R648" t="s">
        <v>8321</v>
      </c>
      <c r="S648" s="11">
        <f t="shared" si="52"/>
        <v>41832.852627314816</v>
      </c>
      <c r="T648" s="11">
        <f t="shared" si="53"/>
        <v>41862.852627314816</v>
      </c>
      <c r="U648">
        <f t="shared" si="54"/>
        <v>2014</v>
      </c>
    </row>
    <row r="649" spans="1:21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8319</v>
      </c>
      <c r="R649" t="s">
        <v>8321</v>
      </c>
      <c r="S649" s="11">
        <f t="shared" si="52"/>
        <v>42416.767928240741</v>
      </c>
      <c r="T649" s="11">
        <f t="shared" si="53"/>
        <v>42446.726261574076</v>
      </c>
      <c r="U649">
        <f t="shared" si="54"/>
        <v>2016</v>
      </c>
    </row>
    <row r="650" spans="1:21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8319</v>
      </c>
      <c r="R650" t="s">
        <v>8321</v>
      </c>
      <c r="S650" s="11">
        <f t="shared" si="52"/>
        <v>41891.693379629629</v>
      </c>
      <c r="T650" s="11">
        <f t="shared" si="53"/>
        <v>41926.693379629629</v>
      </c>
      <c r="U650">
        <f t="shared" si="54"/>
        <v>2014</v>
      </c>
    </row>
    <row r="651" spans="1:21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8319</v>
      </c>
      <c r="R651" t="s">
        <v>8321</v>
      </c>
      <c r="S651" s="11">
        <f t="shared" si="52"/>
        <v>41877.912187499998</v>
      </c>
      <c r="T651" s="11">
        <f t="shared" si="53"/>
        <v>41898.912187499998</v>
      </c>
      <c r="U651">
        <f t="shared" si="54"/>
        <v>2014</v>
      </c>
    </row>
    <row r="652" spans="1:21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8319</v>
      </c>
      <c r="R652" t="s">
        <v>8321</v>
      </c>
      <c r="S652" s="11">
        <f t="shared" si="52"/>
        <v>41932.036851851852</v>
      </c>
      <c r="T652" s="11">
        <f t="shared" si="53"/>
        <v>41992.078518518523</v>
      </c>
      <c r="U652">
        <f t="shared" si="54"/>
        <v>2014</v>
      </c>
    </row>
    <row r="653" spans="1:21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8319</v>
      </c>
      <c r="R653" t="s">
        <v>8321</v>
      </c>
      <c r="S653" s="11">
        <f t="shared" si="52"/>
        <v>41956.017488425925</v>
      </c>
      <c r="T653" s="11">
        <f t="shared" si="53"/>
        <v>41986.017488425925</v>
      </c>
      <c r="U653">
        <f t="shared" si="54"/>
        <v>2014</v>
      </c>
    </row>
    <row r="654" spans="1:21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8319</v>
      </c>
      <c r="R654" t="s">
        <v>8321</v>
      </c>
      <c r="S654" s="11">
        <f t="shared" si="52"/>
        <v>42675.690393518518</v>
      </c>
      <c r="T654" s="11">
        <f t="shared" si="53"/>
        <v>42705.732060185182</v>
      </c>
      <c r="U654">
        <f t="shared" si="54"/>
        <v>2016</v>
      </c>
    </row>
    <row r="655" spans="1:21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8319</v>
      </c>
      <c r="R655" t="s">
        <v>8321</v>
      </c>
      <c r="S655" s="11">
        <f t="shared" si="52"/>
        <v>42199.618518518517</v>
      </c>
      <c r="T655" s="11">
        <f t="shared" si="53"/>
        <v>42236.618518518517</v>
      </c>
      <c r="U655">
        <f t="shared" si="54"/>
        <v>2015</v>
      </c>
    </row>
    <row r="656" spans="1:21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8319</v>
      </c>
      <c r="R656" t="s">
        <v>8321</v>
      </c>
      <c r="S656" s="11">
        <f t="shared" si="52"/>
        <v>42163.957326388889</v>
      </c>
      <c r="T656" s="11">
        <f t="shared" si="53"/>
        <v>42193.957326388889</v>
      </c>
      <c r="U656">
        <f t="shared" si="54"/>
        <v>2015</v>
      </c>
    </row>
    <row r="657" spans="1:21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8319</v>
      </c>
      <c r="R657" t="s">
        <v>8321</v>
      </c>
      <c r="S657" s="11">
        <f t="shared" si="52"/>
        <v>42045.957314814819</v>
      </c>
      <c r="T657" s="11">
        <f t="shared" si="53"/>
        <v>42075.915648148148</v>
      </c>
      <c r="U657">
        <f t="shared" si="54"/>
        <v>2015</v>
      </c>
    </row>
    <row r="658" spans="1:21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8319</v>
      </c>
      <c r="R658" t="s">
        <v>8321</v>
      </c>
      <c r="S658" s="11">
        <f t="shared" si="52"/>
        <v>42417.804618055554</v>
      </c>
      <c r="T658" s="11">
        <f t="shared" si="53"/>
        <v>42477.762951388882</v>
      </c>
      <c r="U658">
        <f t="shared" si="54"/>
        <v>2016</v>
      </c>
    </row>
    <row r="659" spans="1:21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8319</v>
      </c>
      <c r="R659" t="s">
        <v>8321</v>
      </c>
      <c r="S659" s="11">
        <f t="shared" si="52"/>
        <v>42331.84574074074</v>
      </c>
      <c r="T659" s="11">
        <f t="shared" si="53"/>
        <v>42361.84574074074</v>
      </c>
      <c r="U659">
        <f t="shared" si="54"/>
        <v>2015</v>
      </c>
    </row>
    <row r="660" spans="1:21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8319</v>
      </c>
      <c r="R660" t="s">
        <v>8321</v>
      </c>
      <c r="S660" s="11">
        <f t="shared" si="52"/>
        <v>42179.160752314812</v>
      </c>
      <c r="T660" s="11">
        <f t="shared" si="53"/>
        <v>42211.75</v>
      </c>
      <c r="U660">
        <f t="shared" si="54"/>
        <v>2015</v>
      </c>
    </row>
    <row r="661" spans="1:21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8319</v>
      </c>
      <c r="R661" t="s">
        <v>8321</v>
      </c>
      <c r="S661" s="11">
        <f t="shared" si="52"/>
        <v>42209.593692129631</v>
      </c>
      <c r="T661" s="11">
        <f t="shared" si="53"/>
        <v>42239.593692129631</v>
      </c>
      <c r="U661">
        <f t="shared" si="54"/>
        <v>2015</v>
      </c>
    </row>
    <row r="662" spans="1:21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8319</v>
      </c>
      <c r="R662" t="s">
        <v>8321</v>
      </c>
      <c r="S662" s="11">
        <f t="shared" si="52"/>
        <v>41922.741655092592</v>
      </c>
      <c r="T662" s="11">
        <f t="shared" si="53"/>
        <v>41952.783321759263</v>
      </c>
      <c r="U662">
        <f t="shared" si="54"/>
        <v>2014</v>
      </c>
    </row>
    <row r="663" spans="1:21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8319</v>
      </c>
      <c r="R663" t="s">
        <v>8321</v>
      </c>
      <c r="S663" s="11">
        <f t="shared" si="52"/>
        <v>42636.645358796297</v>
      </c>
      <c r="T663" s="11">
        <f t="shared" si="53"/>
        <v>42666.645358796297</v>
      </c>
      <c r="U663">
        <f t="shared" si="54"/>
        <v>2016</v>
      </c>
    </row>
    <row r="664" spans="1:21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8319</v>
      </c>
      <c r="R664" t="s">
        <v>8321</v>
      </c>
      <c r="S664" s="11">
        <f t="shared" si="52"/>
        <v>41990.438043981485</v>
      </c>
      <c r="T664" s="11">
        <f t="shared" si="53"/>
        <v>42020.438043981485</v>
      </c>
      <c r="U664">
        <f t="shared" si="54"/>
        <v>2014</v>
      </c>
    </row>
    <row r="665" spans="1:21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8319</v>
      </c>
      <c r="R665" t="s">
        <v>8321</v>
      </c>
      <c r="S665" s="11">
        <f t="shared" si="52"/>
        <v>42173.843240740738</v>
      </c>
      <c r="T665" s="11">
        <f t="shared" si="53"/>
        <v>42203.843240740738</v>
      </c>
      <c r="U665">
        <f t="shared" si="54"/>
        <v>2015</v>
      </c>
    </row>
    <row r="666" spans="1:21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8319</v>
      </c>
      <c r="R666" t="s">
        <v>8321</v>
      </c>
      <c r="S666" s="11">
        <f t="shared" si="52"/>
        <v>42077.666377314818</v>
      </c>
      <c r="T666" s="11">
        <f t="shared" si="53"/>
        <v>42107.666377314818</v>
      </c>
      <c r="U666">
        <f t="shared" si="54"/>
        <v>2015</v>
      </c>
    </row>
    <row r="667" spans="1:21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8319</v>
      </c>
      <c r="R667" t="s">
        <v>8321</v>
      </c>
      <c r="S667" s="11">
        <f t="shared" si="52"/>
        <v>42688.711354166662</v>
      </c>
      <c r="T667" s="11">
        <f t="shared" si="53"/>
        <v>42748.711354166662</v>
      </c>
      <c r="U667">
        <f t="shared" si="54"/>
        <v>2016</v>
      </c>
    </row>
    <row r="668" spans="1:21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8319</v>
      </c>
      <c r="R668" t="s">
        <v>8321</v>
      </c>
      <c r="S668" s="11">
        <f t="shared" si="52"/>
        <v>41838.832152777781</v>
      </c>
      <c r="T668" s="11">
        <f t="shared" si="53"/>
        <v>41868.832152777781</v>
      </c>
      <c r="U668">
        <f t="shared" si="54"/>
        <v>2014</v>
      </c>
    </row>
    <row r="669" spans="1:21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8319</v>
      </c>
      <c r="R669" t="s">
        <v>8321</v>
      </c>
      <c r="S669" s="11">
        <f t="shared" si="52"/>
        <v>42632.373414351852</v>
      </c>
      <c r="T669" s="11">
        <f t="shared" si="53"/>
        <v>42672.373414351852</v>
      </c>
      <c r="U669">
        <f t="shared" si="54"/>
        <v>2016</v>
      </c>
    </row>
    <row r="670" spans="1:21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8319</v>
      </c>
      <c r="R670" t="s">
        <v>8321</v>
      </c>
      <c r="S670" s="11">
        <f t="shared" si="52"/>
        <v>42090.831273148149</v>
      </c>
      <c r="T670" s="11">
        <f t="shared" si="53"/>
        <v>42135.831273148149</v>
      </c>
      <c r="U670">
        <f t="shared" si="54"/>
        <v>2015</v>
      </c>
    </row>
    <row r="671" spans="1:21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8319</v>
      </c>
      <c r="R671" t="s">
        <v>8321</v>
      </c>
      <c r="S671" s="11">
        <f t="shared" si="52"/>
        <v>42527.625671296293</v>
      </c>
      <c r="T671" s="11">
        <f t="shared" si="53"/>
        <v>42557.625671296293</v>
      </c>
      <c r="U671">
        <f t="shared" si="54"/>
        <v>2016</v>
      </c>
    </row>
    <row r="672" spans="1:21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8319</v>
      </c>
      <c r="R672" t="s">
        <v>8321</v>
      </c>
      <c r="S672" s="11">
        <f t="shared" si="52"/>
        <v>42506.709722222222</v>
      </c>
      <c r="T672" s="11">
        <f t="shared" si="53"/>
        <v>42540.340277777781</v>
      </c>
      <c r="U672">
        <f t="shared" si="54"/>
        <v>2016</v>
      </c>
    </row>
    <row r="673" spans="1:21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8319</v>
      </c>
      <c r="R673" t="s">
        <v>8321</v>
      </c>
      <c r="S673" s="11">
        <f t="shared" si="52"/>
        <v>41984.692731481482</v>
      </c>
      <c r="T673" s="11">
        <f t="shared" si="53"/>
        <v>42018.166666666672</v>
      </c>
      <c r="U673">
        <f t="shared" si="54"/>
        <v>2014</v>
      </c>
    </row>
    <row r="674" spans="1:21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8319</v>
      </c>
      <c r="R674" t="s">
        <v>8321</v>
      </c>
      <c r="S674" s="11">
        <f t="shared" si="52"/>
        <v>41974.219490740739</v>
      </c>
      <c r="T674" s="11">
        <f t="shared" si="53"/>
        <v>42005.207638888889</v>
      </c>
      <c r="U674">
        <f t="shared" si="54"/>
        <v>2014</v>
      </c>
    </row>
    <row r="675" spans="1:21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8319</v>
      </c>
      <c r="R675" t="s">
        <v>8321</v>
      </c>
      <c r="S675" s="11">
        <f t="shared" si="52"/>
        <v>41838.840474537035</v>
      </c>
      <c r="T675" s="11">
        <f t="shared" si="53"/>
        <v>41883.840474537035</v>
      </c>
      <c r="U675">
        <f t="shared" si="54"/>
        <v>2014</v>
      </c>
    </row>
    <row r="676" spans="1:21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8319</v>
      </c>
      <c r="R676" t="s">
        <v>8321</v>
      </c>
      <c r="S676" s="11">
        <f t="shared" si="52"/>
        <v>41803.116053240738</v>
      </c>
      <c r="T676" s="11">
        <f t="shared" si="53"/>
        <v>41863.116053240738</v>
      </c>
      <c r="U676">
        <f t="shared" si="54"/>
        <v>2014</v>
      </c>
    </row>
    <row r="677" spans="1:21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8319</v>
      </c>
      <c r="R677" t="s">
        <v>8321</v>
      </c>
      <c r="S677" s="11">
        <f t="shared" si="52"/>
        <v>41975.930601851855</v>
      </c>
      <c r="T677" s="11">
        <f t="shared" si="53"/>
        <v>42005.290972222225</v>
      </c>
      <c r="U677">
        <f t="shared" si="54"/>
        <v>2014</v>
      </c>
    </row>
    <row r="678" spans="1:21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8319</v>
      </c>
      <c r="R678" t="s">
        <v>8321</v>
      </c>
      <c r="S678" s="11">
        <f t="shared" si="52"/>
        <v>42012.768298611118</v>
      </c>
      <c r="T678" s="11">
        <f t="shared" si="53"/>
        <v>42042.768298611118</v>
      </c>
      <c r="U678">
        <f t="shared" si="54"/>
        <v>2015</v>
      </c>
    </row>
    <row r="679" spans="1:21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8319</v>
      </c>
      <c r="R679" t="s">
        <v>8321</v>
      </c>
      <c r="S679" s="11">
        <f t="shared" si="52"/>
        <v>42504.403877314813</v>
      </c>
      <c r="T679" s="11">
        <f t="shared" si="53"/>
        <v>42549.403877314813</v>
      </c>
      <c r="U679">
        <f t="shared" si="54"/>
        <v>2016</v>
      </c>
    </row>
    <row r="680" spans="1:21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8319</v>
      </c>
      <c r="R680" t="s">
        <v>8321</v>
      </c>
      <c r="S680" s="11">
        <f t="shared" si="52"/>
        <v>42481.376597222217</v>
      </c>
      <c r="T680" s="11">
        <f t="shared" si="53"/>
        <v>42511.376597222217</v>
      </c>
      <c r="U680">
        <f t="shared" si="54"/>
        <v>2016</v>
      </c>
    </row>
    <row r="681" spans="1:21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8319</v>
      </c>
      <c r="R681" t="s">
        <v>8321</v>
      </c>
      <c r="S681" s="11">
        <f t="shared" si="52"/>
        <v>42556.695706018523</v>
      </c>
      <c r="T681" s="11">
        <f t="shared" si="53"/>
        <v>42616.695706018523</v>
      </c>
      <c r="U681">
        <f t="shared" si="54"/>
        <v>2016</v>
      </c>
    </row>
    <row r="682" spans="1:21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8319</v>
      </c>
      <c r="R682" t="s">
        <v>8321</v>
      </c>
      <c r="S682" s="11">
        <f t="shared" si="52"/>
        <v>41864.501516203702</v>
      </c>
      <c r="T682" s="11">
        <f t="shared" si="53"/>
        <v>41899.501516203702</v>
      </c>
      <c r="U682">
        <f t="shared" si="54"/>
        <v>2014</v>
      </c>
    </row>
    <row r="683" spans="1:21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8319</v>
      </c>
      <c r="R683" t="s">
        <v>8321</v>
      </c>
      <c r="S683" s="11">
        <f t="shared" si="52"/>
        <v>42639.805601851855</v>
      </c>
      <c r="T683" s="11">
        <f t="shared" si="53"/>
        <v>42669.805601851855</v>
      </c>
      <c r="U683">
        <f t="shared" si="54"/>
        <v>2016</v>
      </c>
    </row>
    <row r="684" spans="1:21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8319</v>
      </c>
      <c r="R684" t="s">
        <v>8321</v>
      </c>
      <c r="S684" s="11">
        <f t="shared" si="52"/>
        <v>42778.765300925923</v>
      </c>
      <c r="T684" s="11">
        <f t="shared" si="53"/>
        <v>42808.723634259266</v>
      </c>
      <c r="U684">
        <f t="shared" si="54"/>
        <v>2017</v>
      </c>
    </row>
    <row r="685" spans="1:21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8319</v>
      </c>
      <c r="R685" t="s">
        <v>8321</v>
      </c>
      <c r="S685" s="11">
        <f t="shared" si="52"/>
        <v>42634.900046296301</v>
      </c>
      <c r="T685" s="11">
        <f t="shared" si="53"/>
        <v>42674.900046296301</v>
      </c>
      <c r="U685">
        <f t="shared" si="54"/>
        <v>2016</v>
      </c>
    </row>
    <row r="686" spans="1:21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8319</v>
      </c>
      <c r="R686" t="s">
        <v>8321</v>
      </c>
      <c r="S686" s="11">
        <f t="shared" si="52"/>
        <v>41809.473275462966</v>
      </c>
      <c r="T686" s="11">
        <f t="shared" si="53"/>
        <v>41845.125</v>
      </c>
      <c r="U686">
        <f t="shared" si="54"/>
        <v>2014</v>
      </c>
    </row>
    <row r="687" spans="1:21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8319</v>
      </c>
      <c r="R687" t="s">
        <v>8321</v>
      </c>
      <c r="S687" s="11">
        <f t="shared" si="52"/>
        <v>41971.866574074069</v>
      </c>
      <c r="T687" s="11">
        <f t="shared" si="53"/>
        <v>42016.866574074069</v>
      </c>
      <c r="U687">
        <f t="shared" si="54"/>
        <v>2014</v>
      </c>
    </row>
    <row r="688" spans="1:21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8319</v>
      </c>
      <c r="R688" t="s">
        <v>8321</v>
      </c>
      <c r="S688" s="11">
        <f t="shared" si="52"/>
        <v>42189.673263888893</v>
      </c>
      <c r="T688" s="11">
        <f t="shared" si="53"/>
        <v>42219.673263888893</v>
      </c>
      <c r="U688">
        <f t="shared" si="54"/>
        <v>2015</v>
      </c>
    </row>
    <row r="689" spans="1:21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8319</v>
      </c>
      <c r="R689" t="s">
        <v>8321</v>
      </c>
      <c r="S689" s="11">
        <f t="shared" si="52"/>
        <v>42711.750613425931</v>
      </c>
      <c r="T689" s="11">
        <f t="shared" si="53"/>
        <v>42771.750613425931</v>
      </c>
      <c r="U689">
        <f t="shared" si="54"/>
        <v>2016</v>
      </c>
    </row>
    <row r="690" spans="1:21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8319</v>
      </c>
      <c r="R690" t="s">
        <v>8321</v>
      </c>
      <c r="S690" s="11">
        <f t="shared" si="52"/>
        <v>42262.104780092588</v>
      </c>
      <c r="T690" s="11">
        <f t="shared" si="53"/>
        <v>42292.104780092588</v>
      </c>
      <c r="U690">
        <f t="shared" si="54"/>
        <v>2015</v>
      </c>
    </row>
    <row r="691" spans="1:21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8319</v>
      </c>
      <c r="R691" t="s">
        <v>8321</v>
      </c>
      <c r="S691" s="11">
        <f t="shared" si="52"/>
        <v>42675.66778935185</v>
      </c>
      <c r="T691" s="11">
        <f t="shared" si="53"/>
        <v>42712.207638888889</v>
      </c>
      <c r="U691">
        <f t="shared" si="54"/>
        <v>2016</v>
      </c>
    </row>
    <row r="692" spans="1:21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8319</v>
      </c>
      <c r="R692" t="s">
        <v>8321</v>
      </c>
      <c r="S692" s="11">
        <f t="shared" si="52"/>
        <v>42579.634733796294</v>
      </c>
      <c r="T692" s="11">
        <f t="shared" si="53"/>
        <v>42622.25</v>
      </c>
      <c r="U692">
        <f t="shared" si="54"/>
        <v>2016</v>
      </c>
    </row>
    <row r="693" spans="1:21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8319</v>
      </c>
      <c r="R693" t="s">
        <v>8321</v>
      </c>
      <c r="S693" s="11">
        <f t="shared" si="52"/>
        <v>42158.028310185182</v>
      </c>
      <c r="T693" s="11">
        <f t="shared" si="53"/>
        <v>42186.028310185182</v>
      </c>
      <c r="U693">
        <f t="shared" si="54"/>
        <v>2015</v>
      </c>
    </row>
    <row r="694" spans="1:21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8319</v>
      </c>
      <c r="R694" t="s">
        <v>8321</v>
      </c>
      <c r="S694" s="11">
        <f t="shared" si="52"/>
        <v>42696.37572916667</v>
      </c>
      <c r="T694" s="11">
        <f t="shared" si="53"/>
        <v>42726.37572916667</v>
      </c>
      <c r="U694">
        <f t="shared" si="54"/>
        <v>2016</v>
      </c>
    </row>
    <row r="695" spans="1:21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8319</v>
      </c>
      <c r="R695" t="s">
        <v>8321</v>
      </c>
      <c r="S695" s="11">
        <f t="shared" si="52"/>
        <v>42094.808182870373</v>
      </c>
      <c r="T695" s="11">
        <f t="shared" si="53"/>
        <v>42124.808182870373</v>
      </c>
      <c r="U695">
        <f t="shared" si="54"/>
        <v>2015</v>
      </c>
    </row>
    <row r="696" spans="1:21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8319</v>
      </c>
      <c r="R696" t="s">
        <v>8321</v>
      </c>
      <c r="S696" s="11">
        <f t="shared" si="52"/>
        <v>42737.663877314815</v>
      </c>
      <c r="T696" s="11">
        <f t="shared" si="53"/>
        <v>42767.663877314815</v>
      </c>
      <c r="U696">
        <f t="shared" si="54"/>
        <v>2017</v>
      </c>
    </row>
    <row r="697" spans="1:21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8319</v>
      </c>
      <c r="R697" t="s">
        <v>8321</v>
      </c>
      <c r="S697" s="11">
        <f t="shared" si="52"/>
        <v>41913.521064814813</v>
      </c>
      <c r="T697" s="11">
        <f t="shared" si="53"/>
        <v>41943.521064814813</v>
      </c>
      <c r="U697">
        <f t="shared" si="54"/>
        <v>2014</v>
      </c>
    </row>
    <row r="698" spans="1:21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ref="O698:O761" si="55">ROUND(E698/D698*100,0)</f>
        <v>0</v>
      </c>
      <c r="P698">
        <f t="shared" ref="P698:P761" si="56">IFERROR(ROUND(E698/L698,2),0)</f>
        <v>1</v>
      </c>
      <c r="Q698" s="10" t="s">
        <v>8319</v>
      </c>
      <c r="R698" t="s">
        <v>8321</v>
      </c>
      <c r="S698" s="11">
        <f t="shared" ref="S698:S761" si="57">(((J698/60)/60)/24)+DATE(1970,1,1)</f>
        <v>41815.927106481482</v>
      </c>
      <c r="T698" s="11">
        <f t="shared" ref="T698:T761" si="58">(((I698/60)/60)/24)+DATE(1970,1,1)</f>
        <v>41845.927106481482</v>
      </c>
      <c r="U698">
        <f t="shared" ref="U698:U761" si="59">YEAR(S698)</f>
        <v>2014</v>
      </c>
    </row>
    <row r="699" spans="1:21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5"/>
        <v>46</v>
      </c>
      <c r="P699">
        <f t="shared" si="56"/>
        <v>20.34</v>
      </c>
      <c r="Q699" s="10" t="s">
        <v>8319</v>
      </c>
      <c r="R699" t="s">
        <v>8321</v>
      </c>
      <c r="S699" s="11">
        <f t="shared" si="57"/>
        <v>42388.523020833338</v>
      </c>
      <c r="T699" s="11">
        <f t="shared" si="58"/>
        <v>42403.523020833338</v>
      </c>
      <c r="U699">
        <f t="shared" si="59"/>
        <v>2016</v>
      </c>
    </row>
    <row r="700" spans="1:21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5"/>
        <v>15</v>
      </c>
      <c r="P700">
        <f t="shared" si="56"/>
        <v>530.69000000000005</v>
      </c>
      <c r="Q700" s="10" t="s">
        <v>8319</v>
      </c>
      <c r="R700" t="s">
        <v>8321</v>
      </c>
      <c r="S700" s="11">
        <f t="shared" si="57"/>
        <v>41866.931076388886</v>
      </c>
      <c r="T700" s="11">
        <f t="shared" si="58"/>
        <v>41900.083333333336</v>
      </c>
      <c r="U700">
        <f t="shared" si="59"/>
        <v>2014</v>
      </c>
    </row>
    <row r="701" spans="1:21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5"/>
        <v>82</v>
      </c>
      <c r="P701">
        <f t="shared" si="56"/>
        <v>120.39</v>
      </c>
      <c r="Q701" s="10" t="s">
        <v>8319</v>
      </c>
      <c r="R701" t="s">
        <v>8321</v>
      </c>
      <c r="S701" s="11">
        <f t="shared" si="57"/>
        <v>41563.485509259262</v>
      </c>
      <c r="T701" s="11">
        <f t="shared" si="58"/>
        <v>41600.666666666664</v>
      </c>
      <c r="U701">
        <f t="shared" si="59"/>
        <v>2013</v>
      </c>
    </row>
    <row r="702" spans="1:21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5"/>
        <v>3</v>
      </c>
      <c r="P702">
        <f t="shared" si="56"/>
        <v>13</v>
      </c>
      <c r="Q702" s="10" t="s">
        <v>8319</v>
      </c>
      <c r="R702" t="s">
        <v>8321</v>
      </c>
      <c r="S702" s="11">
        <f t="shared" si="57"/>
        <v>42715.688437500001</v>
      </c>
      <c r="T702" s="11">
        <f t="shared" si="58"/>
        <v>42745.688437500001</v>
      </c>
      <c r="U702">
        <f t="shared" si="59"/>
        <v>2016</v>
      </c>
    </row>
    <row r="703" spans="1:21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5"/>
        <v>27</v>
      </c>
      <c r="P703">
        <f t="shared" si="56"/>
        <v>291.33</v>
      </c>
      <c r="Q703" s="10" t="s">
        <v>8319</v>
      </c>
      <c r="R703" t="s">
        <v>8321</v>
      </c>
      <c r="S703" s="11">
        <f t="shared" si="57"/>
        <v>41813.662962962961</v>
      </c>
      <c r="T703" s="11">
        <f t="shared" si="58"/>
        <v>41843.662962962961</v>
      </c>
      <c r="U703">
        <f t="shared" si="59"/>
        <v>2014</v>
      </c>
    </row>
    <row r="704" spans="1:21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5"/>
        <v>31</v>
      </c>
      <c r="P704">
        <f t="shared" si="56"/>
        <v>124.92</v>
      </c>
      <c r="Q704" s="10" t="s">
        <v>8319</v>
      </c>
      <c r="R704" t="s">
        <v>8321</v>
      </c>
      <c r="S704" s="11">
        <f t="shared" si="57"/>
        <v>42668.726701388892</v>
      </c>
      <c r="T704" s="11">
        <f t="shared" si="58"/>
        <v>42698.768368055549</v>
      </c>
      <c r="U704">
        <f t="shared" si="59"/>
        <v>2016</v>
      </c>
    </row>
    <row r="705" spans="1:21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5"/>
        <v>6</v>
      </c>
      <c r="P705">
        <f t="shared" si="56"/>
        <v>119.57</v>
      </c>
      <c r="Q705" s="10" t="s">
        <v>8319</v>
      </c>
      <c r="R705" t="s">
        <v>8321</v>
      </c>
      <c r="S705" s="11">
        <f t="shared" si="57"/>
        <v>42711.950798611113</v>
      </c>
      <c r="T705" s="11">
        <f t="shared" si="58"/>
        <v>42766.98055555555</v>
      </c>
      <c r="U705">
        <f t="shared" si="59"/>
        <v>2016</v>
      </c>
    </row>
    <row r="706" spans="1:21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5"/>
        <v>1</v>
      </c>
      <c r="P706">
        <f t="shared" si="56"/>
        <v>120.25</v>
      </c>
      <c r="Q706" s="10" t="s">
        <v>8319</v>
      </c>
      <c r="R706" t="s">
        <v>8321</v>
      </c>
      <c r="S706" s="11">
        <f t="shared" si="57"/>
        <v>42726.192916666667</v>
      </c>
      <c r="T706" s="11">
        <f t="shared" si="58"/>
        <v>42786.192916666667</v>
      </c>
      <c r="U706">
        <f t="shared" si="59"/>
        <v>2016</v>
      </c>
    </row>
    <row r="707" spans="1:21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si="56"/>
        <v>195.4</v>
      </c>
      <c r="Q707" s="10" t="s">
        <v>8319</v>
      </c>
      <c r="R707" t="s">
        <v>8321</v>
      </c>
      <c r="S707" s="11">
        <f t="shared" si="57"/>
        <v>42726.491643518515</v>
      </c>
      <c r="T707" s="11">
        <f t="shared" si="58"/>
        <v>42756.491643518515</v>
      </c>
      <c r="U707">
        <f t="shared" si="59"/>
        <v>2016</v>
      </c>
    </row>
    <row r="708" spans="1:21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8319</v>
      </c>
      <c r="R708" t="s">
        <v>8321</v>
      </c>
      <c r="S708" s="11">
        <f t="shared" si="57"/>
        <v>42676.995173611111</v>
      </c>
      <c r="T708" s="11">
        <f t="shared" si="58"/>
        <v>42718.777083333334</v>
      </c>
      <c r="U708">
        <f t="shared" si="59"/>
        <v>2016</v>
      </c>
    </row>
    <row r="709" spans="1:21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8319</v>
      </c>
      <c r="R709" t="s">
        <v>8321</v>
      </c>
      <c r="S709" s="11">
        <f t="shared" si="57"/>
        <v>42696.663506944446</v>
      </c>
      <c r="T709" s="11">
        <f t="shared" si="58"/>
        <v>42736.663506944446</v>
      </c>
      <c r="U709">
        <f t="shared" si="59"/>
        <v>2016</v>
      </c>
    </row>
    <row r="710" spans="1:21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8319</v>
      </c>
      <c r="R710" t="s">
        <v>8321</v>
      </c>
      <c r="S710" s="11">
        <f t="shared" si="57"/>
        <v>41835.581018518518</v>
      </c>
      <c r="T710" s="11">
        <f t="shared" si="58"/>
        <v>41895.581018518518</v>
      </c>
      <c r="U710">
        <f t="shared" si="59"/>
        <v>2014</v>
      </c>
    </row>
    <row r="711" spans="1:21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8319</v>
      </c>
      <c r="R711" t="s">
        <v>8321</v>
      </c>
      <c r="S711" s="11">
        <f t="shared" si="57"/>
        <v>41948.041192129633</v>
      </c>
      <c r="T711" s="11">
        <f t="shared" si="58"/>
        <v>41978.041192129633</v>
      </c>
      <c r="U711">
        <f t="shared" si="59"/>
        <v>2014</v>
      </c>
    </row>
    <row r="712" spans="1:21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8319</v>
      </c>
      <c r="R712" t="s">
        <v>8321</v>
      </c>
      <c r="S712" s="11">
        <f t="shared" si="57"/>
        <v>41837.984976851854</v>
      </c>
      <c r="T712" s="11">
        <f t="shared" si="58"/>
        <v>41871.030555555553</v>
      </c>
      <c r="U712">
        <f t="shared" si="59"/>
        <v>2014</v>
      </c>
    </row>
    <row r="713" spans="1:21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8319</v>
      </c>
      <c r="R713" t="s">
        <v>8321</v>
      </c>
      <c r="S713" s="11">
        <f t="shared" si="57"/>
        <v>42678.459120370375</v>
      </c>
      <c r="T713" s="11">
        <f t="shared" si="58"/>
        <v>42718.500787037032</v>
      </c>
      <c r="U713">
        <f t="shared" si="59"/>
        <v>2016</v>
      </c>
    </row>
    <row r="714" spans="1:21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8319</v>
      </c>
      <c r="R714" t="s">
        <v>8321</v>
      </c>
      <c r="S714" s="11">
        <f t="shared" si="57"/>
        <v>42384.680925925932</v>
      </c>
      <c r="T714" s="11">
        <f t="shared" si="58"/>
        <v>42414.680925925932</v>
      </c>
      <c r="U714">
        <f t="shared" si="59"/>
        <v>2016</v>
      </c>
    </row>
    <row r="715" spans="1:21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8319</v>
      </c>
      <c r="R715" t="s">
        <v>8321</v>
      </c>
      <c r="S715" s="11">
        <f t="shared" si="57"/>
        <v>42496.529305555552</v>
      </c>
      <c r="T715" s="11">
        <f t="shared" si="58"/>
        <v>42526.529305555552</v>
      </c>
      <c r="U715">
        <f t="shared" si="59"/>
        <v>2016</v>
      </c>
    </row>
    <row r="716" spans="1:21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8319</v>
      </c>
      <c r="R716" t="s">
        <v>8321</v>
      </c>
      <c r="S716" s="11">
        <f t="shared" si="57"/>
        <v>42734.787986111114</v>
      </c>
      <c r="T716" s="11">
        <f t="shared" si="58"/>
        <v>42794.787986111114</v>
      </c>
      <c r="U716">
        <f t="shared" si="59"/>
        <v>2016</v>
      </c>
    </row>
    <row r="717" spans="1:21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8319</v>
      </c>
      <c r="R717" t="s">
        <v>8321</v>
      </c>
      <c r="S717" s="11">
        <f t="shared" si="57"/>
        <v>42273.090740740736</v>
      </c>
      <c r="T717" s="11">
        <f t="shared" si="58"/>
        <v>42313.132407407407</v>
      </c>
      <c r="U717">
        <f t="shared" si="59"/>
        <v>2015</v>
      </c>
    </row>
    <row r="718" spans="1:21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8319</v>
      </c>
      <c r="R718" t="s">
        <v>8321</v>
      </c>
      <c r="S718" s="11">
        <f t="shared" si="57"/>
        <v>41940.658645833333</v>
      </c>
      <c r="T718" s="11">
        <f t="shared" si="58"/>
        <v>41974</v>
      </c>
      <c r="U718">
        <f t="shared" si="59"/>
        <v>2014</v>
      </c>
    </row>
    <row r="719" spans="1:21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8319</v>
      </c>
      <c r="R719" t="s">
        <v>8321</v>
      </c>
      <c r="S719" s="11">
        <f t="shared" si="57"/>
        <v>41857.854189814818</v>
      </c>
      <c r="T719" s="11">
        <f t="shared" si="58"/>
        <v>41887.854189814818</v>
      </c>
      <c r="U719">
        <f t="shared" si="59"/>
        <v>2014</v>
      </c>
    </row>
    <row r="720" spans="1:21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8319</v>
      </c>
      <c r="R720" t="s">
        <v>8321</v>
      </c>
      <c r="S720" s="11">
        <f t="shared" si="57"/>
        <v>42752.845451388886</v>
      </c>
      <c r="T720" s="11">
        <f t="shared" si="58"/>
        <v>42784.249305555553</v>
      </c>
      <c r="U720">
        <f t="shared" si="59"/>
        <v>2017</v>
      </c>
    </row>
    <row r="721" spans="1:21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8319</v>
      </c>
      <c r="R721" t="s">
        <v>8321</v>
      </c>
      <c r="S721" s="11">
        <f t="shared" si="57"/>
        <v>42409.040231481486</v>
      </c>
      <c r="T721" s="11">
        <f t="shared" si="58"/>
        <v>42423.040231481486</v>
      </c>
      <c r="U721">
        <f t="shared" si="59"/>
        <v>2016</v>
      </c>
    </row>
    <row r="722" spans="1:21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8322</v>
      </c>
      <c r="R722" t="s">
        <v>8323</v>
      </c>
      <c r="S722" s="11">
        <f t="shared" si="57"/>
        <v>40909.649201388893</v>
      </c>
      <c r="T722" s="11">
        <f t="shared" si="58"/>
        <v>40937.649201388893</v>
      </c>
      <c r="U722">
        <f t="shared" si="59"/>
        <v>2012</v>
      </c>
    </row>
    <row r="723" spans="1:21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8322</v>
      </c>
      <c r="R723" t="s">
        <v>8323</v>
      </c>
      <c r="S723" s="11">
        <f t="shared" si="57"/>
        <v>41807.571840277778</v>
      </c>
      <c r="T723" s="11">
        <f t="shared" si="58"/>
        <v>41852.571840277778</v>
      </c>
      <c r="U723">
        <f t="shared" si="59"/>
        <v>2014</v>
      </c>
    </row>
    <row r="724" spans="1:21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8322</v>
      </c>
      <c r="R724" t="s">
        <v>8323</v>
      </c>
      <c r="S724" s="11">
        <f t="shared" si="57"/>
        <v>40977.805300925924</v>
      </c>
      <c r="T724" s="11">
        <f t="shared" si="58"/>
        <v>41007.76363425926</v>
      </c>
      <c r="U724">
        <f t="shared" si="59"/>
        <v>2012</v>
      </c>
    </row>
    <row r="725" spans="1:21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8322</v>
      </c>
      <c r="R725" t="s">
        <v>8323</v>
      </c>
      <c r="S725" s="11">
        <f t="shared" si="57"/>
        <v>42184.816539351858</v>
      </c>
      <c r="T725" s="11">
        <f t="shared" si="58"/>
        <v>42215.165972222225</v>
      </c>
      <c r="U725">
        <f t="shared" si="59"/>
        <v>2015</v>
      </c>
    </row>
    <row r="726" spans="1:21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8322</v>
      </c>
      <c r="R726" t="s">
        <v>8323</v>
      </c>
      <c r="S726" s="11">
        <f t="shared" si="57"/>
        <v>40694.638460648144</v>
      </c>
      <c r="T726" s="11">
        <f t="shared" si="58"/>
        <v>40724.638460648144</v>
      </c>
      <c r="U726">
        <f t="shared" si="59"/>
        <v>2011</v>
      </c>
    </row>
    <row r="727" spans="1:21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8322</v>
      </c>
      <c r="R727" t="s">
        <v>8323</v>
      </c>
      <c r="S727" s="11">
        <f t="shared" si="57"/>
        <v>42321.626296296294</v>
      </c>
      <c r="T727" s="11">
        <f t="shared" si="58"/>
        <v>42351.626296296294</v>
      </c>
      <c r="U727">
        <f t="shared" si="59"/>
        <v>2015</v>
      </c>
    </row>
    <row r="728" spans="1:21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8322</v>
      </c>
      <c r="R728" t="s">
        <v>8323</v>
      </c>
      <c r="S728" s="11">
        <f t="shared" si="57"/>
        <v>41346.042673611111</v>
      </c>
      <c r="T728" s="11">
        <f t="shared" si="58"/>
        <v>41376.042673611111</v>
      </c>
      <c r="U728">
        <f t="shared" si="59"/>
        <v>2013</v>
      </c>
    </row>
    <row r="729" spans="1:21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8322</v>
      </c>
      <c r="R729" t="s">
        <v>8323</v>
      </c>
      <c r="S729" s="11">
        <f t="shared" si="57"/>
        <v>41247.020243055551</v>
      </c>
      <c r="T729" s="11">
        <f t="shared" si="58"/>
        <v>41288.888888888891</v>
      </c>
      <c r="U729">
        <f t="shared" si="59"/>
        <v>2012</v>
      </c>
    </row>
    <row r="730" spans="1:21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8322</v>
      </c>
      <c r="R730" t="s">
        <v>8323</v>
      </c>
      <c r="S730" s="11">
        <f t="shared" si="57"/>
        <v>40731.837465277778</v>
      </c>
      <c r="T730" s="11">
        <f t="shared" si="58"/>
        <v>40776.837465277778</v>
      </c>
      <c r="U730">
        <f t="shared" si="59"/>
        <v>2011</v>
      </c>
    </row>
    <row r="731" spans="1:21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8322</v>
      </c>
      <c r="R731" t="s">
        <v>8323</v>
      </c>
      <c r="S731" s="11">
        <f t="shared" si="57"/>
        <v>41111.185891203706</v>
      </c>
      <c r="T731" s="11">
        <f t="shared" si="58"/>
        <v>41171.185891203706</v>
      </c>
      <c r="U731">
        <f t="shared" si="59"/>
        <v>2012</v>
      </c>
    </row>
    <row r="732" spans="1:21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8322</v>
      </c>
      <c r="R732" t="s">
        <v>8323</v>
      </c>
      <c r="S732" s="11">
        <f t="shared" si="57"/>
        <v>40854.745266203703</v>
      </c>
      <c r="T732" s="11">
        <f t="shared" si="58"/>
        <v>40884.745266203703</v>
      </c>
      <c r="U732">
        <f t="shared" si="59"/>
        <v>2011</v>
      </c>
    </row>
    <row r="733" spans="1:21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8322</v>
      </c>
      <c r="R733" t="s">
        <v>8323</v>
      </c>
      <c r="S733" s="11">
        <f t="shared" si="57"/>
        <v>40879.795682870368</v>
      </c>
      <c r="T733" s="11">
        <f t="shared" si="58"/>
        <v>40930.25</v>
      </c>
      <c r="U733">
        <f t="shared" si="59"/>
        <v>2011</v>
      </c>
    </row>
    <row r="734" spans="1:21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8322</v>
      </c>
      <c r="R734" t="s">
        <v>8323</v>
      </c>
      <c r="S734" s="11">
        <f t="shared" si="57"/>
        <v>41486.424317129626</v>
      </c>
      <c r="T734" s="11">
        <f t="shared" si="58"/>
        <v>41546.424317129626</v>
      </c>
      <c r="U734">
        <f t="shared" si="59"/>
        <v>2013</v>
      </c>
    </row>
    <row r="735" spans="1:21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8322</v>
      </c>
      <c r="R735" t="s">
        <v>8323</v>
      </c>
      <c r="S735" s="11">
        <f t="shared" si="57"/>
        <v>41598.420046296298</v>
      </c>
      <c r="T735" s="11">
        <f t="shared" si="58"/>
        <v>41628.420046296298</v>
      </c>
      <c r="U735">
        <f t="shared" si="59"/>
        <v>2013</v>
      </c>
    </row>
    <row r="736" spans="1:21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8322</v>
      </c>
      <c r="R736" t="s">
        <v>8323</v>
      </c>
      <c r="S736" s="11">
        <f t="shared" si="57"/>
        <v>42102.164583333331</v>
      </c>
      <c r="T736" s="11">
        <f t="shared" si="58"/>
        <v>42133.208333333328</v>
      </c>
      <c r="U736">
        <f t="shared" si="59"/>
        <v>2015</v>
      </c>
    </row>
    <row r="737" spans="1:21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8322</v>
      </c>
      <c r="R737" t="s">
        <v>8323</v>
      </c>
      <c r="S737" s="11">
        <f t="shared" si="57"/>
        <v>41946.029467592591</v>
      </c>
      <c r="T737" s="11">
        <f t="shared" si="58"/>
        <v>41977.027083333334</v>
      </c>
      <c r="U737">
        <f t="shared" si="59"/>
        <v>2014</v>
      </c>
    </row>
    <row r="738" spans="1:21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8322</v>
      </c>
      <c r="R738" t="s">
        <v>8323</v>
      </c>
      <c r="S738" s="11">
        <f t="shared" si="57"/>
        <v>41579.734259259261</v>
      </c>
      <c r="T738" s="11">
        <f t="shared" si="58"/>
        <v>41599.207638888889</v>
      </c>
      <c r="U738">
        <f t="shared" si="59"/>
        <v>2013</v>
      </c>
    </row>
    <row r="739" spans="1:21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8322</v>
      </c>
      <c r="R739" t="s">
        <v>8323</v>
      </c>
      <c r="S739" s="11">
        <f t="shared" si="57"/>
        <v>41667.275312500002</v>
      </c>
      <c r="T739" s="11">
        <f t="shared" si="58"/>
        <v>41684.833333333336</v>
      </c>
      <c r="U739">
        <f t="shared" si="59"/>
        <v>2014</v>
      </c>
    </row>
    <row r="740" spans="1:21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8322</v>
      </c>
      <c r="R740" t="s">
        <v>8323</v>
      </c>
      <c r="S740" s="11">
        <f t="shared" si="57"/>
        <v>41943.604097222218</v>
      </c>
      <c r="T740" s="11">
        <f t="shared" si="58"/>
        <v>41974.207638888889</v>
      </c>
      <c r="U740">
        <f t="shared" si="59"/>
        <v>2014</v>
      </c>
    </row>
    <row r="741" spans="1:21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8322</v>
      </c>
      <c r="R741" t="s">
        <v>8323</v>
      </c>
      <c r="S741" s="11">
        <f t="shared" si="57"/>
        <v>41829.502650462964</v>
      </c>
      <c r="T741" s="11">
        <f t="shared" si="58"/>
        <v>41862.502650462964</v>
      </c>
      <c r="U741">
        <f t="shared" si="59"/>
        <v>2014</v>
      </c>
    </row>
    <row r="742" spans="1:21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8322</v>
      </c>
      <c r="R742" t="s">
        <v>8323</v>
      </c>
      <c r="S742" s="11">
        <f t="shared" si="57"/>
        <v>42162.146782407406</v>
      </c>
      <c r="T742" s="11">
        <f t="shared" si="58"/>
        <v>42176.146782407406</v>
      </c>
      <c r="U742">
        <f t="shared" si="59"/>
        <v>2015</v>
      </c>
    </row>
    <row r="743" spans="1:21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8322</v>
      </c>
      <c r="R743" t="s">
        <v>8323</v>
      </c>
      <c r="S743" s="11">
        <f t="shared" si="57"/>
        <v>41401.648217592592</v>
      </c>
      <c r="T743" s="11">
        <f t="shared" si="58"/>
        <v>41436.648217592592</v>
      </c>
      <c r="U743">
        <f t="shared" si="59"/>
        <v>2013</v>
      </c>
    </row>
    <row r="744" spans="1:21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8322</v>
      </c>
      <c r="R744" t="s">
        <v>8323</v>
      </c>
      <c r="S744" s="11">
        <f t="shared" si="57"/>
        <v>41689.917962962965</v>
      </c>
      <c r="T744" s="11">
        <f t="shared" si="58"/>
        <v>41719.876296296294</v>
      </c>
      <c r="U744">
        <f t="shared" si="59"/>
        <v>2014</v>
      </c>
    </row>
    <row r="745" spans="1:21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8322</v>
      </c>
      <c r="R745" t="s">
        <v>8323</v>
      </c>
      <c r="S745" s="11">
        <f t="shared" si="57"/>
        <v>40990.709317129629</v>
      </c>
      <c r="T745" s="11">
        <f t="shared" si="58"/>
        <v>41015.875</v>
      </c>
      <c r="U745">
        <f t="shared" si="59"/>
        <v>2012</v>
      </c>
    </row>
    <row r="746" spans="1:21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8322</v>
      </c>
      <c r="R746" t="s">
        <v>8323</v>
      </c>
      <c r="S746" s="11">
        <f t="shared" si="57"/>
        <v>41226.95721064815</v>
      </c>
      <c r="T746" s="11">
        <f t="shared" si="58"/>
        <v>41256.95721064815</v>
      </c>
      <c r="U746">
        <f t="shared" si="59"/>
        <v>2012</v>
      </c>
    </row>
    <row r="747" spans="1:21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8322</v>
      </c>
      <c r="R747" t="s">
        <v>8323</v>
      </c>
      <c r="S747" s="11">
        <f t="shared" si="57"/>
        <v>41367.572280092594</v>
      </c>
      <c r="T747" s="11">
        <f t="shared" si="58"/>
        <v>41397.572280092594</v>
      </c>
      <c r="U747">
        <f t="shared" si="59"/>
        <v>2013</v>
      </c>
    </row>
    <row r="748" spans="1:21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8322</v>
      </c>
      <c r="R748" t="s">
        <v>8323</v>
      </c>
      <c r="S748" s="11">
        <f t="shared" si="57"/>
        <v>41157.042928240742</v>
      </c>
      <c r="T748" s="11">
        <f t="shared" si="58"/>
        <v>41175.165972222225</v>
      </c>
      <c r="U748">
        <f t="shared" si="59"/>
        <v>2012</v>
      </c>
    </row>
    <row r="749" spans="1:21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8322</v>
      </c>
      <c r="R749" t="s">
        <v>8323</v>
      </c>
      <c r="S749" s="11">
        <f t="shared" si="57"/>
        <v>41988.548831018517</v>
      </c>
      <c r="T749" s="11">
        <f t="shared" si="58"/>
        <v>42019.454166666663</v>
      </c>
      <c r="U749">
        <f t="shared" si="59"/>
        <v>2014</v>
      </c>
    </row>
    <row r="750" spans="1:21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8322</v>
      </c>
      <c r="R750" t="s">
        <v>8323</v>
      </c>
      <c r="S750" s="11">
        <f t="shared" si="57"/>
        <v>41831.846828703703</v>
      </c>
      <c r="T750" s="11">
        <f t="shared" si="58"/>
        <v>41861.846828703703</v>
      </c>
      <c r="U750">
        <f t="shared" si="59"/>
        <v>2014</v>
      </c>
    </row>
    <row r="751" spans="1:21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8322</v>
      </c>
      <c r="R751" t="s">
        <v>8323</v>
      </c>
      <c r="S751" s="11">
        <f t="shared" si="57"/>
        <v>42733.94131944445</v>
      </c>
      <c r="T751" s="11">
        <f t="shared" si="58"/>
        <v>42763.94131944445</v>
      </c>
      <c r="U751">
        <f t="shared" si="59"/>
        <v>2016</v>
      </c>
    </row>
    <row r="752" spans="1:21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8322</v>
      </c>
      <c r="R752" t="s">
        <v>8323</v>
      </c>
      <c r="S752" s="11">
        <f t="shared" si="57"/>
        <v>41299.878148148149</v>
      </c>
      <c r="T752" s="11">
        <f t="shared" si="58"/>
        <v>41329.878148148149</v>
      </c>
      <c r="U752">
        <f t="shared" si="59"/>
        <v>2013</v>
      </c>
    </row>
    <row r="753" spans="1:21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8322</v>
      </c>
      <c r="R753" t="s">
        <v>8323</v>
      </c>
      <c r="S753" s="11">
        <f t="shared" si="57"/>
        <v>40713.630497685182</v>
      </c>
      <c r="T753" s="11">
        <f t="shared" si="58"/>
        <v>40759.630497685182</v>
      </c>
      <c r="U753">
        <f t="shared" si="59"/>
        <v>2011</v>
      </c>
    </row>
    <row r="754" spans="1:21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8322</v>
      </c>
      <c r="R754" t="s">
        <v>8323</v>
      </c>
      <c r="S754" s="11">
        <f t="shared" si="57"/>
        <v>42639.421493055561</v>
      </c>
      <c r="T754" s="11">
        <f t="shared" si="58"/>
        <v>42659.458333333328</v>
      </c>
      <c r="U754">
        <f t="shared" si="59"/>
        <v>2016</v>
      </c>
    </row>
    <row r="755" spans="1:21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8322</v>
      </c>
      <c r="R755" t="s">
        <v>8323</v>
      </c>
      <c r="S755" s="11">
        <f t="shared" si="57"/>
        <v>42019.590173611112</v>
      </c>
      <c r="T755" s="11">
        <f t="shared" si="58"/>
        <v>42049.590173611112</v>
      </c>
      <c r="U755">
        <f t="shared" si="59"/>
        <v>2015</v>
      </c>
    </row>
    <row r="756" spans="1:21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8322</v>
      </c>
      <c r="R756" t="s">
        <v>8323</v>
      </c>
      <c r="S756" s="11">
        <f t="shared" si="57"/>
        <v>41249.749085648145</v>
      </c>
      <c r="T756" s="11">
        <f t="shared" si="58"/>
        <v>41279.749085648145</v>
      </c>
      <c r="U756">
        <f t="shared" si="59"/>
        <v>2012</v>
      </c>
    </row>
    <row r="757" spans="1:21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8322</v>
      </c>
      <c r="R757" t="s">
        <v>8323</v>
      </c>
      <c r="S757" s="11">
        <f t="shared" si="57"/>
        <v>41383.605057870373</v>
      </c>
      <c r="T757" s="11">
        <f t="shared" si="58"/>
        <v>41414.02847222222</v>
      </c>
      <c r="U757">
        <f t="shared" si="59"/>
        <v>2013</v>
      </c>
    </row>
    <row r="758" spans="1:21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8322</v>
      </c>
      <c r="R758" t="s">
        <v>8323</v>
      </c>
      <c r="S758" s="11">
        <f t="shared" si="57"/>
        <v>40590.766886574071</v>
      </c>
      <c r="T758" s="11">
        <f t="shared" si="58"/>
        <v>40651.725219907406</v>
      </c>
      <c r="U758">
        <f t="shared" si="59"/>
        <v>2011</v>
      </c>
    </row>
    <row r="759" spans="1:21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8322</v>
      </c>
      <c r="R759" t="s">
        <v>8323</v>
      </c>
      <c r="S759" s="11">
        <f t="shared" si="57"/>
        <v>41235.054560185185</v>
      </c>
      <c r="T759" s="11">
        <f t="shared" si="58"/>
        <v>41249.054560185185</v>
      </c>
      <c r="U759">
        <f t="shared" si="59"/>
        <v>2012</v>
      </c>
    </row>
    <row r="760" spans="1:21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8322</v>
      </c>
      <c r="R760" t="s">
        <v>8323</v>
      </c>
      <c r="S760" s="11">
        <f t="shared" si="57"/>
        <v>40429.836435185185</v>
      </c>
      <c r="T760" s="11">
        <f t="shared" si="58"/>
        <v>40459.836435185185</v>
      </c>
      <c r="U760">
        <f t="shared" si="59"/>
        <v>2010</v>
      </c>
    </row>
    <row r="761" spans="1:21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8322</v>
      </c>
      <c r="R761" t="s">
        <v>8323</v>
      </c>
      <c r="S761" s="11">
        <f t="shared" si="57"/>
        <v>41789.330312500002</v>
      </c>
      <c r="T761" s="11">
        <f t="shared" si="58"/>
        <v>41829.330312500002</v>
      </c>
      <c r="U761">
        <f t="shared" si="59"/>
        <v>2014</v>
      </c>
    </row>
    <row r="762" spans="1:21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ref="O762:O825" si="60">ROUND(E762/D762*100,0)</f>
        <v>0</v>
      </c>
      <c r="P762">
        <f t="shared" ref="P762:P825" si="61">IFERROR(ROUND(E762/L762,2),0)</f>
        <v>0</v>
      </c>
      <c r="Q762" s="10" t="s">
        <v>8322</v>
      </c>
      <c r="R762" t="s">
        <v>8324</v>
      </c>
      <c r="S762" s="11">
        <f t="shared" ref="S762:S825" si="62">(((J762/60)/60)/24)+DATE(1970,1,1)</f>
        <v>42670.764039351852</v>
      </c>
      <c r="T762" s="11">
        <f t="shared" ref="T762:T825" si="63">(((I762/60)/60)/24)+DATE(1970,1,1)</f>
        <v>42700.805706018517</v>
      </c>
      <c r="U762">
        <f t="shared" ref="U762:U825" si="64">YEAR(S762)</f>
        <v>2016</v>
      </c>
    </row>
    <row r="763" spans="1:21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60"/>
        <v>5</v>
      </c>
      <c r="P763">
        <f t="shared" si="61"/>
        <v>39.17</v>
      </c>
      <c r="Q763" s="10" t="s">
        <v>8322</v>
      </c>
      <c r="R763" t="s">
        <v>8324</v>
      </c>
      <c r="S763" s="11">
        <f t="shared" si="62"/>
        <v>41642.751458333332</v>
      </c>
      <c r="T763" s="11">
        <f t="shared" si="63"/>
        <v>41672.751458333332</v>
      </c>
      <c r="U763">
        <f t="shared" si="64"/>
        <v>2014</v>
      </c>
    </row>
    <row r="764" spans="1:21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60"/>
        <v>0</v>
      </c>
      <c r="P764">
        <f t="shared" si="61"/>
        <v>0</v>
      </c>
      <c r="Q764" s="10" t="s">
        <v>8322</v>
      </c>
      <c r="R764" t="s">
        <v>8324</v>
      </c>
      <c r="S764" s="11">
        <f t="shared" si="62"/>
        <v>42690.858449074076</v>
      </c>
      <c r="T764" s="11">
        <f t="shared" si="63"/>
        <v>42708.25</v>
      </c>
      <c r="U764">
        <f t="shared" si="64"/>
        <v>2016</v>
      </c>
    </row>
    <row r="765" spans="1:21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60"/>
        <v>0</v>
      </c>
      <c r="P765">
        <f t="shared" si="61"/>
        <v>5</v>
      </c>
      <c r="Q765" s="10" t="s">
        <v>8322</v>
      </c>
      <c r="R765" t="s">
        <v>8324</v>
      </c>
      <c r="S765" s="11">
        <f t="shared" si="62"/>
        <v>41471.446851851848</v>
      </c>
      <c r="T765" s="11">
        <f t="shared" si="63"/>
        <v>41501.446851851848</v>
      </c>
      <c r="U765">
        <f t="shared" si="64"/>
        <v>2013</v>
      </c>
    </row>
    <row r="766" spans="1:21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60"/>
        <v>0</v>
      </c>
      <c r="P766">
        <f t="shared" si="61"/>
        <v>0</v>
      </c>
      <c r="Q766" s="10" t="s">
        <v>8322</v>
      </c>
      <c r="R766" t="s">
        <v>8324</v>
      </c>
      <c r="S766" s="11">
        <f t="shared" si="62"/>
        <v>42227.173159722224</v>
      </c>
      <c r="T766" s="11">
        <f t="shared" si="63"/>
        <v>42257.173159722224</v>
      </c>
      <c r="U766">
        <f t="shared" si="64"/>
        <v>2015</v>
      </c>
    </row>
    <row r="767" spans="1:21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60"/>
        <v>36</v>
      </c>
      <c r="P767">
        <f t="shared" si="61"/>
        <v>57.3</v>
      </c>
      <c r="Q767" s="10" t="s">
        <v>8322</v>
      </c>
      <c r="R767" t="s">
        <v>8324</v>
      </c>
      <c r="S767" s="11">
        <f t="shared" si="62"/>
        <v>41901.542638888888</v>
      </c>
      <c r="T767" s="11">
        <f t="shared" si="63"/>
        <v>41931.542638888888</v>
      </c>
      <c r="U767">
        <f t="shared" si="64"/>
        <v>2014</v>
      </c>
    </row>
    <row r="768" spans="1:21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60"/>
        <v>0</v>
      </c>
      <c r="P768">
        <f t="shared" si="61"/>
        <v>0</v>
      </c>
      <c r="Q768" s="10" t="s">
        <v>8322</v>
      </c>
      <c r="R768" t="s">
        <v>8324</v>
      </c>
      <c r="S768" s="11">
        <f t="shared" si="62"/>
        <v>42021.783368055556</v>
      </c>
      <c r="T768" s="11">
        <f t="shared" si="63"/>
        <v>42051.783368055556</v>
      </c>
      <c r="U768">
        <f t="shared" si="64"/>
        <v>2015</v>
      </c>
    </row>
    <row r="769" spans="1:21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60"/>
        <v>4</v>
      </c>
      <c r="P769">
        <f t="shared" si="61"/>
        <v>59</v>
      </c>
      <c r="Q769" s="10" t="s">
        <v>8322</v>
      </c>
      <c r="R769" t="s">
        <v>8324</v>
      </c>
      <c r="S769" s="11">
        <f t="shared" si="62"/>
        <v>42115.143634259264</v>
      </c>
      <c r="T769" s="11">
        <f t="shared" si="63"/>
        <v>42145.143634259264</v>
      </c>
      <c r="U769">
        <f t="shared" si="64"/>
        <v>2015</v>
      </c>
    </row>
    <row r="770" spans="1:21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60"/>
        <v>0</v>
      </c>
      <c r="P770">
        <f t="shared" si="61"/>
        <v>0</v>
      </c>
      <c r="Q770" s="10" t="s">
        <v>8322</v>
      </c>
      <c r="R770" t="s">
        <v>8324</v>
      </c>
      <c r="S770" s="11">
        <f t="shared" si="62"/>
        <v>41594.207060185188</v>
      </c>
      <c r="T770" s="11">
        <f t="shared" si="63"/>
        <v>41624.207060185188</v>
      </c>
      <c r="U770">
        <f t="shared" si="64"/>
        <v>2013</v>
      </c>
    </row>
    <row r="771" spans="1:21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si="61"/>
        <v>31.85</v>
      </c>
      <c r="Q771" s="10" t="s">
        <v>8322</v>
      </c>
      <c r="R771" t="s">
        <v>8324</v>
      </c>
      <c r="S771" s="11">
        <f t="shared" si="62"/>
        <v>41604.996458333335</v>
      </c>
      <c r="T771" s="11">
        <f t="shared" si="63"/>
        <v>41634.996458333335</v>
      </c>
      <c r="U771">
        <f t="shared" si="64"/>
        <v>2013</v>
      </c>
    </row>
    <row r="772" spans="1:21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8322</v>
      </c>
      <c r="R772" t="s">
        <v>8324</v>
      </c>
      <c r="S772" s="11">
        <f t="shared" si="62"/>
        <v>41289.999641203707</v>
      </c>
      <c r="T772" s="11">
        <f t="shared" si="63"/>
        <v>41329.999641203707</v>
      </c>
      <c r="U772">
        <f t="shared" si="64"/>
        <v>2013</v>
      </c>
    </row>
    <row r="773" spans="1:21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8322</v>
      </c>
      <c r="R773" t="s">
        <v>8324</v>
      </c>
      <c r="S773" s="11">
        <f t="shared" si="62"/>
        <v>42349.824097222227</v>
      </c>
      <c r="T773" s="11">
        <f t="shared" si="63"/>
        <v>42399.824097222227</v>
      </c>
      <c r="U773">
        <f t="shared" si="64"/>
        <v>2015</v>
      </c>
    </row>
    <row r="774" spans="1:21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8322</v>
      </c>
      <c r="R774" t="s">
        <v>8324</v>
      </c>
      <c r="S774" s="11">
        <f t="shared" si="62"/>
        <v>40068.056932870371</v>
      </c>
      <c r="T774" s="11">
        <f t="shared" si="63"/>
        <v>40118.165972222225</v>
      </c>
      <c r="U774">
        <f t="shared" si="64"/>
        <v>2009</v>
      </c>
    </row>
    <row r="775" spans="1:21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8322</v>
      </c>
      <c r="R775" t="s">
        <v>8324</v>
      </c>
      <c r="S775" s="11">
        <f t="shared" si="62"/>
        <v>42100.735937499994</v>
      </c>
      <c r="T775" s="11">
        <f t="shared" si="63"/>
        <v>42134.959027777775</v>
      </c>
      <c r="U775">
        <f t="shared" si="64"/>
        <v>2015</v>
      </c>
    </row>
    <row r="776" spans="1:21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8322</v>
      </c>
      <c r="R776" t="s">
        <v>8324</v>
      </c>
      <c r="S776" s="11">
        <f t="shared" si="62"/>
        <v>41663.780300925922</v>
      </c>
      <c r="T776" s="11">
        <f t="shared" si="63"/>
        <v>41693.780300925922</v>
      </c>
      <c r="U776">
        <f t="shared" si="64"/>
        <v>2014</v>
      </c>
    </row>
    <row r="777" spans="1:21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8322</v>
      </c>
      <c r="R777" t="s">
        <v>8324</v>
      </c>
      <c r="S777" s="11">
        <f t="shared" si="62"/>
        <v>40863.060127314813</v>
      </c>
      <c r="T777" s="11">
        <f t="shared" si="63"/>
        <v>40893.060127314813</v>
      </c>
      <c r="U777">
        <f t="shared" si="64"/>
        <v>2011</v>
      </c>
    </row>
    <row r="778" spans="1:21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8322</v>
      </c>
      <c r="R778" t="s">
        <v>8324</v>
      </c>
      <c r="S778" s="11">
        <f t="shared" si="62"/>
        <v>42250.685706018514</v>
      </c>
      <c r="T778" s="11">
        <f t="shared" si="63"/>
        <v>42288.208333333328</v>
      </c>
      <c r="U778">
        <f t="shared" si="64"/>
        <v>2015</v>
      </c>
    </row>
    <row r="779" spans="1:21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8322</v>
      </c>
      <c r="R779" t="s">
        <v>8324</v>
      </c>
      <c r="S779" s="11">
        <f t="shared" si="62"/>
        <v>41456.981215277774</v>
      </c>
      <c r="T779" s="11">
        <f t="shared" si="63"/>
        <v>41486.981215277774</v>
      </c>
      <c r="U779">
        <f t="shared" si="64"/>
        <v>2013</v>
      </c>
    </row>
    <row r="780" spans="1:21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8322</v>
      </c>
      <c r="R780" t="s">
        <v>8324</v>
      </c>
      <c r="S780" s="11">
        <f t="shared" si="62"/>
        <v>41729.702314814815</v>
      </c>
      <c r="T780" s="11">
        <f t="shared" si="63"/>
        <v>41759.702314814815</v>
      </c>
      <c r="U780">
        <f t="shared" si="64"/>
        <v>2014</v>
      </c>
    </row>
    <row r="781" spans="1:21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8322</v>
      </c>
      <c r="R781" t="s">
        <v>8324</v>
      </c>
      <c r="S781" s="11">
        <f t="shared" si="62"/>
        <v>40436.68408564815</v>
      </c>
      <c r="T781" s="11">
        <f t="shared" si="63"/>
        <v>40466.166666666664</v>
      </c>
      <c r="U781">
        <f t="shared" si="64"/>
        <v>2010</v>
      </c>
    </row>
    <row r="782" spans="1:21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8325</v>
      </c>
      <c r="R782" t="s">
        <v>8326</v>
      </c>
      <c r="S782" s="11">
        <f t="shared" si="62"/>
        <v>40636.673900462964</v>
      </c>
      <c r="T782" s="11">
        <f t="shared" si="63"/>
        <v>40666.673900462964</v>
      </c>
      <c r="U782">
        <f t="shared" si="64"/>
        <v>2011</v>
      </c>
    </row>
    <row r="783" spans="1:21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8325</v>
      </c>
      <c r="R783" t="s">
        <v>8326</v>
      </c>
      <c r="S783" s="11">
        <f t="shared" si="62"/>
        <v>41403.000856481485</v>
      </c>
      <c r="T783" s="11">
        <f t="shared" si="63"/>
        <v>41433.000856481485</v>
      </c>
      <c r="U783">
        <f t="shared" si="64"/>
        <v>2013</v>
      </c>
    </row>
    <row r="784" spans="1:21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8325</v>
      </c>
      <c r="R784" t="s">
        <v>8326</v>
      </c>
      <c r="S784" s="11">
        <f t="shared" si="62"/>
        <v>41116.758125</v>
      </c>
      <c r="T784" s="11">
        <f t="shared" si="63"/>
        <v>41146.758125</v>
      </c>
      <c r="U784">
        <f t="shared" si="64"/>
        <v>2012</v>
      </c>
    </row>
    <row r="785" spans="1:21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8325</v>
      </c>
      <c r="R785" t="s">
        <v>8326</v>
      </c>
      <c r="S785" s="11">
        <f t="shared" si="62"/>
        <v>40987.773715277777</v>
      </c>
      <c r="T785" s="11">
        <f t="shared" si="63"/>
        <v>41026.916666666664</v>
      </c>
      <c r="U785">
        <f t="shared" si="64"/>
        <v>2012</v>
      </c>
    </row>
    <row r="786" spans="1:21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8325</v>
      </c>
      <c r="R786" t="s">
        <v>8326</v>
      </c>
      <c r="S786" s="11">
        <f t="shared" si="62"/>
        <v>41675.149525462963</v>
      </c>
      <c r="T786" s="11">
        <f t="shared" si="63"/>
        <v>41715.107858796298</v>
      </c>
      <c r="U786">
        <f t="shared" si="64"/>
        <v>2014</v>
      </c>
    </row>
    <row r="787" spans="1:21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8325</v>
      </c>
      <c r="R787" t="s">
        <v>8326</v>
      </c>
      <c r="S787" s="11">
        <f t="shared" si="62"/>
        <v>41303.593923611108</v>
      </c>
      <c r="T787" s="11">
        <f t="shared" si="63"/>
        <v>41333.593923611108</v>
      </c>
      <c r="U787">
        <f t="shared" si="64"/>
        <v>2013</v>
      </c>
    </row>
    <row r="788" spans="1:21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8325</v>
      </c>
      <c r="R788" t="s">
        <v>8326</v>
      </c>
      <c r="S788" s="11">
        <f t="shared" si="62"/>
        <v>40983.055949074071</v>
      </c>
      <c r="T788" s="11">
        <f t="shared" si="63"/>
        <v>41040.657638888886</v>
      </c>
      <c r="U788">
        <f t="shared" si="64"/>
        <v>2012</v>
      </c>
    </row>
    <row r="789" spans="1:21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8325</v>
      </c>
      <c r="R789" t="s">
        <v>8326</v>
      </c>
      <c r="S789" s="11">
        <f t="shared" si="62"/>
        <v>41549.627615740741</v>
      </c>
      <c r="T789" s="11">
        <f t="shared" si="63"/>
        <v>41579.627615740741</v>
      </c>
      <c r="U789">
        <f t="shared" si="64"/>
        <v>2013</v>
      </c>
    </row>
    <row r="790" spans="1:21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8325</v>
      </c>
      <c r="R790" t="s">
        <v>8326</v>
      </c>
      <c r="S790" s="11">
        <f t="shared" si="62"/>
        <v>41059.006805555553</v>
      </c>
      <c r="T790" s="11">
        <f t="shared" si="63"/>
        <v>41097.165972222225</v>
      </c>
      <c r="U790">
        <f t="shared" si="64"/>
        <v>2012</v>
      </c>
    </row>
    <row r="791" spans="1:21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8325</v>
      </c>
      <c r="R791" t="s">
        <v>8326</v>
      </c>
      <c r="S791" s="11">
        <f t="shared" si="62"/>
        <v>41277.186111111114</v>
      </c>
      <c r="T791" s="11">
        <f t="shared" si="63"/>
        <v>41295.332638888889</v>
      </c>
      <c r="U791">
        <f t="shared" si="64"/>
        <v>2013</v>
      </c>
    </row>
    <row r="792" spans="1:21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8325</v>
      </c>
      <c r="R792" t="s">
        <v>8326</v>
      </c>
      <c r="S792" s="11">
        <f t="shared" si="62"/>
        <v>41276.047905092593</v>
      </c>
      <c r="T792" s="11">
        <f t="shared" si="63"/>
        <v>41306.047905092593</v>
      </c>
      <c r="U792">
        <f t="shared" si="64"/>
        <v>2013</v>
      </c>
    </row>
    <row r="793" spans="1:21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8325</v>
      </c>
      <c r="R793" t="s">
        <v>8326</v>
      </c>
      <c r="S793" s="11">
        <f t="shared" si="62"/>
        <v>41557.780624999999</v>
      </c>
      <c r="T793" s="11">
        <f t="shared" si="63"/>
        <v>41591.249305555553</v>
      </c>
      <c r="U793">
        <f t="shared" si="64"/>
        <v>2013</v>
      </c>
    </row>
    <row r="794" spans="1:21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8325</v>
      </c>
      <c r="R794" t="s">
        <v>8326</v>
      </c>
      <c r="S794" s="11">
        <f t="shared" si="62"/>
        <v>41555.873645833337</v>
      </c>
      <c r="T794" s="11">
        <f t="shared" si="63"/>
        <v>41585.915312500001</v>
      </c>
      <c r="U794">
        <f t="shared" si="64"/>
        <v>2013</v>
      </c>
    </row>
    <row r="795" spans="1:21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8325</v>
      </c>
      <c r="R795" t="s">
        <v>8326</v>
      </c>
      <c r="S795" s="11">
        <f t="shared" si="62"/>
        <v>41442.741249999999</v>
      </c>
      <c r="T795" s="11">
        <f t="shared" si="63"/>
        <v>41458.207638888889</v>
      </c>
      <c r="U795">
        <f t="shared" si="64"/>
        <v>2013</v>
      </c>
    </row>
    <row r="796" spans="1:21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8325</v>
      </c>
      <c r="R796" t="s">
        <v>8326</v>
      </c>
      <c r="S796" s="11">
        <f t="shared" si="62"/>
        <v>40736.115011574075</v>
      </c>
      <c r="T796" s="11">
        <f t="shared" si="63"/>
        <v>40791.712500000001</v>
      </c>
      <c r="U796">
        <f t="shared" si="64"/>
        <v>2011</v>
      </c>
    </row>
    <row r="797" spans="1:21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8325</v>
      </c>
      <c r="R797" t="s">
        <v>8326</v>
      </c>
      <c r="S797" s="11">
        <f t="shared" si="62"/>
        <v>40963.613032407404</v>
      </c>
      <c r="T797" s="11">
        <f t="shared" si="63"/>
        <v>41006.207638888889</v>
      </c>
      <c r="U797">
        <f t="shared" si="64"/>
        <v>2012</v>
      </c>
    </row>
    <row r="798" spans="1:21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8325</v>
      </c>
      <c r="R798" t="s">
        <v>8326</v>
      </c>
      <c r="S798" s="11">
        <f t="shared" si="62"/>
        <v>41502.882928240739</v>
      </c>
      <c r="T798" s="11">
        <f t="shared" si="63"/>
        <v>41532.881944444445</v>
      </c>
      <c r="U798">
        <f t="shared" si="64"/>
        <v>2013</v>
      </c>
    </row>
    <row r="799" spans="1:21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8325</v>
      </c>
      <c r="R799" t="s">
        <v>8326</v>
      </c>
      <c r="S799" s="11">
        <f t="shared" si="62"/>
        <v>40996.994074074071</v>
      </c>
      <c r="T799" s="11">
        <f t="shared" si="63"/>
        <v>41028.166666666664</v>
      </c>
      <c r="U799">
        <f t="shared" si="64"/>
        <v>2012</v>
      </c>
    </row>
    <row r="800" spans="1:21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8325</v>
      </c>
      <c r="R800" t="s">
        <v>8326</v>
      </c>
      <c r="S800" s="11">
        <f t="shared" si="62"/>
        <v>41882.590127314819</v>
      </c>
      <c r="T800" s="11">
        <f t="shared" si="63"/>
        <v>41912.590127314819</v>
      </c>
      <c r="U800">
        <f t="shared" si="64"/>
        <v>2014</v>
      </c>
    </row>
    <row r="801" spans="1:21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8325</v>
      </c>
      <c r="R801" t="s">
        <v>8326</v>
      </c>
      <c r="S801" s="11">
        <f t="shared" si="62"/>
        <v>40996.667199074072</v>
      </c>
      <c r="T801" s="11">
        <f t="shared" si="63"/>
        <v>41026.667199074072</v>
      </c>
      <c r="U801">
        <f t="shared" si="64"/>
        <v>2012</v>
      </c>
    </row>
    <row r="802" spans="1:21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8325</v>
      </c>
      <c r="R802" t="s">
        <v>8326</v>
      </c>
      <c r="S802" s="11">
        <f t="shared" si="62"/>
        <v>41863.433495370373</v>
      </c>
      <c r="T802" s="11">
        <f t="shared" si="63"/>
        <v>41893.433495370373</v>
      </c>
      <c r="U802">
        <f t="shared" si="64"/>
        <v>2014</v>
      </c>
    </row>
    <row r="803" spans="1:21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8325</v>
      </c>
      <c r="R803" t="s">
        <v>8326</v>
      </c>
      <c r="S803" s="11">
        <f t="shared" si="62"/>
        <v>40695.795370370368</v>
      </c>
      <c r="T803" s="11">
        <f t="shared" si="63"/>
        <v>40725.795370370368</v>
      </c>
      <c r="U803">
        <f t="shared" si="64"/>
        <v>2011</v>
      </c>
    </row>
    <row r="804" spans="1:21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8325</v>
      </c>
      <c r="R804" t="s">
        <v>8326</v>
      </c>
      <c r="S804" s="11">
        <f t="shared" si="62"/>
        <v>41123.022268518522</v>
      </c>
      <c r="T804" s="11">
        <f t="shared" si="63"/>
        <v>41169.170138888891</v>
      </c>
      <c r="U804">
        <f t="shared" si="64"/>
        <v>2012</v>
      </c>
    </row>
    <row r="805" spans="1:21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8325</v>
      </c>
      <c r="R805" t="s">
        <v>8326</v>
      </c>
      <c r="S805" s="11">
        <f t="shared" si="62"/>
        <v>40665.949976851851</v>
      </c>
      <c r="T805" s="11">
        <f t="shared" si="63"/>
        <v>40692.041666666664</v>
      </c>
      <c r="U805">
        <f t="shared" si="64"/>
        <v>2011</v>
      </c>
    </row>
    <row r="806" spans="1:21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8325</v>
      </c>
      <c r="R806" t="s">
        <v>8326</v>
      </c>
      <c r="S806" s="11">
        <f t="shared" si="62"/>
        <v>40730.105625000004</v>
      </c>
      <c r="T806" s="11">
        <f t="shared" si="63"/>
        <v>40747.165972222225</v>
      </c>
      <c r="U806">
        <f t="shared" si="64"/>
        <v>2011</v>
      </c>
    </row>
    <row r="807" spans="1:21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8325</v>
      </c>
      <c r="R807" t="s">
        <v>8326</v>
      </c>
      <c r="S807" s="11">
        <f t="shared" si="62"/>
        <v>40690.823055555556</v>
      </c>
      <c r="T807" s="11">
        <f t="shared" si="63"/>
        <v>40740.958333333336</v>
      </c>
      <c r="U807">
        <f t="shared" si="64"/>
        <v>2011</v>
      </c>
    </row>
    <row r="808" spans="1:21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8325</v>
      </c>
      <c r="R808" t="s">
        <v>8326</v>
      </c>
      <c r="S808" s="11">
        <f t="shared" si="62"/>
        <v>40763.691423611112</v>
      </c>
      <c r="T808" s="11">
        <f t="shared" si="63"/>
        <v>40793.691423611112</v>
      </c>
      <c r="U808">
        <f t="shared" si="64"/>
        <v>2011</v>
      </c>
    </row>
    <row r="809" spans="1:21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8325</v>
      </c>
      <c r="R809" t="s">
        <v>8326</v>
      </c>
      <c r="S809" s="11">
        <f t="shared" si="62"/>
        <v>42759.628599537042</v>
      </c>
      <c r="T809" s="11">
        <f t="shared" si="63"/>
        <v>42795.083333333328</v>
      </c>
      <c r="U809">
        <f t="shared" si="64"/>
        <v>2017</v>
      </c>
    </row>
    <row r="810" spans="1:21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8325</v>
      </c>
      <c r="R810" t="s">
        <v>8326</v>
      </c>
      <c r="S810" s="11">
        <f t="shared" si="62"/>
        <v>41962.100532407407</v>
      </c>
      <c r="T810" s="11">
        <f t="shared" si="63"/>
        <v>41995.207638888889</v>
      </c>
      <c r="U810">
        <f t="shared" si="64"/>
        <v>2014</v>
      </c>
    </row>
    <row r="811" spans="1:21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8325</v>
      </c>
      <c r="R811" t="s">
        <v>8326</v>
      </c>
      <c r="S811" s="11">
        <f t="shared" si="62"/>
        <v>41628.833680555559</v>
      </c>
      <c r="T811" s="11">
        <f t="shared" si="63"/>
        <v>41658.833680555559</v>
      </c>
      <c r="U811">
        <f t="shared" si="64"/>
        <v>2013</v>
      </c>
    </row>
    <row r="812" spans="1:21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8325</v>
      </c>
      <c r="R812" t="s">
        <v>8326</v>
      </c>
      <c r="S812" s="11">
        <f t="shared" si="62"/>
        <v>41123.056273148148</v>
      </c>
      <c r="T812" s="11">
        <f t="shared" si="63"/>
        <v>41153.056273148148</v>
      </c>
      <c r="U812">
        <f t="shared" si="64"/>
        <v>2012</v>
      </c>
    </row>
    <row r="813" spans="1:21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8325</v>
      </c>
      <c r="R813" t="s">
        <v>8326</v>
      </c>
      <c r="S813" s="11">
        <f t="shared" si="62"/>
        <v>41443.643541666665</v>
      </c>
      <c r="T813" s="11">
        <f t="shared" si="63"/>
        <v>41465.702777777777</v>
      </c>
      <c r="U813">
        <f t="shared" si="64"/>
        <v>2013</v>
      </c>
    </row>
    <row r="814" spans="1:21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8325</v>
      </c>
      <c r="R814" t="s">
        <v>8326</v>
      </c>
      <c r="S814" s="11">
        <f t="shared" si="62"/>
        <v>41282.017962962964</v>
      </c>
      <c r="T814" s="11">
        <f t="shared" si="63"/>
        <v>41334.581944444442</v>
      </c>
      <c r="U814">
        <f t="shared" si="64"/>
        <v>2013</v>
      </c>
    </row>
    <row r="815" spans="1:21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8325</v>
      </c>
      <c r="R815" t="s">
        <v>8326</v>
      </c>
      <c r="S815" s="11">
        <f t="shared" si="62"/>
        <v>41080.960243055553</v>
      </c>
      <c r="T815" s="11">
        <f t="shared" si="63"/>
        <v>41110.960243055553</v>
      </c>
      <c r="U815">
        <f t="shared" si="64"/>
        <v>2012</v>
      </c>
    </row>
    <row r="816" spans="1:21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8325</v>
      </c>
      <c r="R816" t="s">
        <v>8326</v>
      </c>
      <c r="S816" s="11">
        <f t="shared" si="62"/>
        <v>40679.743067129632</v>
      </c>
      <c r="T816" s="11">
        <f t="shared" si="63"/>
        <v>40694.75277777778</v>
      </c>
      <c r="U816">
        <f t="shared" si="64"/>
        <v>2011</v>
      </c>
    </row>
    <row r="817" spans="1:21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8325</v>
      </c>
      <c r="R817" t="s">
        <v>8326</v>
      </c>
      <c r="S817" s="11">
        <f t="shared" si="62"/>
        <v>41914.917858796296</v>
      </c>
      <c r="T817" s="11">
        <f t="shared" si="63"/>
        <v>41944.917858796296</v>
      </c>
      <c r="U817">
        <f t="shared" si="64"/>
        <v>2014</v>
      </c>
    </row>
    <row r="818" spans="1:21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8325</v>
      </c>
      <c r="R818" t="s">
        <v>8326</v>
      </c>
      <c r="S818" s="11">
        <f t="shared" si="62"/>
        <v>41341.870868055557</v>
      </c>
      <c r="T818" s="11">
        <f t="shared" si="63"/>
        <v>41373.270833333336</v>
      </c>
      <c r="U818">
        <f t="shared" si="64"/>
        <v>2013</v>
      </c>
    </row>
    <row r="819" spans="1:21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8325</v>
      </c>
      <c r="R819" t="s">
        <v>8326</v>
      </c>
      <c r="S819" s="11">
        <f t="shared" si="62"/>
        <v>40925.599664351852</v>
      </c>
      <c r="T819" s="11">
        <f t="shared" si="63"/>
        <v>40979.207638888889</v>
      </c>
      <c r="U819">
        <f t="shared" si="64"/>
        <v>2012</v>
      </c>
    </row>
    <row r="820" spans="1:21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8325</v>
      </c>
      <c r="R820" t="s">
        <v>8326</v>
      </c>
      <c r="S820" s="11">
        <f t="shared" si="62"/>
        <v>41120.882881944446</v>
      </c>
      <c r="T820" s="11">
        <f t="shared" si="63"/>
        <v>41128.709027777775</v>
      </c>
      <c r="U820">
        <f t="shared" si="64"/>
        <v>2012</v>
      </c>
    </row>
    <row r="821" spans="1:21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8325</v>
      </c>
      <c r="R821" t="s">
        <v>8326</v>
      </c>
      <c r="S821" s="11">
        <f t="shared" si="62"/>
        <v>41619.998310185183</v>
      </c>
      <c r="T821" s="11">
        <f t="shared" si="63"/>
        <v>41629.197222222225</v>
      </c>
      <c r="U821">
        <f t="shared" si="64"/>
        <v>2013</v>
      </c>
    </row>
    <row r="822" spans="1:21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8325</v>
      </c>
      <c r="R822" t="s">
        <v>8326</v>
      </c>
      <c r="S822" s="11">
        <f t="shared" si="62"/>
        <v>41768.841921296298</v>
      </c>
      <c r="T822" s="11">
        <f t="shared" si="63"/>
        <v>41799.208333333336</v>
      </c>
      <c r="U822">
        <f t="shared" si="64"/>
        <v>2014</v>
      </c>
    </row>
    <row r="823" spans="1:21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8325</v>
      </c>
      <c r="R823" t="s">
        <v>8326</v>
      </c>
      <c r="S823" s="11">
        <f t="shared" si="62"/>
        <v>42093.922048611115</v>
      </c>
      <c r="T823" s="11">
        <f t="shared" si="63"/>
        <v>42128.167361111111</v>
      </c>
      <c r="U823">
        <f t="shared" si="64"/>
        <v>2015</v>
      </c>
    </row>
    <row r="824" spans="1:21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8325</v>
      </c>
      <c r="R824" t="s">
        <v>8326</v>
      </c>
      <c r="S824" s="11">
        <f t="shared" si="62"/>
        <v>41157.947337962964</v>
      </c>
      <c r="T824" s="11">
        <f t="shared" si="63"/>
        <v>41187.947337962964</v>
      </c>
      <c r="U824">
        <f t="shared" si="64"/>
        <v>2012</v>
      </c>
    </row>
    <row r="825" spans="1:21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8325</v>
      </c>
      <c r="R825" t="s">
        <v>8326</v>
      </c>
      <c r="S825" s="11">
        <f t="shared" si="62"/>
        <v>42055.972824074073</v>
      </c>
      <c r="T825" s="11">
        <f t="shared" si="63"/>
        <v>42085.931157407409</v>
      </c>
      <c r="U825">
        <f t="shared" si="64"/>
        <v>2015</v>
      </c>
    </row>
    <row r="826" spans="1:21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ref="O826:O889" si="65">ROUND(E826/D826*100,0)</f>
        <v>134</v>
      </c>
      <c r="P826">
        <f t="shared" ref="P826:P889" si="66">IFERROR(ROUND(E826/L826,2),0)</f>
        <v>39.82</v>
      </c>
      <c r="Q826" s="10" t="s">
        <v>8325</v>
      </c>
      <c r="R826" t="s">
        <v>8326</v>
      </c>
      <c r="S826" s="11">
        <f t="shared" ref="S826:S889" si="67">(((J826/60)/60)/24)+DATE(1970,1,1)</f>
        <v>40250.242106481484</v>
      </c>
      <c r="T826" s="11">
        <f t="shared" ref="T826:T889" si="68">(((I826/60)/60)/24)+DATE(1970,1,1)</f>
        <v>40286.290972222225</v>
      </c>
      <c r="U826">
        <f t="shared" ref="U826:U889" si="69">YEAR(S826)</f>
        <v>2010</v>
      </c>
    </row>
    <row r="827" spans="1:21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5"/>
        <v>100</v>
      </c>
      <c r="P827">
        <f t="shared" si="66"/>
        <v>126.81</v>
      </c>
      <c r="Q827" s="10" t="s">
        <v>8325</v>
      </c>
      <c r="R827" t="s">
        <v>8326</v>
      </c>
      <c r="S827" s="11">
        <f t="shared" si="67"/>
        <v>41186.306527777779</v>
      </c>
      <c r="T827" s="11">
        <f t="shared" si="68"/>
        <v>41211.306527777779</v>
      </c>
      <c r="U827">
        <f t="shared" si="69"/>
        <v>2012</v>
      </c>
    </row>
    <row r="828" spans="1:21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5"/>
        <v>101</v>
      </c>
      <c r="P828">
        <f t="shared" si="66"/>
        <v>113.88</v>
      </c>
      <c r="Q828" s="10" t="s">
        <v>8325</v>
      </c>
      <c r="R828" t="s">
        <v>8326</v>
      </c>
      <c r="S828" s="11">
        <f t="shared" si="67"/>
        <v>40973.038541666669</v>
      </c>
      <c r="T828" s="11">
        <f t="shared" si="68"/>
        <v>40993.996874999997</v>
      </c>
      <c r="U828">
        <f t="shared" si="69"/>
        <v>2012</v>
      </c>
    </row>
    <row r="829" spans="1:21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5"/>
        <v>103</v>
      </c>
      <c r="P829">
        <f t="shared" si="66"/>
        <v>28.18</v>
      </c>
      <c r="Q829" s="10" t="s">
        <v>8325</v>
      </c>
      <c r="R829" t="s">
        <v>8326</v>
      </c>
      <c r="S829" s="11">
        <f t="shared" si="67"/>
        <v>40927.473460648151</v>
      </c>
      <c r="T829" s="11">
        <f t="shared" si="68"/>
        <v>40953.825694444444</v>
      </c>
      <c r="U829">
        <f t="shared" si="69"/>
        <v>2012</v>
      </c>
    </row>
    <row r="830" spans="1:21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5"/>
        <v>107</v>
      </c>
      <c r="P830">
        <f t="shared" si="66"/>
        <v>36.61</v>
      </c>
      <c r="Q830" s="10" t="s">
        <v>8325</v>
      </c>
      <c r="R830" t="s">
        <v>8326</v>
      </c>
      <c r="S830" s="11">
        <f t="shared" si="67"/>
        <v>41073.050717592596</v>
      </c>
      <c r="T830" s="11">
        <f t="shared" si="68"/>
        <v>41085.683333333334</v>
      </c>
      <c r="U830">
        <f t="shared" si="69"/>
        <v>2012</v>
      </c>
    </row>
    <row r="831" spans="1:21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5"/>
        <v>104</v>
      </c>
      <c r="P831">
        <f t="shared" si="66"/>
        <v>32.5</v>
      </c>
      <c r="Q831" s="10" t="s">
        <v>8325</v>
      </c>
      <c r="R831" t="s">
        <v>8326</v>
      </c>
      <c r="S831" s="11">
        <f t="shared" si="67"/>
        <v>42504.801388888889</v>
      </c>
      <c r="T831" s="11">
        <f t="shared" si="68"/>
        <v>42564.801388888889</v>
      </c>
      <c r="U831">
        <f t="shared" si="69"/>
        <v>2016</v>
      </c>
    </row>
    <row r="832" spans="1:21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5"/>
        <v>108</v>
      </c>
      <c r="P832">
        <f t="shared" si="66"/>
        <v>60.66</v>
      </c>
      <c r="Q832" s="10" t="s">
        <v>8325</v>
      </c>
      <c r="R832" t="s">
        <v>8326</v>
      </c>
      <c r="S832" s="11">
        <f t="shared" si="67"/>
        <v>41325.525752314818</v>
      </c>
      <c r="T832" s="11">
        <f t="shared" si="68"/>
        <v>41355.484085648146</v>
      </c>
      <c r="U832">
        <f t="shared" si="69"/>
        <v>2013</v>
      </c>
    </row>
    <row r="833" spans="1:21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5"/>
        <v>233</v>
      </c>
      <c r="P833">
        <f t="shared" si="66"/>
        <v>175</v>
      </c>
      <c r="Q833" s="10" t="s">
        <v>8325</v>
      </c>
      <c r="R833" t="s">
        <v>8326</v>
      </c>
      <c r="S833" s="11">
        <f t="shared" si="67"/>
        <v>40996.646921296298</v>
      </c>
      <c r="T833" s="11">
        <f t="shared" si="68"/>
        <v>41026.646921296298</v>
      </c>
      <c r="U833">
        <f t="shared" si="69"/>
        <v>2012</v>
      </c>
    </row>
    <row r="834" spans="1:21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5"/>
        <v>101</v>
      </c>
      <c r="P834">
        <f t="shared" si="66"/>
        <v>97.99</v>
      </c>
      <c r="Q834" s="10" t="s">
        <v>8325</v>
      </c>
      <c r="R834" t="s">
        <v>8326</v>
      </c>
      <c r="S834" s="11">
        <f t="shared" si="67"/>
        <v>40869.675173611111</v>
      </c>
      <c r="T834" s="11">
        <f t="shared" si="68"/>
        <v>40929.342361111114</v>
      </c>
      <c r="U834">
        <f t="shared" si="69"/>
        <v>2011</v>
      </c>
    </row>
    <row r="835" spans="1:21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si="66"/>
        <v>148.78</v>
      </c>
      <c r="Q835" s="10" t="s">
        <v>8325</v>
      </c>
      <c r="R835" t="s">
        <v>8326</v>
      </c>
      <c r="S835" s="11">
        <f t="shared" si="67"/>
        <v>41718.878182870372</v>
      </c>
      <c r="T835" s="11">
        <f t="shared" si="68"/>
        <v>41748.878182870372</v>
      </c>
      <c r="U835">
        <f t="shared" si="69"/>
        <v>2014</v>
      </c>
    </row>
    <row r="836" spans="1:21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8325</v>
      </c>
      <c r="R836" t="s">
        <v>8326</v>
      </c>
      <c r="S836" s="11">
        <f t="shared" si="67"/>
        <v>41422.822824074072</v>
      </c>
      <c r="T836" s="11">
        <f t="shared" si="68"/>
        <v>41456.165972222225</v>
      </c>
      <c r="U836">
        <f t="shared" si="69"/>
        <v>2013</v>
      </c>
    </row>
    <row r="837" spans="1:21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8325</v>
      </c>
      <c r="R837" t="s">
        <v>8326</v>
      </c>
      <c r="S837" s="11">
        <f t="shared" si="67"/>
        <v>41005.45784722222</v>
      </c>
      <c r="T837" s="11">
        <f t="shared" si="68"/>
        <v>41048.125</v>
      </c>
      <c r="U837">
        <f t="shared" si="69"/>
        <v>2012</v>
      </c>
    </row>
    <row r="838" spans="1:21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8325</v>
      </c>
      <c r="R838" t="s">
        <v>8326</v>
      </c>
      <c r="S838" s="11">
        <f t="shared" si="67"/>
        <v>41524.056921296295</v>
      </c>
      <c r="T838" s="11">
        <f t="shared" si="68"/>
        <v>41554.056921296295</v>
      </c>
      <c r="U838">
        <f t="shared" si="69"/>
        <v>2013</v>
      </c>
    </row>
    <row r="839" spans="1:21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8325</v>
      </c>
      <c r="R839" t="s">
        <v>8326</v>
      </c>
      <c r="S839" s="11">
        <f t="shared" si="67"/>
        <v>41730.998402777775</v>
      </c>
      <c r="T839" s="11">
        <f t="shared" si="68"/>
        <v>41760.998402777775</v>
      </c>
      <c r="U839">
        <f t="shared" si="69"/>
        <v>2014</v>
      </c>
    </row>
    <row r="840" spans="1:21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8325</v>
      </c>
      <c r="R840" t="s">
        <v>8326</v>
      </c>
      <c r="S840" s="11">
        <f t="shared" si="67"/>
        <v>40895.897974537038</v>
      </c>
      <c r="T840" s="11">
        <f t="shared" si="68"/>
        <v>40925.897974537038</v>
      </c>
      <c r="U840">
        <f t="shared" si="69"/>
        <v>2011</v>
      </c>
    </row>
    <row r="841" spans="1:21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8325</v>
      </c>
      <c r="R841" t="s">
        <v>8326</v>
      </c>
      <c r="S841" s="11">
        <f t="shared" si="67"/>
        <v>41144.763379629629</v>
      </c>
      <c r="T841" s="11">
        <f t="shared" si="68"/>
        <v>41174.763379629629</v>
      </c>
      <c r="U841">
        <f t="shared" si="69"/>
        <v>2012</v>
      </c>
    </row>
    <row r="842" spans="1:21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8325</v>
      </c>
      <c r="R842" t="s">
        <v>8327</v>
      </c>
      <c r="S842" s="11">
        <f t="shared" si="67"/>
        <v>42607.226701388892</v>
      </c>
      <c r="T842" s="11">
        <f t="shared" si="68"/>
        <v>42637.226701388892</v>
      </c>
      <c r="U842">
        <f t="shared" si="69"/>
        <v>2016</v>
      </c>
    </row>
    <row r="843" spans="1:21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8325</v>
      </c>
      <c r="R843" t="s">
        <v>8327</v>
      </c>
      <c r="S843" s="11">
        <f t="shared" si="67"/>
        <v>41923.838692129626</v>
      </c>
      <c r="T843" s="11">
        <f t="shared" si="68"/>
        <v>41953.88035879629</v>
      </c>
      <c r="U843">
        <f t="shared" si="69"/>
        <v>2014</v>
      </c>
    </row>
    <row r="844" spans="1:21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8325</v>
      </c>
      <c r="R844" t="s">
        <v>8327</v>
      </c>
      <c r="S844" s="11">
        <f t="shared" si="67"/>
        <v>41526.592395833337</v>
      </c>
      <c r="T844" s="11">
        <f t="shared" si="68"/>
        <v>41561.165972222225</v>
      </c>
      <c r="U844">
        <f t="shared" si="69"/>
        <v>2013</v>
      </c>
    </row>
    <row r="845" spans="1:21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8325</v>
      </c>
      <c r="R845" t="s">
        <v>8327</v>
      </c>
      <c r="S845" s="11">
        <f t="shared" si="67"/>
        <v>42695.257870370369</v>
      </c>
      <c r="T845" s="11">
        <f t="shared" si="68"/>
        <v>42712.333333333328</v>
      </c>
      <c r="U845">
        <f t="shared" si="69"/>
        <v>2016</v>
      </c>
    </row>
    <row r="846" spans="1:21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8325</v>
      </c>
      <c r="R846" t="s">
        <v>8327</v>
      </c>
      <c r="S846" s="11">
        <f t="shared" si="67"/>
        <v>41905.684629629628</v>
      </c>
      <c r="T846" s="11">
        <f t="shared" si="68"/>
        <v>41944.207638888889</v>
      </c>
      <c r="U846">
        <f t="shared" si="69"/>
        <v>2014</v>
      </c>
    </row>
    <row r="847" spans="1:21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8325</v>
      </c>
      <c r="R847" t="s">
        <v>8327</v>
      </c>
      <c r="S847" s="11">
        <f t="shared" si="67"/>
        <v>42578.205972222218</v>
      </c>
      <c r="T847" s="11">
        <f t="shared" si="68"/>
        <v>42618.165972222225</v>
      </c>
      <c r="U847">
        <f t="shared" si="69"/>
        <v>2016</v>
      </c>
    </row>
    <row r="848" spans="1:21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8325</v>
      </c>
      <c r="R848" t="s">
        <v>8327</v>
      </c>
      <c r="S848" s="11">
        <f t="shared" si="67"/>
        <v>41694.391840277778</v>
      </c>
      <c r="T848" s="11">
        <f t="shared" si="68"/>
        <v>41708.583333333336</v>
      </c>
      <c r="U848">
        <f t="shared" si="69"/>
        <v>2014</v>
      </c>
    </row>
    <row r="849" spans="1:21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8325</v>
      </c>
      <c r="R849" t="s">
        <v>8327</v>
      </c>
      <c r="S849" s="11">
        <f t="shared" si="67"/>
        <v>42165.79833333334</v>
      </c>
      <c r="T849" s="11">
        <f t="shared" si="68"/>
        <v>42195.79833333334</v>
      </c>
      <c r="U849">
        <f t="shared" si="69"/>
        <v>2015</v>
      </c>
    </row>
    <row r="850" spans="1:21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8325</v>
      </c>
      <c r="R850" t="s">
        <v>8327</v>
      </c>
      <c r="S850" s="11">
        <f t="shared" si="67"/>
        <v>42078.792048611111</v>
      </c>
      <c r="T850" s="11">
        <f t="shared" si="68"/>
        <v>42108.792048611111</v>
      </c>
      <c r="U850">
        <f t="shared" si="69"/>
        <v>2015</v>
      </c>
    </row>
    <row r="851" spans="1:21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8325</v>
      </c>
      <c r="R851" t="s">
        <v>8327</v>
      </c>
      <c r="S851" s="11">
        <f t="shared" si="67"/>
        <v>42051.148888888885</v>
      </c>
      <c r="T851" s="11">
        <f t="shared" si="68"/>
        <v>42079.107222222221</v>
      </c>
      <c r="U851">
        <f t="shared" si="69"/>
        <v>2015</v>
      </c>
    </row>
    <row r="852" spans="1:21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8325</v>
      </c>
      <c r="R852" t="s">
        <v>8327</v>
      </c>
      <c r="S852" s="11">
        <f t="shared" si="67"/>
        <v>42452.827743055561</v>
      </c>
      <c r="T852" s="11">
        <f t="shared" si="68"/>
        <v>42485.207638888889</v>
      </c>
      <c r="U852">
        <f t="shared" si="69"/>
        <v>2016</v>
      </c>
    </row>
    <row r="853" spans="1:21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8325</v>
      </c>
      <c r="R853" t="s">
        <v>8327</v>
      </c>
      <c r="S853" s="11">
        <f t="shared" si="67"/>
        <v>42522.880243055552</v>
      </c>
      <c r="T853" s="11">
        <f t="shared" si="68"/>
        <v>42582.822916666672</v>
      </c>
      <c r="U853">
        <f t="shared" si="69"/>
        <v>2016</v>
      </c>
    </row>
    <row r="854" spans="1:21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8325</v>
      </c>
      <c r="R854" t="s">
        <v>8327</v>
      </c>
      <c r="S854" s="11">
        <f t="shared" si="67"/>
        <v>42656.805497685185</v>
      </c>
      <c r="T854" s="11">
        <f t="shared" si="68"/>
        <v>42667.875</v>
      </c>
      <c r="U854">
        <f t="shared" si="69"/>
        <v>2016</v>
      </c>
    </row>
    <row r="855" spans="1:21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8325</v>
      </c>
      <c r="R855" t="s">
        <v>8327</v>
      </c>
      <c r="S855" s="11">
        <f t="shared" si="67"/>
        <v>42021.832280092596</v>
      </c>
      <c r="T855" s="11">
        <f t="shared" si="68"/>
        <v>42051.832280092596</v>
      </c>
      <c r="U855">
        <f t="shared" si="69"/>
        <v>2015</v>
      </c>
    </row>
    <row r="856" spans="1:21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8325</v>
      </c>
      <c r="R856" t="s">
        <v>8327</v>
      </c>
      <c r="S856" s="11">
        <f t="shared" si="67"/>
        <v>42702.212337962963</v>
      </c>
      <c r="T856" s="11">
        <f t="shared" si="68"/>
        <v>42732.212337962963</v>
      </c>
      <c r="U856">
        <f t="shared" si="69"/>
        <v>2016</v>
      </c>
    </row>
    <row r="857" spans="1:21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8325</v>
      </c>
      <c r="R857" t="s">
        <v>8327</v>
      </c>
      <c r="S857" s="11">
        <f t="shared" si="67"/>
        <v>42545.125196759262</v>
      </c>
      <c r="T857" s="11">
        <f t="shared" si="68"/>
        <v>42575.125196759262</v>
      </c>
      <c r="U857">
        <f t="shared" si="69"/>
        <v>2016</v>
      </c>
    </row>
    <row r="858" spans="1:21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8325</v>
      </c>
      <c r="R858" t="s">
        <v>8327</v>
      </c>
      <c r="S858" s="11">
        <f t="shared" si="67"/>
        <v>42609.311990740738</v>
      </c>
      <c r="T858" s="11">
        <f t="shared" si="68"/>
        <v>42668.791666666672</v>
      </c>
      <c r="U858">
        <f t="shared" si="69"/>
        <v>2016</v>
      </c>
    </row>
    <row r="859" spans="1:21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8325</v>
      </c>
      <c r="R859" t="s">
        <v>8327</v>
      </c>
      <c r="S859" s="11">
        <f t="shared" si="67"/>
        <v>42291.581377314811</v>
      </c>
      <c r="T859" s="11">
        <f t="shared" si="68"/>
        <v>42333.623043981483</v>
      </c>
      <c r="U859">
        <f t="shared" si="69"/>
        <v>2015</v>
      </c>
    </row>
    <row r="860" spans="1:21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8325</v>
      </c>
      <c r="R860" t="s">
        <v>8327</v>
      </c>
      <c r="S860" s="11">
        <f t="shared" si="67"/>
        <v>42079.745578703703</v>
      </c>
      <c r="T860" s="11">
        <f t="shared" si="68"/>
        <v>42109.957638888889</v>
      </c>
      <c r="U860">
        <f t="shared" si="69"/>
        <v>2015</v>
      </c>
    </row>
    <row r="861" spans="1:21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8325</v>
      </c>
      <c r="R861" t="s">
        <v>8327</v>
      </c>
      <c r="S861" s="11">
        <f t="shared" si="67"/>
        <v>42128.820231481484</v>
      </c>
      <c r="T861" s="11">
        <f t="shared" si="68"/>
        <v>42159</v>
      </c>
      <c r="U861">
        <f t="shared" si="69"/>
        <v>2015</v>
      </c>
    </row>
    <row r="862" spans="1:21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8325</v>
      </c>
      <c r="R862" t="s">
        <v>8328</v>
      </c>
      <c r="S862" s="11">
        <f t="shared" si="67"/>
        <v>41570.482789351852</v>
      </c>
      <c r="T862" s="11">
        <f t="shared" si="68"/>
        <v>41600.524456018517</v>
      </c>
      <c r="U862">
        <f t="shared" si="69"/>
        <v>2013</v>
      </c>
    </row>
    <row r="863" spans="1:21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8325</v>
      </c>
      <c r="R863" t="s">
        <v>8328</v>
      </c>
      <c r="S863" s="11">
        <f t="shared" si="67"/>
        <v>42599.965324074074</v>
      </c>
      <c r="T863" s="11">
        <f t="shared" si="68"/>
        <v>42629.965324074074</v>
      </c>
      <c r="U863">
        <f t="shared" si="69"/>
        <v>2016</v>
      </c>
    </row>
    <row r="864" spans="1:21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8325</v>
      </c>
      <c r="R864" t="s">
        <v>8328</v>
      </c>
      <c r="S864" s="11">
        <f t="shared" si="67"/>
        <v>41559.5549537037</v>
      </c>
      <c r="T864" s="11">
        <f t="shared" si="68"/>
        <v>41589.596620370372</v>
      </c>
      <c r="U864">
        <f t="shared" si="69"/>
        <v>2013</v>
      </c>
    </row>
    <row r="865" spans="1:21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8325</v>
      </c>
      <c r="R865" t="s">
        <v>8328</v>
      </c>
      <c r="S865" s="11">
        <f t="shared" si="67"/>
        <v>40921.117662037039</v>
      </c>
      <c r="T865" s="11">
        <f t="shared" si="68"/>
        <v>40951.117662037039</v>
      </c>
      <c r="U865">
        <f t="shared" si="69"/>
        <v>2012</v>
      </c>
    </row>
    <row r="866" spans="1:21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8325</v>
      </c>
      <c r="R866" t="s">
        <v>8328</v>
      </c>
      <c r="S866" s="11">
        <f t="shared" si="67"/>
        <v>41541.106921296298</v>
      </c>
      <c r="T866" s="11">
        <f t="shared" si="68"/>
        <v>41563.415972222225</v>
      </c>
      <c r="U866">
        <f t="shared" si="69"/>
        <v>2013</v>
      </c>
    </row>
    <row r="867" spans="1:21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8325</v>
      </c>
      <c r="R867" t="s">
        <v>8328</v>
      </c>
      <c r="S867" s="11">
        <f t="shared" si="67"/>
        <v>41230.77311342593</v>
      </c>
      <c r="T867" s="11">
        <f t="shared" si="68"/>
        <v>41290.77311342593</v>
      </c>
      <c r="U867">
        <f t="shared" si="69"/>
        <v>2012</v>
      </c>
    </row>
    <row r="868" spans="1:21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8325</v>
      </c>
      <c r="R868" t="s">
        <v>8328</v>
      </c>
      <c r="S868" s="11">
        <f t="shared" si="67"/>
        <v>42025.637939814813</v>
      </c>
      <c r="T868" s="11">
        <f t="shared" si="68"/>
        <v>42063.631944444445</v>
      </c>
      <c r="U868">
        <f t="shared" si="69"/>
        <v>2015</v>
      </c>
    </row>
    <row r="869" spans="1:21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8325</v>
      </c>
      <c r="R869" t="s">
        <v>8328</v>
      </c>
      <c r="S869" s="11">
        <f t="shared" si="67"/>
        <v>40088.105393518519</v>
      </c>
      <c r="T869" s="11">
        <f t="shared" si="68"/>
        <v>40148.207638888889</v>
      </c>
      <c r="U869">
        <f t="shared" si="69"/>
        <v>2009</v>
      </c>
    </row>
    <row r="870" spans="1:21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8325</v>
      </c>
      <c r="R870" t="s">
        <v>8328</v>
      </c>
      <c r="S870" s="11">
        <f t="shared" si="67"/>
        <v>41616.027754629627</v>
      </c>
      <c r="T870" s="11">
        <f t="shared" si="68"/>
        <v>41646.027754629627</v>
      </c>
      <c r="U870">
        <f t="shared" si="69"/>
        <v>2013</v>
      </c>
    </row>
    <row r="871" spans="1:21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8325</v>
      </c>
      <c r="R871" t="s">
        <v>8328</v>
      </c>
      <c r="S871" s="11">
        <f t="shared" si="67"/>
        <v>41342.845567129632</v>
      </c>
      <c r="T871" s="11">
        <f t="shared" si="68"/>
        <v>41372.803900462961</v>
      </c>
      <c r="U871">
        <f t="shared" si="69"/>
        <v>2013</v>
      </c>
    </row>
    <row r="872" spans="1:21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8325</v>
      </c>
      <c r="R872" t="s">
        <v>8328</v>
      </c>
      <c r="S872" s="11">
        <f t="shared" si="67"/>
        <v>41488.022256944445</v>
      </c>
      <c r="T872" s="11">
        <f t="shared" si="68"/>
        <v>41518.022256944445</v>
      </c>
      <c r="U872">
        <f t="shared" si="69"/>
        <v>2013</v>
      </c>
    </row>
    <row r="873" spans="1:21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8325</v>
      </c>
      <c r="R873" t="s">
        <v>8328</v>
      </c>
      <c r="S873" s="11">
        <f t="shared" si="67"/>
        <v>41577.561284722222</v>
      </c>
      <c r="T873" s="11">
        <f t="shared" si="68"/>
        <v>41607.602951388886</v>
      </c>
      <c r="U873">
        <f t="shared" si="69"/>
        <v>2013</v>
      </c>
    </row>
    <row r="874" spans="1:21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8325</v>
      </c>
      <c r="R874" t="s">
        <v>8328</v>
      </c>
      <c r="S874" s="11">
        <f t="shared" si="67"/>
        <v>40567.825543981482</v>
      </c>
      <c r="T874" s="11">
        <f t="shared" si="68"/>
        <v>40612.825543981482</v>
      </c>
      <c r="U874">
        <f t="shared" si="69"/>
        <v>2011</v>
      </c>
    </row>
    <row r="875" spans="1:21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8325</v>
      </c>
      <c r="R875" t="s">
        <v>8328</v>
      </c>
      <c r="S875" s="11">
        <f t="shared" si="67"/>
        <v>41184.167129629634</v>
      </c>
      <c r="T875" s="11">
        <f t="shared" si="68"/>
        <v>41224.208796296298</v>
      </c>
      <c r="U875">
        <f t="shared" si="69"/>
        <v>2012</v>
      </c>
    </row>
    <row r="876" spans="1:21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8325</v>
      </c>
      <c r="R876" t="s">
        <v>8328</v>
      </c>
      <c r="S876" s="11">
        <f t="shared" si="67"/>
        <v>41368.583726851852</v>
      </c>
      <c r="T876" s="11">
        <f t="shared" si="68"/>
        <v>41398.583726851852</v>
      </c>
      <c r="U876">
        <f t="shared" si="69"/>
        <v>2013</v>
      </c>
    </row>
    <row r="877" spans="1:21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8325</v>
      </c>
      <c r="R877" t="s">
        <v>8328</v>
      </c>
      <c r="S877" s="11">
        <f t="shared" si="67"/>
        <v>42248.723738425921</v>
      </c>
      <c r="T877" s="11">
        <f t="shared" si="68"/>
        <v>42268.723738425921</v>
      </c>
      <c r="U877">
        <f t="shared" si="69"/>
        <v>2015</v>
      </c>
    </row>
    <row r="878" spans="1:21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8325</v>
      </c>
      <c r="R878" t="s">
        <v>8328</v>
      </c>
      <c r="S878" s="11">
        <f t="shared" si="67"/>
        <v>41276.496840277774</v>
      </c>
      <c r="T878" s="11">
        <f t="shared" si="68"/>
        <v>41309.496840277774</v>
      </c>
      <c r="U878">
        <f t="shared" si="69"/>
        <v>2013</v>
      </c>
    </row>
    <row r="879" spans="1:21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8325</v>
      </c>
      <c r="R879" t="s">
        <v>8328</v>
      </c>
      <c r="S879" s="11">
        <f t="shared" si="67"/>
        <v>41597.788888888892</v>
      </c>
      <c r="T879" s="11">
        <f t="shared" si="68"/>
        <v>41627.788888888892</v>
      </c>
      <c r="U879">
        <f t="shared" si="69"/>
        <v>2013</v>
      </c>
    </row>
    <row r="880" spans="1:21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8325</v>
      </c>
      <c r="R880" t="s">
        <v>8328</v>
      </c>
      <c r="S880" s="11">
        <f t="shared" si="67"/>
        <v>40505.232916666668</v>
      </c>
      <c r="T880" s="11">
        <f t="shared" si="68"/>
        <v>40535.232916666668</v>
      </c>
      <c r="U880">
        <f t="shared" si="69"/>
        <v>2010</v>
      </c>
    </row>
    <row r="881" spans="1:21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8325</v>
      </c>
      <c r="R881" t="s">
        <v>8328</v>
      </c>
      <c r="S881" s="11">
        <f t="shared" si="67"/>
        <v>41037.829918981479</v>
      </c>
      <c r="T881" s="11">
        <f t="shared" si="68"/>
        <v>41058.829918981479</v>
      </c>
      <c r="U881">
        <f t="shared" si="69"/>
        <v>2012</v>
      </c>
    </row>
    <row r="882" spans="1:21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8325</v>
      </c>
      <c r="R882" t="s">
        <v>8329</v>
      </c>
      <c r="S882" s="11">
        <f t="shared" si="67"/>
        <v>41179.32104166667</v>
      </c>
      <c r="T882" s="11">
        <f t="shared" si="68"/>
        <v>41212.32104166667</v>
      </c>
      <c r="U882">
        <f t="shared" si="69"/>
        <v>2012</v>
      </c>
    </row>
    <row r="883" spans="1:21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8325</v>
      </c>
      <c r="R883" t="s">
        <v>8329</v>
      </c>
      <c r="S883" s="11">
        <f t="shared" si="67"/>
        <v>40877.25099537037</v>
      </c>
      <c r="T883" s="11">
        <f t="shared" si="68"/>
        <v>40922.25099537037</v>
      </c>
      <c r="U883">
        <f t="shared" si="69"/>
        <v>2011</v>
      </c>
    </row>
    <row r="884" spans="1:21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8325</v>
      </c>
      <c r="R884" t="s">
        <v>8329</v>
      </c>
      <c r="S884" s="11">
        <f t="shared" si="67"/>
        <v>40759.860532407409</v>
      </c>
      <c r="T884" s="11">
        <f t="shared" si="68"/>
        <v>40792.860532407409</v>
      </c>
      <c r="U884">
        <f t="shared" si="69"/>
        <v>2011</v>
      </c>
    </row>
    <row r="885" spans="1:21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8325</v>
      </c>
      <c r="R885" t="s">
        <v>8329</v>
      </c>
      <c r="S885" s="11">
        <f t="shared" si="67"/>
        <v>42371.935590277775</v>
      </c>
      <c r="T885" s="11">
        <f t="shared" si="68"/>
        <v>42431.935590277775</v>
      </c>
      <c r="U885">
        <f t="shared" si="69"/>
        <v>2016</v>
      </c>
    </row>
    <row r="886" spans="1:21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8325</v>
      </c>
      <c r="R886" t="s">
        <v>8329</v>
      </c>
      <c r="S886" s="11">
        <f t="shared" si="67"/>
        <v>40981.802615740737</v>
      </c>
      <c r="T886" s="11">
        <f t="shared" si="68"/>
        <v>41041.104861111111</v>
      </c>
      <c r="U886">
        <f t="shared" si="69"/>
        <v>2012</v>
      </c>
    </row>
    <row r="887" spans="1:21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8325</v>
      </c>
      <c r="R887" t="s">
        <v>8329</v>
      </c>
      <c r="S887" s="11">
        <f t="shared" si="67"/>
        <v>42713.941099537042</v>
      </c>
      <c r="T887" s="11">
        <f t="shared" si="68"/>
        <v>42734.941099537042</v>
      </c>
      <c r="U887">
        <f t="shared" si="69"/>
        <v>2016</v>
      </c>
    </row>
    <row r="888" spans="1:21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8325</v>
      </c>
      <c r="R888" t="s">
        <v>8329</v>
      </c>
      <c r="S888" s="11">
        <f t="shared" si="67"/>
        <v>42603.870520833334</v>
      </c>
      <c r="T888" s="11">
        <f t="shared" si="68"/>
        <v>42628.870520833334</v>
      </c>
      <c r="U888">
        <f t="shared" si="69"/>
        <v>2016</v>
      </c>
    </row>
    <row r="889" spans="1:21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8325</v>
      </c>
      <c r="R889" t="s">
        <v>8329</v>
      </c>
      <c r="S889" s="11">
        <f t="shared" si="67"/>
        <v>41026.958969907406</v>
      </c>
      <c r="T889" s="11">
        <f t="shared" si="68"/>
        <v>41056.958969907406</v>
      </c>
      <c r="U889">
        <f t="shared" si="69"/>
        <v>2012</v>
      </c>
    </row>
    <row r="890" spans="1:21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ref="O890:O953" si="70">ROUND(E890/D890*100,0)</f>
        <v>7</v>
      </c>
      <c r="P890">
        <f t="shared" ref="P890:P953" si="71">IFERROR(ROUND(E890/L890,2),0)</f>
        <v>18</v>
      </c>
      <c r="Q890" s="10" t="s">
        <v>8325</v>
      </c>
      <c r="R890" t="s">
        <v>8329</v>
      </c>
      <c r="S890" s="11">
        <f t="shared" ref="S890:S953" si="72">(((J890/60)/60)/24)+DATE(1970,1,1)</f>
        <v>40751.753298611111</v>
      </c>
      <c r="T890" s="11">
        <f t="shared" ref="T890:T953" si="73">(((I890/60)/60)/24)+DATE(1970,1,1)</f>
        <v>40787.25</v>
      </c>
      <c r="U890">
        <f t="shared" ref="U890:U953" si="74">YEAR(S890)</f>
        <v>2011</v>
      </c>
    </row>
    <row r="891" spans="1:21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70"/>
        <v>9</v>
      </c>
      <c r="P891">
        <f t="shared" si="71"/>
        <v>73.760000000000005</v>
      </c>
      <c r="Q891" s="10" t="s">
        <v>8325</v>
      </c>
      <c r="R891" t="s">
        <v>8329</v>
      </c>
      <c r="S891" s="11">
        <f t="shared" si="72"/>
        <v>41887.784062500003</v>
      </c>
      <c r="T891" s="11">
        <f t="shared" si="73"/>
        <v>41917.784062500003</v>
      </c>
      <c r="U891">
        <f t="shared" si="74"/>
        <v>2014</v>
      </c>
    </row>
    <row r="892" spans="1:21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70"/>
        <v>4</v>
      </c>
      <c r="P892">
        <f t="shared" si="71"/>
        <v>31.25</v>
      </c>
      <c r="Q892" s="10" t="s">
        <v>8325</v>
      </c>
      <c r="R892" t="s">
        <v>8329</v>
      </c>
      <c r="S892" s="11">
        <f t="shared" si="72"/>
        <v>41569.698831018519</v>
      </c>
      <c r="T892" s="11">
        <f t="shared" si="73"/>
        <v>41599.740497685183</v>
      </c>
      <c r="U892">
        <f t="shared" si="74"/>
        <v>2013</v>
      </c>
    </row>
    <row r="893" spans="1:21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70"/>
        <v>3</v>
      </c>
      <c r="P893">
        <f t="shared" si="71"/>
        <v>28.89</v>
      </c>
      <c r="Q893" s="10" t="s">
        <v>8325</v>
      </c>
      <c r="R893" t="s">
        <v>8329</v>
      </c>
      <c r="S893" s="11">
        <f t="shared" si="72"/>
        <v>41842.031597222223</v>
      </c>
      <c r="T893" s="11">
        <f t="shared" si="73"/>
        <v>41872.031597222223</v>
      </c>
      <c r="U893">
        <f t="shared" si="74"/>
        <v>2014</v>
      </c>
    </row>
    <row r="894" spans="1:21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70"/>
        <v>41</v>
      </c>
      <c r="P894">
        <f t="shared" si="71"/>
        <v>143.82</v>
      </c>
      <c r="Q894" s="10" t="s">
        <v>8325</v>
      </c>
      <c r="R894" t="s">
        <v>8329</v>
      </c>
      <c r="S894" s="11">
        <f t="shared" si="72"/>
        <v>40304.20003472222</v>
      </c>
      <c r="T894" s="11">
        <f t="shared" si="73"/>
        <v>40391.166666666664</v>
      </c>
      <c r="U894">
        <f t="shared" si="74"/>
        <v>2010</v>
      </c>
    </row>
    <row r="895" spans="1:21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70"/>
        <v>10</v>
      </c>
      <c r="P895">
        <f t="shared" si="71"/>
        <v>40</v>
      </c>
      <c r="Q895" s="10" t="s">
        <v>8325</v>
      </c>
      <c r="R895" t="s">
        <v>8329</v>
      </c>
      <c r="S895" s="11">
        <f t="shared" si="72"/>
        <v>42065.897719907407</v>
      </c>
      <c r="T895" s="11">
        <f t="shared" si="73"/>
        <v>42095.856053240743</v>
      </c>
      <c r="U895">
        <f t="shared" si="74"/>
        <v>2015</v>
      </c>
    </row>
    <row r="896" spans="1:21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70"/>
        <v>39</v>
      </c>
      <c r="P896">
        <f t="shared" si="71"/>
        <v>147.81</v>
      </c>
      <c r="Q896" s="10" t="s">
        <v>8325</v>
      </c>
      <c r="R896" t="s">
        <v>8329</v>
      </c>
      <c r="S896" s="11">
        <f t="shared" si="72"/>
        <v>42496.981597222228</v>
      </c>
      <c r="T896" s="11">
        <f t="shared" si="73"/>
        <v>42526.981597222228</v>
      </c>
      <c r="U896">
        <f t="shared" si="74"/>
        <v>2016</v>
      </c>
    </row>
    <row r="897" spans="1:21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70"/>
        <v>2</v>
      </c>
      <c r="P897">
        <f t="shared" si="71"/>
        <v>27.86</v>
      </c>
      <c r="Q897" s="10" t="s">
        <v>8325</v>
      </c>
      <c r="R897" t="s">
        <v>8329</v>
      </c>
      <c r="S897" s="11">
        <f t="shared" si="72"/>
        <v>40431.127650462964</v>
      </c>
      <c r="T897" s="11">
        <f t="shared" si="73"/>
        <v>40476.127650462964</v>
      </c>
      <c r="U897">
        <f t="shared" si="74"/>
        <v>2010</v>
      </c>
    </row>
    <row r="898" spans="1:21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70"/>
        <v>40</v>
      </c>
      <c r="P898">
        <f t="shared" si="71"/>
        <v>44.44</v>
      </c>
      <c r="Q898" s="10" t="s">
        <v>8325</v>
      </c>
      <c r="R898" t="s">
        <v>8329</v>
      </c>
      <c r="S898" s="11">
        <f t="shared" si="72"/>
        <v>42218.872986111113</v>
      </c>
      <c r="T898" s="11">
        <f t="shared" si="73"/>
        <v>42244.166666666672</v>
      </c>
      <c r="U898">
        <f t="shared" si="74"/>
        <v>2015</v>
      </c>
    </row>
    <row r="899" spans="1:21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si="71"/>
        <v>0</v>
      </c>
      <c r="Q899" s="10" t="s">
        <v>8325</v>
      </c>
      <c r="R899" t="s">
        <v>8329</v>
      </c>
      <c r="S899" s="11">
        <f t="shared" si="72"/>
        <v>41211.688750000001</v>
      </c>
      <c r="T899" s="11">
        <f t="shared" si="73"/>
        <v>41241.730416666665</v>
      </c>
      <c r="U899">
        <f t="shared" si="74"/>
        <v>2012</v>
      </c>
    </row>
    <row r="900" spans="1:21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8325</v>
      </c>
      <c r="R900" t="s">
        <v>8329</v>
      </c>
      <c r="S900" s="11">
        <f t="shared" si="72"/>
        <v>40878.758217592593</v>
      </c>
      <c r="T900" s="11">
        <f t="shared" si="73"/>
        <v>40923.758217592593</v>
      </c>
      <c r="U900">
        <f t="shared" si="74"/>
        <v>2011</v>
      </c>
    </row>
    <row r="901" spans="1:21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8325</v>
      </c>
      <c r="R901" t="s">
        <v>8329</v>
      </c>
      <c r="S901" s="11">
        <f t="shared" si="72"/>
        <v>40646.099097222221</v>
      </c>
      <c r="T901" s="11">
        <f t="shared" si="73"/>
        <v>40691.099097222221</v>
      </c>
      <c r="U901">
        <f t="shared" si="74"/>
        <v>2011</v>
      </c>
    </row>
    <row r="902" spans="1:21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8325</v>
      </c>
      <c r="R902" t="s">
        <v>8328</v>
      </c>
      <c r="S902" s="11">
        <f t="shared" si="72"/>
        <v>42429.84956018519</v>
      </c>
      <c r="T902" s="11">
        <f t="shared" si="73"/>
        <v>42459.807893518519</v>
      </c>
      <c r="U902">
        <f t="shared" si="74"/>
        <v>2016</v>
      </c>
    </row>
    <row r="903" spans="1:21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8325</v>
      </c>
      <c r="R903" t="s">
        <v>8328</v>
      </c>
      <c r="S903" s="11">
        <f t="shared" si="72"/>
        <v>40291.81150462963</v>
      </c>
      <c r="T903" s="11">
        <f t="shared" si="73"/>
        <v>40337.799305555556</v>
      </c>
      <c r="U903">
        <f t="shared" si="74"/>
        <v>2010</v>
      </c>
    </row>
    <row r="904" spans="1:21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8325</v>
      </c>
      <c r="R904" t="s">
        <v>8328</v>
      </c>
      <c r="S904" s="11">
        <f t="shared" si="72"/>
        <v>41829.965532407405</v>
      </c>
      <c r="T904" s="11">
        <f t="shared" si="73"/>
        <v>41881.645833333336</v>
      </c>
      <c r="U904">
        <f t="shared" si="74"/>
        <v>2014</v>
      </c>
    </row>
    <row r="905" spans="1:21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8325</v>
      </c>
      <c r="R905" t="s">
        <v>8328</v>
      </c>
      <c r="S905" s="11">
        <f t="shared" si="72"/>
        <v>41149.796064814815</v>
      </c>
      <c r="T905" s="11">
        <f t="shared" si="73"/>
        <v>41175.100694444445</v>
      </c>
      <c r="U905">
        <f t="shared" si="74"/>
        <v>2012</v>
      </c>
    </row>
    <row r="906" spans="1:21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8325</v>
      </c>
      <c r="R906" t="s">
        <v>8328</v>
      </c>
      <c r="S906" s="11">
        <f t="shared" si="72"/>
        <v>42342.080289351856</v>
      </c>
      <c r="T906" s="11">
        <f t="shared" si="73"/>
        <v>42372.080289351856</v>
      </c>
      <c r="U906">
        <f t="shared" si="74"/>
        <v>2015</v>
      </c>
    </row>
    <row r="907" spans="1:21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8325</v>
      </c>
      <c r="R907" t="s">
        <v>8328</v>
      </c>
      <c r="S907" s="11">
        <f t="shared" si="72"/>
        <v>40507.239884259259</v>
      </c>
      <c r="T907" s="11">
        <f t="shared" si="73"/>
        <v>40567.239884259259</v>
      </c>
      <c r="U907">
        <f t="shared" si="74"/>
        <v>2010</v>
      </c>
    </row>
    <row r="908" spans="1:21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8325</v>
      </c>
      <c r="R908" t="s">
        <v>8328</v>
      </c>
      <c r="S908" s="11">
        <f t="shared" si="72"/>
        <v>41681.189699074072</v>
      </c>
      <c r="T908" s="11">
        <f t="shared" si="73"/>
        <v>41711.148032407407</v>
      </c>
      <c r="U908">
        <f t="shared" si="74"/>
        <v>2014</v>
      </c>
    </row>
    <row r="909" spans="1:21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8325</v>
      </c>
      <c r="R909" t="s">
        <v>8328</v>
      </c>
      <c r="S909" s="11">
        <f t="shared" si="72"/>
        <v>40767.192395833335</v>
      </c>
      <c r="T909" s="11">
        <f t="shared" si="73"/>
        <v>40797.192395833335</v>
      </c>
      <c r="U909">
        <f t="shared" si="74"/>
        <v>2011</v>
      </c>
    </row>
    <row r="910" spans="1:21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8325</v>
      </c>
      <c r="R910" t="s">
        <v>8328</v>
      </c>
      <c r="S910" s="11">
        <f t="shared" si="72"/>
        <v>40340.801562499997</v>
      </c>
      <c r="T910" s="11">
        <f t="shared" si="73"/>
        <v>40386.207638888889</v>
      </c>
      <c r="U910">
        <f t="shared" si="74"/>
        <v>2010</v>
      </c>
    </row>
    <row r="911" spans="1:21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8325</v>
      </c>
      <c r="R911" t="s">
        <v>8328</v>
      </c>
      <c r="S911" s="11">
        <f t="shared" si="72"/>
        <v>41081.69027777778</v>
      </c>
      <c r="T911" s="11">
        <f t="shared" si="73"/>
        <v>41113.166666666664</v>
      </c>
      <c r="U911">
        <f t="shared" si="74"/>
        <v>2012</v>
      </c>
    </row>
    <row r="912" spans="1:21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8325</v>
      </c>
      <c r="R912" t="s">
        <v>8328</v>
      </c>
      <c r="S912" s="11">
        <f t="shared" si="72"/>
        <v>42737.545358796298</v>
      </c>
      <c r="T912" s="11">
        <f t="shared" si="73"/>
        <v>42797.545358796298</v>
      </c>
      <c r="U912">
        <f t="shared" si="74"/>
        <v>2017</v>
      </c>
    </row>
    <row r="913" spans="1:21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8325</v>
      </c>
      <c r="R913" t="s">
        <v>8328</v>
      </c>
      <c r="S913" s="11">
        <f t="shared" si="72"/>
        <v>41642.005150462966</v>
      </c>
      <c r="T913" s="11">
        <f t="shared" si="73"/>
        <v>41663.005150462966</v>
      </c>
      <c r="U913">
        <f t="shared" si="74"/>
        <v>2014</v>
      </c>
    </row>
    <row r="914" spans="1:21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8325</v>
      </c>
      <c r="R914" t="s">
        <v>8328</v>
      </c>
      <c r="S914" s="11">
        <f t="shared" si="72"/>
        <v>41194.109340277777</v>
      </c>
      <c r="T914" s="11">
        <f t="shared" si="73"/>
        <v>41254.151006944441</v>
      </c>
      <c r="U914">
        <f t="shared" si="74"/>
        <v>2012</v>
      </c>
    </row>
    <row r="915" spans="1:21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8325</v>
      </c>
      <c r="R915" t="s">
        <v>8328</v>
      </c>
      <c r="S915" s="11">
        <f t="shared" si="72"/>
        <v>41004.139108796298</v>
      </c>
      <c r="T915" s="11">
        <f t="shared" si="73"/>
        <v>41034.139108796298</v>
      </c>
      <c r="U915">
        <f t="shared" si="74"/>
        <v>2012</v>
      </c>
    </row>
    <row r="916" spans="1:21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8325</v>
      </c>
      <c r="R916" t="s">
        <v>8328</v>
      </c>
      <c r="S916" s="11">
        <f t="shared" si="72"/>
        <v>41116.763275462967</v>
      </c>
      <c r="T916" s="11">
        <f t="shared" si="73"/>
        <v>41146.763275462967</v>
      </c>
      <c r="U916">
        <f t="shared" si="74"/>
        <v>2012</v>
      </c>
    </row>
    <row r="917" spans="1:21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8325</v>
      </c>
      <c r="R917" t="s">
        <v>8328</v>
      </c>
      <c r="S917" s="11">
        <f t="shared" si="72"/>
        <v>40937.679560185185</v>
      </c>
      <c r="T917" s="11">
        <f t="shared" si="73"/>
        <v>40969.207638888889</v>
      </c>
      <c r="U917">
        <f t="shared" si="74"/>
        <v>2012</v>
      </c>
    </row>
    <row r="918" spans="1:21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8325</v>
      </c>
      <c r="R918" t="s">
        <v>8328</v>
      </c>
      <c r="S918" s="11">
        <f t="shared" si="72"/>
        <v>40434.853402777779</v>
      </c>
      <c r="T918" s="11">
        <f t="shared" si="73"/>
        <v>40473.208333333336</v>
      </c>
      <c r="U918">
        <f t="shared" si="74"/>
        <v>2010</v>
      </c>
    </row>
    <row r="919" spans="1:21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8325</v>
      </c>
      <c r="R919" t="s">
        <v>8328</v>
      </c>
      <c r="S919" s="11">
        <f t="shared" si="72"/>
        <v>41802.94363425926</v>
      </c>
      <c r="T919" s="11">
        <f t="shared" si="73"/>
        <v>41834.104166666664</v>
      </c>
      <c r="U919">
        <f t="shared" si="74"/>
        <v>2014</v>
      </c>
    </row>
    <row r="920" spans="1:21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8325</v>
      </c>
      <c r="R920" t="s">
        <v>8328</v>
      </c>
      <c r="S920" s="11">
        <f t="shared" si="72"/>
        <v>41944.916215277779</v>
      </c>
      <c r="T920" s="11">
        <f t="shared" si="73"/>
        <v>41974.957881944443</v>
      </c>
      <c r="U920">
        <f t="shared" si="74"/>
        <v>2014</v>
      </c>
    </row>
    <row r="921" spans="1:21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8325</v>
      </c>
      <c r="R921" t="s">
        <v>8328</v>
      </c>
      <c r="S921" s="11">
        <f t="shared" si="72"/>
        <v>41227.641724537039</v>
      </c>
      <c r="T921" s="11">
        <f t="shared" si="73"/>
        <v>41262.641724537039</v>
      </c>
      <c r="U921">
        <f t="shared" si="74"/>
        <v>2012</v>
      </c>
    </row>
    <row r="922" spans="1:21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8325</v>
      </c>
      <c r="R922" t="s">
        <v>8328</v>
      </c>
      <c r="S922" s="11">
        <f t="shared" si="72"/>
        <v>41562.67155092593</v>
      </c>
      <c r="T922" s="11">
        <f t="shared" si="73"/>
        <v>41592.713217592594</v>
      </c>
      <c r="U922">
        <f t="shared" si="74"/>
        <v>2013</v>
      </c>
    </row>
    <row r="923" spans="1:21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8325</v>
      </c>
      <c r="R923" t="s">
        <v>8328</v>
      </c>
      <c r="S923" s="11">
        <f t="shared" si="72"/>
        <v>40847.171018518515</v>
      </c>
      <c r="T923" s="11">
        <f t="shared" si="73"/>
        <v>40889.212685185186</v>
      </c>
      <c r="U923">
        <f t="shared" si="74"/>
        <v>2011</v>
      </c>
    </row>
    <row r="924" spans="1:21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8325</v>
      </c>
      <c r="R924" t="s">
        <v>8328</v>
      </c>
      <c r="S924" s="11">
        <f t="shared" si="72"/>
        <v>41878.530011574076</v>
      </c>
      <c r="T924" s="11">
        <f t="shared" si="73"/>
        <v>41913.530011574076</v>
      </c>
      <c r="U924">
        <f t="shared" si="74"/>
        <v>2014</v>
      </c>
    </row>
    <row r="925" spans="1:21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8325</v>
      </c>
      <c r="R925" t="s">
        <v>8328</v>
      </c>
      <c r="S925" s="11">
        <f t="shared" si="72"/>
        <v>41934.959756944445</v>
      </c>
      <c r="T925" s="11">
        <f t="shared" si="73"/>
        <v>41965.001423611116</v>
      </c>
      <c r="U925">
        <f t="shared" si="74"/>
        <v>2014</v>
      </c>
    </row>
    <row r="926" spans="1:21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8325</v>
      </c>
      <c r="R926" t="s">
        <v>8328</v>
      </c>
      <c r="S926" s="11">
        <f t="shared" si="72"/>
        <v>41288.942928240744</v>
      </c>
      <c r="T926" s="11">
        <f t="shared" si="73"/>
        <v>41318.942928240744</v>
      </c>
      <c r="U926">
        <f t="shared" si="74"/>
        <v>2013</v>
      </c>
    </row>
    <row r="927" spans="1:21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8325</v>
      </c>
      <c r="R927" t="s">
        <v>8328</v>
      </c>
      <c r="S927" s="11">
        <f t="shared" si="72"/>
        <v>41575.880914351852</v>
      </c>
      <c r="T927" s="11">
        <f t="shared" si="73"/>
        <v>41605.922581018516</v>
      </c>
      <c r="U927">
        <f t="shared" si="74"/>
        <v>2013</v>
      </c>
    </row>
    <row r="928" spans="1:21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8325</v>
      </c>
      <c r="R928" t="s">
        <v>8328</v>
      </c>
      <c r="S928" s="11">
        <f t="shared" si="72"/>
        <v>40338.02002314815</v>
      </c>
      <c r="T928" s="11">
        <f t="shared" si="73"/>
        <v>40367.944444444445</v>
      </c>
      <c r="U928">
        <f t="shared" si="74"/>
        <v>2010</v>
      </c>
    </row>
    <row r="929" spans="1:21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8325</v>
      </c>
      <c r="R929" t="s">
        <v>8328</v>
      </c>
      <c r="S929" s="11">
        <f t="shared" si="72"/>
        <v>41013.822858796295</v>
      </c>
      <c r="T929" s="11">
        <f t="shared" si="73"/>
        <v>41043.822858796295</v>
      </c>
      <c r="U929">
        <f t="shared" si="74"/>
        <v>2012</v>
      </c>
    </row>
    <row r="930" spans="1:21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8325</v>
      </c>
      <c r="R930" t="s">
        <v>8328</v>
      </c>
      <c r="S930" s="11">
        <f t="shared" si="72"/>
        <v>41180.86241898148</v>
      </c>
      <c r="T930" s="11">
        <f t="shared" si="73"/>
        <v>41231</v>
      </c>
      <c r="U930">
        <f t="shared" si="74"/>
        <v>2012</v>
      </c>
    </row>
    <row r="931" spans="1:21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8325</v>
      </c>
      <c r="R931" t="s">
        <v>8328</v>
      </c>
      <c r="S931" s="11">
        <f t="shared" si="72"/>
        <v>40978.238067129627</v>
      </c>
      <c r="T931" s="11">
        <f t="shared" si="73"/>
        <v>41008.196400462963</v>
      </c>
      <c r="U931">
        <f t="shared" si="74"/>
        <v>2012</v>
      </c>
    </row>
    <row r="932" spans="1:21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8325</v>
      </c>
      <c r="R932" t="s">
        <v>8328</v>
      </c>
      <c r="S932" s="11">
        <f t="shared" si="72"/>
        <v>40312.915578703702</v>
      </c>
      <c r="T932" s="11">
        <f t="shared" si="73"/>
        <v>40354.897222222222</v>
      </c>
      <c r="U932">
        <f t="shared" si="74"/>
        <v>2010</v>
      </c>
    </row>
    <row r="933" spans="1:21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8325</v>
      </c>
      <c r="R933" t="s">
        <v>8328</v>
      </c>
      <c r="S933" s="11">
        <f t="shared" si="72"/>
        <v>41680.359976851854</v>
      </c>
      <c r="T933" s="11">
        <f t="shared" si="73"/>
        <v>41714.916666666664</v>
      </c>
      <c r="U933">
        <f t="shared" si="74"/>
        <v>2014</v>
      </c>
    </row>
    <row r="934" spans="1:21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8325</v>
      </c>
      <c r="R934" t="s">
        <v>8328</v>
      </c>
      <c r="S934" s="11">
        <f t="shared" si="72"/>
        <v>41310.969270833331</v>
      </c>
      <c r="T934" s="11">
        <f t="shared" si="73"/>
        <v>41355.927604166667</v>
      </c>
      <c r="U934">
        <f t="shared" si="74"/>
        <v>2013</v>
      </c>
    </row>
    <row r="935" spans="1:21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8325</v>
      </c>
      <c r="R935" t="s">
        <v>8328</v>
      </c>
      <c r="S935" s="11">
        <f t="shared" si="72"/>
        <v>41711.169085648151</v>
      </c>
      <c r="T935" s="11">
        <f t="shared" si="73"/>
        <v>41771.169085648151</v>
      </c>
      <c r="U935">
        <f t="shared" si="74"/>
        <v>2014</v>
      </c>
    </row>
    <row r="936" spans="1:21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8325</v>
      </c>
      <c r="R936" t="s">
        <v>8328</v>
      </c>
      <c r="S936" s="11">
        <f t="shared" si="72"/>
        <v>41733.737083333333</v>
      </c>
      <c r="T936" s="11">
        <f t="shared" si="73"/>
        <v>41763.25</v>
      </c>
      <c r="U936">
        <f t="shared" si="74"/>
        <v>2014</v>
      </c>
    </row>
    <row r="937" spans="1:21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8325</v>
      </c>
      <c r="R937" t="s">
        <v>8328</v>
      </c>
      <c r="S937" s="11">
        <f t="shared" si="72"/>
        <v>42368.333668981482</v>
      </c>
      <c r="T937" s="11">
        <f t="shared" si="73"/>
        <v>42398.333668981482</v>
      </c>
      <c r="U937">
        <f t="shared" si="74"/>
        <v>2015</v>
      </c>
    </row>
    <row r="938" spans="1:21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8325</v>
      </c>
      <c r="R938" t="s">
        <v>8328</v>
      </c>
      <c r="S938" s="11">
        <f t="shared" si="72"/>
        <v>40883.024178240739</v>
      </c>
      <c r="T938" s="11">
        <f t="shared" si="73"/>
        <v>40926.833333333336</v>
      </c>
      <c r="U938">
        <f t="shared" si="74"/>
        <v>2011</v>
      </c>
    </row>
    <row r="939" spans="1:21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8325</v>
      </c>
      <c r="R939" t="s">
        <v>8328</v>
      </c>
      <c r="S939" s="11">
        <f t="shared" si="72"/>
        <v>41551.798113425924</v>
      </c>
      <c r="T939" s="11">
        <f t="shared" si="73"/>
        <v>41581.839780092596</v>
      </c>
      <c r="U939">
        <f t="shared" si="74"/>
        <v>2013</v>
      </c>
    </row>
    <row r="940" spans="1:21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8325</v>
      </c>
      <c r="R940" t="s">
        <v>8328</v>
      </c>
      <c r="S940" s="11">
        <f t="shared" si="72"/>
        <v>41124.479722222226</v>
      </c>
      <c r="T940" s="11">
        <f t="shared" si="73"/>
        <v>41154.479722222226</v>
      </c>
      <c r="U940">
        <f t="shared" si="74"/>
        <v>2012</v>
      </c>
    </row>
    <row r="941" spans="1:21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8325</v>
      </c>
      <c r="R941" t="s">
        <v>8328</v>
      </c>
      <c r="S941" s="11">
        <f t="shared" si="72"/>
        <v>41416.763171296298</v>
      </c>
      <c r="T941" s="11">
        <f t="shared" si="73"/>
        <v>41455.831944444442</v>
      </c>
      <c r="U941">
        <f t="shared" si="74"/>
        <v>2013</v>
      </c>
    </row>
    <row r="942" spans="1:21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8319</v>
      </c>
      <c r="R942" t="s">
        <v>8321</v>
      </c>
      <c r="S942" s="11">
        <f t="shared" si="72"/>
        <v>42182.008402777778</v>
      </c>
      <c r="T942" s="11">
        <f t="shared" si="73"/>
        <v>42227.008402777778</v>
      </c>
      <c r="U942">
        <f t="shared" si="74"/>
        <v>2015</v>
      </c>
    </row>
    <row r="943" spans="1:21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8319</v>
      </c>
      <c r="R943" t="s">
        <v>8321</v>
      </c>
      <c r="S943" s="11">
        <f t="shared" si="72"/>
        <v>42746.096585648149</v>
      </c>
      <c r="T943" s="11">
        <f t="shared" si="73"/>
        <v>42776.096585648149</v>
      </c>
      <c r="U943">
        <f t="shared" si="74"/>
        <v>2017</v>
      </c>
    </row>
    <row r="944" spans="1:21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8319</v>
      </c>
      <c r="R944" t="s">
        <v>8321</v>
      </c>
      <c r="S944" s="11">
        <f t="shared" si="72"/>
        <v>42382.843287037031</v>
      </c>
      <c r="T944" s="11">
        <f t="shared" si="73"/>
        <v>42418.843287037031</v>
      </c>
      <c r="U944">
        <f t="shared" si="74"/>
        <v>2016</v>
      </c>
    </row>
    <row r="945" spans="1:21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8319</v>
      </c>
      <c r="R945" t="s">
        <v>8321</v>
      </c>
      <c r="S945" s="11">
        <f t="shared" si="72"/>
        <v>42673.66788194445</v>
      </c>
      <c r="T945" s="11">
        <f t="shared" si="73"/>
        <v>42703.709548611107</v>
      </c>
      <c r="U945">
        <f t="shared" si="74"/>
        <v>2016</v>
      </c>
    </row>
    <row r="946" spans="1:21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8319</v>
      </c>
      <c r="R946" t="s">
        <v>8321</v>
      </c>
      <c r="S946" s="11">
        <f t="shared" si="72"/>
        <v>42444.583912037036</v>
      </c>
      <c r="T946" s="11">
        <f t="shared" si="73"/>
        <v>42478.583333333328</v>
      </c>
      <c r="U946">
        <f t="shared" si="74"/>
        <v>2016</v>
      </c>
    </row>
    <row r="947" spans="1:21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8319</v>
      </c>
      <c r="R947" t="s">
        <v>8321</v>
      </c>
      <c r="S947" s="11">
        <f t="shared" si="72"/>
        <v>42732.872986111113</v>
      </c>
      <c r="T947" s="11">
        <f t="shared" si="73"/>
        <v>42784.999305555553</v>
      </c>
      <c r="U947">
        <f t="shared" si="74"/>
        <v>2016</v>
      </c>
    </row>
    <row r="948" spans="1:21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8319</v>
      </c>
      <c r="R948" t="s">
        <v>8321</v>
      </c>
      <c r="S948" s="11">
        <f t="shared" si="72"/>
        <v>42592.750555555554</v>
      </c>
      <c r="T948" s="11">
        <f t="shared" si="73"/>
        <v>42622.750555555554</v>
      </c>
      <c r="U948">
        <f t="shared" si="74"/>
        <v>2016</v>
      </c>
    </row>
    <row r="949" spans="1:21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8319</v>
      </c>
      <c r="R949" t="s">
        <v>8321</v>
      </c>
      <c r="S949" s="11">
        <f t="shared" si="72"/>
        <v>42491.781319444446</v>
      </c>
      <c r="T949" s="11">
        <f t="shared" si="73"/>
        <v>42551.781319444446</v>
      </c>
      <c r="U949">
        <f t="shared" si="74"/>
        <v>2016</v>
      </c>
    </row>
    <row r="950" spans="1:21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8319</v>
      </c>
      <c r="R950" t="s">
        <v>8321</v>
      </c>
      <c r="S950" s="11">
        <f t="shared" si="72"/>
        <v>42411.828287037039</v>
      </c>
      <c r="T950" s="11">
        <f t="shared" si="73"/>
        <v>42441.828287037039</v>
      </c>
      <c r="U950">
        <f t="shared" si="74"/>
        <v>2016</v>
      </c>
    </row>
    <row r="951" spans="1:21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8319</v>
      </c>
      <c r="R951" t="s">
        <v>8321</v>
      </c>
      <c r="S951" s="11">
        <f t="shared" si="72"/>
        <v>42361.043703703705</v>
      </c>
      <c r="T951" s="11">
        <f t="shared" si="73"/>
        <v>42421.043703703705</v>
      </c>
      <c r="U951">
        <f t="shared" si="74"/>
        <v>2015</v>
      </c>
    </row>
    <row r="952" spans="1:21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8319</v>
      </c>
      <c r="R952" t="s">
        <v>8321</v>
      </c>
      <c r="S952" s="11">
        <f t="shared" si="72"/>
        <v>42356.750706018516</v>
      </c>
      <c r="T952" s="11">
        <f t="shared" si="73"/>
        <v>42386.750706018516</v>
      </c>
      <c r="U952">
        <f t="shared" si="74"/>
        <v>2015</v>
      </c>
    </row>
    <row r="953" spans="1:21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8319</v>
      </c>
      <c r="R953" t="s">
        <v>8321</v>
      </c>
      <c r="S953" s="11">
        <f t="shared" si="72"/>
        <v>42480.653611111105</v>
      </c>
      <c r="T953" s="11">
        <f t="shared" si="73"/>
        <v>42525.653611111105</v>
      </c>
      <c r="U953">
        <f t="shared" si="74"/>
        <v>2016</v>
      </c>
    </row>
    <row r="954" spans="1:21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ref="O954:O1017" si="75">ROUND(E954/D954*100,0)</f>
        <v>40</v>
      </c>
      <c r="P954">
        <f t="shared" ref="P954:P1017" si="76">IFERROR(ROUND(E954/L954,2),0)</f>
        <v>99.86</v>
      </c>
      <c r="Q954" s="10" t="s">
        <v>8319</v>
      </c>
      <c r="R954" t="s">
        <v>8321</v>
      </c>
      <c r="S954" s="11">
        <f t="shared" ref="S954:S1017" si="77">(((J954/60)/60)/24)+DATE(1970,1,1)</f>
        <v>42662.613564814819</v>
      </c>
      <c r="T954" s="11">
        <f t="shared" ref="T954:T1017" si="78">(((I954/60)/60)/24)+DATE(1970,1,1)</f>
        <v>42692.655231481483</v>
      </c>
      <c r="U954">
        <f t="shared" ref="U954:U1017" si="79">YEAR(S954)</f>
        <v>2016</v>
      </c>
    </row>
    <row r="955" spans="1:21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5"/>
        <v>1</v>
      </c>
      <c r="P955">
        <f t="shared" si="76"/>
        <v>25.2</v>
      </c>
      <c r="Q955" s="10" t="s">
        <v>8319</v>
      </c>
      <c r="R955" t="s">
        <v>8321</v>
      </c>
      <c r="S955" s="11">
        <f t="shared" si="77"/>
        <v>41999.164340277777</v>
      </c>
      <c r="T955" s="11">
        <f t="shared" si="78"/>
        <v>42029.164340277777</v>
      </c>
      <c r="U955">
        <f t="shared" si="79"/>
        <v>2014</v>
      </c>
    </row>
    <row r="956" spans="1:21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5"/>
        <v>43</v>
      </c>
      <c r="P956">
        <f t="shared" si="76"/>
        <v>89.19</v>
      </c>
      <c r="Q956" s="10" t="s">
        <v>8319</v>
      </c>
      <c r="R956" t="s">
        <v>8321</v>
      </c>
      <c r="S956" s="11">
        <f t="shared" si="77"/>
        <v>42194.833784722221</v>
      </c>
      <c r="T956" s="11">
        <f t="shared" si="78"/>
        <v>42236.833784722221</v>
      </c>
      <c r="U956">
        <f t="shared" si="79"/>
        <v>2015</v>
      </c>
    </row>
    <row r="957" spans="1:21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5"/>
        <v>6</v>
      </c>
      <c r="P957">
        <f t="shared" si="76"/>
        <v>182.62</v>
      </c>
      <c r="Q957" s="10" t="s">
        <v>8319</v>
      </c>
      <c r="R957" t="s">
        <v>8321</v>
      </c>
      <c r="S957" s="11">
        <f t="shared" si="77"/>
        <v>42586.295138888891</v>
      </c>
      <c r="T957" s="11">
        <f t="shared" si="78"/>
        <v>42626.295138888891</v>
      </c>
      <c r="U957">
        <f t="shared" si="79"/>
        <v>2016</v>
      </c>
    </row>
    <row r="958" spans="1:21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5"/>
        <v>2</v>
      </c>
      <c r="P958">
        <f t="shared" si="76"/>
        <v>50.65</v>
      </c>
      <c r="Q958" s="10" t="s">
        <v>8319</v>
      </c>
      <c r="R958" t="s">
        <v>8321</v>
      </c>
      <c r="S958" s="11">
        <f t="shared" si="77"/>
        <v>42060.913877314815</v>
      </c>
      <c r="T958" s="11">
        <f t="shared" si="78"/>
        <v>42120.872210648144</v>
      </c>
      <c r="U958">
        <f t="shared" si="79"/>
        <v>2015</v>
      </c>
    </row>
    <row r="959" spans="1:21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5"/>
        <v>2</v>
      </c>
      <c r="P959">
        <f t="shared" si="76"/>
        <v>33.29</v>
      </c>
      <c r="Q959" s="10" t="s">
        <v>8319</v>
      </c>
      <c r="R959" t="s">
        <v>8321</v>
      </c>
      <c r="S959" s="11">
        <f t="shared" si="77"/>
        <v>42660.552465277782</v>
      </c>
      <c r="T959" s="11">
        <f t="shared" si="78"/>
        <v>42691.594131944439</v>
      </c>
      <c r="U959">
        <f t="shared" si="79"/>
        <v>2016</v>
      </c>
    </row>
    <row r="960" spans="1:21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5"/>
        <v>11</v>
      </c>
      <c r="P960">
        <f t="shared" si="76"/>
        <v>51.82</v>
      </c>
      <c r="Q960" s="10" t="s">
        <v>8319</v>
      </c>
      <c r="R960" t="s">
        <v>8321</v>
      </c>
      <c r="S960" s="11">
        <f t="shared" si="77"/>
        <v>42082.802812499998</v>
      </c>
      <c r="T960" s="11">
        <f t="shared" si="78"/>
        <v>42104.207638888889</v>
      </c>
      <c r="U960">
        <f t="shared" si="79"/>
        <v>2015</v>
      </c>
    </row>
    <row r="961" spans="1:21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5"/>
        <v>39</v>
      </c>
      <c r="P961">
        <f t="shared" si="76"/>
        <v>113.63</v>
      </c>
      <c r="Q961" s="10" t="s">
        <v>8319</v>
      </c>
      <c r="R961" t="s">
        <v>8321</v>
      </c>
      <c r="S961" s="11">
        <f t="shared" si="77"/>
        <v>41993.174363425926</v>
      </c>
      <c r="T961" s="11">
        <f t="shared" si="78"/>
        <v>42023.174363425926</v>
      </c>
      <c r="U961">
        <f t="shared" si="79"/>
        <v>2014</v>
      </c>
    </row>
    <row r="962" spans="1:21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5"/>
        <v>46</v>
      </c>
      <c r="P962">
        <f t="shared" si="76"/>
        <v>136.46</v>
      </c>
      <c r="Q962" s="10" t="s">
        <v>8319</v>
      </c>
      <c r="R962" t="s">
        <v>8321</v>
      </c>
      <c r="S962" s="11">
        <f t="shared" si="77"/>
        <v>42766.626793981486</v>
      </c>
      <c r="T962" s="11">
        <f t="shared" si="78"/>
        <v>42808.585127314815</v>
      </c>
      <c r="U962">
        <f t="shared" si="79"/>
        <v>2017</v>
      </c>
    </row>
    <row r="963" spans="1:21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si="76"/>
        <v>364.35</v>
      </c>
      <c r="Q963" s="10" t="s">
        <v>8319</v>
      </c>
      <c r="R963" t="s">
        <v>8321</v>
      </c>
      <c r="S963" s="11">
        <f t="shared" si="77"/>
        <v>42740.693692129629</v>
      </c>
      <c r="T963" s="11">
        <f t="shared" si="78"/>
        <v>42786.791666666672</v>
      </c>
      <c r="U963">
        <f t="shared" si="79"/>
        <v>2017</v>
      </c>
    </row>
    <row r="964" spans="1:21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8319</v>
      </c>
      <c r="R964" t="s">
        <v>8321</v>
      </c>
      <c r="S964" s="11">
        <f t="shared" si="77"/>
        <v>42373.712418981479</v>
      </c>
      <c r="T964" s="11">
        <f t="shared" si="78"/>
        <v>42411.712418981479</v>
      </c>
      <c r="U964">
        <f t="shared" si="79"/>
        <v>2016</v>
      </c>
    </row>
    <row r="965" spans="1:21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8319</v>
      </c>
      <c r="R965" t="s">
        <v>8321</v>
      </c>
      <c r="S965" s="11">
        <f t="shared" si="77"/>
        <v>42625.635636574079</v>
      </c>
      <c r="T965" s="11">
        <f t="shared" si="78"/>
        <v>42660.635636574079</v>
      </c>
      <c r="U965">
        <f t="shared" si="79"/>
        <v>2016</v>
      </c>
    </row>
    <row r="966" spans="1:21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8319</v>
      </c>
      <c r="R966" t="s">
        <v>8321</v>
      </c>
      <c r="S966" s="11">
        <f t="shared" si="77"/>
        <v>42208.628692129627</v>
      </c>
      <c r="T966" s="11">
        <f t="shared" si="78"/>
        <v>42248.628692129627</v>
      </c>
      <c r="U966">
        <f t="shared" si="79"/>
        <v>2015</v>
      </c>
    </row>
    <row r="967" spans="1:21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8319</v>
      </c>
      <c r="R967" t="s">
        <v>8321</v>
      </c>
      <c r="S967" s="11">
        <f t="shared" si="77"/>
        <v>42637.016736111109</v>
      </c>
      <c r="T967" s="11">
        <f t="shared" si="78"/>
        <v>42669.165972222225</v>
      </c>
      <c r="U967">
        <f t="shared" si="79"/>
        <v>2016</v>
      </c>
    </row>
    <row r="968" spans="1:21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8319</v>
      </c>
      <c r="R968" t="s">
        <v>8321</v>
      </c>
      <c r="S968" s="11">
        <f t="shared" si="77"/>
        <v>42619.635787037041</v>
      </c>
      <c r="T968" s="11">
        <f t="shared" si="78"/>
        <v>42649.635787037041</v>
      </c>
      <c r="U968">
        <f t="shared" si="79"/>
        <v>2016</v>
      </c>
    </row>
    <row r="969" spans="1:21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8319</v>
      </c>
      <c r="R969" t="s">
        <v>8321</v>
      </c>
      <c r="S969" s="11">
        <f t="shared" si="77"/>
        <v>42422.254328703704</v>
      </c>
      <c r="T969" s="11">
        <f t="shared" si="78"/>
        <v>42482.21266203704</v>
      </c>
      <c r="U969">
        <f t="shared" si="79"/>
        <v>2016</v>
      </c>
    </row>
    <row r="970" spans="1:21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8319</v>
      </c>
      <c r="R970" t="s">
        <v>8321</v>
      </c>
      <c r="S970" s="11">
        <f t="shared" si="77"/>
        <v>41836.847615740742</v>
      </c>
      <c r="T970" s="11">
        <f t="shared" si="78"/>
        <v>41866.847615740742</v>
      </c>
      <c r="U970">
        <f t="shared" si="79"/>
        <v>2014</v>
      </c>
    </row>
    <row r="971" spans="1:21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8319</v>
      </c>
      <c r="R971" t="s">
        <v>8321</v>
      </c>
      <c r="S971" s="11">
        <f t="shared" si="77"/>
        <v>42742.30332175926</v>
      </c>
      <c r="T971" s="11">
        <f t="shared" si="78"/>
        <v>42775.30332175926</v>
      </c>
      <c r="U971">
        <f t="shared" si="79"/>
        <v>2017</v>
      </c>
    </row>
    <row r="972" spans="1:21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8319</v>
      </c>
      <c r="R972" t="s">
        <v>8321</v>
      </c>
      <c r="S972" s="11">
        <f t="shared" si="77"/>
        <v>42721.220520833333</v>
      </c>
      <c r="T972" s="11">
        <f t="shared" si="78"/>
        <v>42758.207638888889</v>
      </c>
      <c r="U972">
        <f t="shared" si="79"/>
        <v>2016</v>
      </c>
    </row>
    <row r="973" spans="1:21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8319</v>
      </c>
      <c r="R973" t="s">
        <v>8321</v>
      </c>
      <c r="S973" s="11">
        <f t="shared" si="77"/>
        <v>42111.709027777775</v>
      </c>
      <c r="T973" s="11">
        <f t="shared" si="78"/>
        <v>42156.709027777775</v>
      </c>
      <c r="U973">
        <f t="shared" si="79"/>
        <v>2015</v>
      </c>
    </row>
    <row r="974" spans="1:21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8319</v>
      </c>
      <c r="R974" t="s">
        <v>8321</v>
      </c>
      <c r="S974" s="11">
        <f t="shared" si="77"/>
        <v>41856.865717592591</v>
      </c>
      <c r="T974" s="11">
        <f t="shared" si="78"/>
        <v>41886.290972222225</v>
      </c>
      <c r="U974">
        <f t="shared" si="79"/>
        <v>2014</v>
      </c>
    </row>
    <row r="975" spans="1:21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8319</v>
      </c>
      <c r="R975" t="s">
        <v>8321</v>
      </c>
      <c r="S975" s="11">
        <f t="shared" si="77"/>
        <v>42257.014965277776</v>
      </c>
      <c r="T975" s="11">
        <f t="shared" si="78"/>
        <v>42317.056631944448</v>
      </c>
      <c r="U975">
        <f t="shared" si="79"/>
        <v>2015</v>
      </c>
    </row>
    <row r="976" spans="1:21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8319</v>
      </c>
      <c r="R976" t="s">
        <v>8321</v>
      </c>
      <c r="S976" s="11">
        <f t="shared" si="77"/>
        <v>42424.749490740738</v>
      </c>
      <c r="T976" s="11">
        <f t="shared" si="78"/>
        <v>42454.707824074074</v>
      </c>
      <c r="U976">
        <f t="shared" si="79"/>
        <v>2016</v>
      </c>
    </row>
    <row r="977" spans="1:21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8319</v>
      </c>
      <c r="R977" t="s">
        <v>8321</v>
      </c>
      <c r="S977" s="11">
        <f t="shared" si="77"/>
        <v>42489.696585648147</v>
      </c>
      <c r="T977" s="11">
        <f t="shared" si="78"/>
        <v>42549.696585648147</v>
      </c>
      <c r="U977">
        <f t="shared" si="79"/>
        <v>2016</v>
      </c>
    </row>
    <row r="978" spans="1:21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8319</v>
      </c>
      <c r="R978" t="s">
        <v>8321</v>
      </c>
      <c r="S978" s="11">
        <f t="shared" si="77"/>
        <v>42185.058993055558</v>
      </c>
      <c r="T978" s="11">
        <f t="shared" si="78"/>
        <v>42230.058993055558</v>
      </c>
      <c r="U978">
        <f t="shared" si="79"/>
        <v>2015</v>
      </c>
    </row>
    <row r="979" spans="1:21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8319</v>
      </c>
      <c r="R979" t="s">
        <v>8321</v>
      </c>
      <c r="S979" s="11">
        <f t="shared" si="77"/>
        <v>42391.942094907412</v>
      </c>
      <c r="T979" s="11">
        <f t="shared" si="78"/>
        <v>42421.942094907412</v>
      </c>
      <c r="U979">
        <f t="shared" si="79"/>
        <v>2016</v>
      </c>
    </row>
    <row r="980" spans="1:21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8319</v>
      </c>
      <c r="R980" t="s">
        <v>8321</v>
      </c>
      <c r="S980" s="11">
        <f t="shared" si="77"/>
        <v>42395.309039351851</v>
      </c>
      <c r="T980" s="11">
        <f t="shared" si="78"/>
        <v>42425.309039351851</v>
      </c>
      <c r="U980">
        <f t="shared" si="79"/>
        <v>2016</v>
      </c>
    </row>
    <row r="981" spans="1:21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8319</v>
      </c>
      <c r="R981" t="s">
        <v>8321</v>
      </c>
      <c r="S981" s="11">
        <f t="shared" si="77"/>
        <v>42506.416990740734</v>
      </c>
      <c r="T981" s="11">
        <f t="shared" si="78"/>
        <v>42541.790972222225</v>
      </c>
      <c r="U981">
        <f t="shared" si="79"/>
        <v>2016</v>
      </c>
    </row>
    <row r="982" spans="1:21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8319</v>
      </c>
      <c r="R982" t="s">
        <v>8321</v>
      </c>
      <c r="S982" s="11">
        <f t="shared" si="77"/>
        <v>41928.904189814813</v>
      </c>
      <c r="T982" s="11">
        <f t="shared" si="78"/>
        <v>41973.945856481485</v>
      </c>
      <c r="U982">
        <f t="shared" si="79"/>
        <v>2014</v>
      </c>
    </row>
    <row r="983" spans="1:21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8319</v>
      </c>
      <c r="R983" t="s">
        <v>8321</v>
      </c>
      <c r="S983" s="11">
        <f t="shared" si="77"/>
        <v>41830.947013888886</v>
      </c>
      <c r="T983" s="11">
        <f t="shared" si="78"/>
        <v>41860.947013888886</v>
      </c>
      <c r="U983">
        <f t="shared" si="79"/>
        <v>2014</v>
      </c>
    </row>
    <row r="984" spans="1:21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8319</v>
      </c>
      <c r="R984" t="s">
        <v>8321</v>
      </c>
      <c r="S984" s="11">
        <f t="shared" si="77"/>
        <v>42615.753310185188</v>
      </c>
      <c r="T984" s="11">
        <f t="shared" si="78"/>
        <v>42645.753310185188</v>
      </c>
      <c r="U984">
        <f t="shared" si="79"/>
        <v>2016</v>
      </c>
    </row>
    <row r="985" spans="1:21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8319</v>
      </c>
      <c r="R985" t="s">
        <v>8321</v>
      </c>
      <c r="S985" s="11">
        <f t="shared" si="77"/>
        <v>42574.667650462965</v>
      </c>
      <c r="T985" s="11">
        <f t="shared" si="78"/>
        <v>42605.870833333334</v>
      </c>
      <c r="U985">
        <f t="shared" si="79"/>
        <v>2016</v>
      </c>
    </row>
    <row r="986" spans="1:21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8319</v>
      </c>
      <c r="R986" t="s">
        <v>8321</v>
      </c>
      <c r="S986" s="11">
        <f t="shared" si="77"/>
        <v>42061.11583333333</v>
      </c>
      <c r="T986" s="11">
        <f t="shared" si="78"/>
        <v>42091.074166666673</v>
      </c>
      <c r="U986">
        <f t="shared" si="79"/>
        <v>2015</v>
      </c>
    </row>
    <row r="987" spans="1:21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8319</v>
      </c>
      <c r="R987" t="s">
        <v>8321</v>
      </c>
      <c r="S987" s="11">
        <f t="shared" si="77"/>
        <v>42339.967708333337</v>
      </c>
      <c r="T987" s="11">
        <f t="shared" si="78"/>
        <v>42369.958333333328</v>
      </c>
      <c r="U987">
        <f t="shared" si="79"/>
        <v>2015</v>
      </c>
    </row>
    <row r="988" spans="1:21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8319</v>
      </c>
      <c r="R988" t="s">
        <v>8321</v>
      </c>
      <c r="S988" s="11">
        <f t="shared" si="77"/>
        <v>42324.767361111109</v>
      </c>
      <c r="T988" s="11">
        <f t="shared" si="78"/>
        <v>42379</v>
      </c>
      <c r="U988">
        <f t="shared" si="79"/>
        <v>2015</v>
      </c>
    </row>
    <row r="989" spans="1:21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8319</v>
      </c>
      <c r="R989" t="s">
        <v>8321</v>
      </c>
      <c r="S989" s="11">
        <f t="shared" si="77"/>
        <v>41773.294560185182</v>
      </c>
      <c r="T989" s="11">
        <f t="shared" si="78"/>
        <v>41813.294560185182</v>
      </c>
      <c r="U989">
        <f t="shared" si="79"/>
        <v>2014</v>
      </c>
    </row>
    <row r="990" spans="1:21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8319</v>
      </c>
      <c r="R990" t="s">
        <v>8321</v>
      </c>
      <c r="S990" s="11">
        <f t="shared" si="77"/>
        <v>42614.356770833328</v>
      </c>
      <c r="T990" s="11">
        <f t="shared" si="78"/>
        <v>42644.356770833328</v>
      </c>
      <c r="U990">
        <f t="shared" si="79"/>
        <v>2016</v>
      </c>
    </row>
    <row r="991" spans="1:21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8319</v>
      </c>
      <c r="R991" t="s">
        <v>8321</v>
      </c>
      <c r="S991" s="11">
        <f t="shared" si="77"/>
        <v>42611.933969907404</v>
      </c>
      <c r="T991" s="11">
        <f t="shared" si="78"/>
        <v>42641.933969907404</v>
      </c>
      <c r="U991">
        <f t="shared" si="79"/>
        <v>2016</v>
      </c>
    </row>
    <row r="992" spans="1:21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8319</v>
      </c>
      <c r="R992" t="s">
        <v>8321</v>
      </c>
      <c r="S992" s="11">
        <f t="shared" si="77"/>
        <v>41855.784305555557</v>
      </c>
      <c r="T992" s="11">
        <f t="shared" si="78"/>
        <v>41885.784305555557</v>
      </c>
      <c r="U992">
        <f t="shared" si="79"/>
        <v>2014</v>
      </c>
    </row>
    <row r="993" spans="1:21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8319</v>
      </c>
      <c r="R993" t="s">
        <v>8321</v>
      </c>
      <c r="S993" s="11">
        <f t="shared" si="77"/>
        <v>42538.75680555556</v>
      </c>
      <c r="T993" s="11">
        <f t="shared" si="78"/>
        <v>42563.785416666666</v>
      </c>
      <c r="U993">
        <f t="shared" si="79"/>
        <v>2016</v>
      </c>
    </row>
    <row r="994" spans="1:21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8319</v>
      </c>
      <c r="R994" t="s">
        <v>8321</v>
      </c>
      <c r="S994" s="11">
        <f t="shared" si="77"/>
        <v>42437.924988425926</v>
      </c>
      <c r="T994" s="11">
        <f t="shared" si="78"/>
        <v>42497.883321759262</v>
      </c>
      <c r="U994">
        <f t="shared" si="79"/>
        <v>2016</v>
      </c>
    </row>
    <row r="995" spans="1:21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8319</v>
      </c>
      <c r="R995" t="s">
        <v>8321</v>
      </c>
      <c r="S995" s="11">
        <f t="shared" si="77"/>
        <v>42652.964907407411</v>
      </c>
      <c r="T995" s="11">
        <f t="shared" si="78"/>
        <v>42686.208333333328</v>
      </c>
      <c r="U995">
        <f t="shared" si="79"/>
        <v>2016</v>
      </c>
    </row>
    <row r="996" spans="1:21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8319</v>
      </c>
      <c r="R996" t="s">
        <v>8321</v>
      </c>
      <c r="S996" s="11">
        <f t="shared" si="77"/>
        <v>41921.263078703705</v>
      </c>
      <c r="T996" s="11">
        <f t="shared" si="78"/>
        <v>41973.957638888889</v>
      </c>
      <c r="U996">
        <f t="shared" si="79"/>
        <v>2014</v>
      </c>
    </row>
    <row r="997" spans="1:21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8319</v>
      </c>
      <c r="R997" t="s">
        <v>8321</v>
      </c>
      <c r="S997" s="11">
        <f t="shared" si="77"/>
        <v>41947.940740740742</v>
      </c>
      <c r="T997" s="11">
        <f t="shared" si="78"/>
        <v>41972.666666666672</v>
      </c>
      <c r="U997">
        <f t="shared" si="79"/>
        <v>2014</v>
      </c>
    </row>
    <row r="998" spans="1:21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8319</v>
      </c>
      <c r="R998" t="s">
        <v>8321</v>
      </c>
      <c r="S998" s="11">
        <f t="shared" si="77"/>
        <v>41817.866435185184</v>
      </c>
      <c r="T998" s="11">
        <f t="shared" si="78"/>
        <v>41847.643750000003</v>
      </c>
      <c r="U998">
        <f t="shared" si="79"/>
        <v>2014</v>
      </c>
    </row>
    <row r="999" spans="1:21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8319</v>
      </c>
      <c r="R999" t="s">
        <v>8321</v>
      </c>
      <c r="S999" s="11">
        <f t="shared" si="77"/>
        <v>41941.10297453704</v>
      </c>
      <c r="T999" s="11">
        <f t="shared" si="78"/>
        <v>41971.144641203704</v>
      </c>
      <c r="U999">
        <f t="shared" si="79"/>
        <v>2014</v>
      </c>
    </row>
    <row r="1000" spans="1:21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8319</v>
      </c>
      <c r="R1000" t="s">
        <v>8321</v>
      </c>
      <c r="S1000" s="11">
        <f t="shared" si="77"/>
        <v>42282.168993055559</v>
      </c>
      <c r="T1000" s="11">
        <f t="shared" si="78"/>
        <v>42327.210659722223</v>
      </c>
      <c r="U1000">
        <f t="shared" si="79"/>
        <v>2015</v>
      </c>
    </row>
    <row r="1001" spans="1:21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8319</v>
      </c>
      <c r="R1001" t="s">
        <v>8321</v>
      </c>
      <c r="S1001" s="11">
        <f t="shared" si="77"/>
        <v>41926.29965277778</v>
      </c>
      <c r="T1001" s="11">
        <f t="shared" si="78"/>
        <v>41956.334722222222</v>
      </c>
      <c r="U1001">
        <f t="shared" si="79"/>
        <v>2014</v>
      </c>
    </row>
    <row r="1002" spans="1:21" ht="58" x14ac:dyDescent="0.35">
      <c r="A1002">
        <v>123</v>
      </c>
      <c r="B1002" s="3" t="s">
        <v>125</v>
      </c>
      <c r="C1002" s="3" t="s">
        <v>4234</v>
      </c>
      <c r="D1002" s="6">
        <v>55000</v>
      </c>
      <c r="E1002" s="8">
        <v>151</v>
      </c>
      <c r="F1002" t="s">
        <v>8219</v>
      </c>
      <c r="G1002" t="s">
        <v>8223</v>
      </c>
      <c r="H1002" t="s">
        <v>8245</v>
      </c>
      <c r="I1002">
        <v>1414533600</v>
      </c>
      <c r="J1002">
        <v>1411411564</v>
      </c>
      <c r="K1002" t="b">
        <v>0</v>
      </c>
      <c r="L1002">
        <v>6</v>
      </c>
      <c r="M1002" t="b">
        <v>0</v>
      </c>
      <c r="N1002" t="s">
        <v>8265</v>
      </c>
      <c r="O1002">
        <f t="shared" si="75"/>
        <v>0</v>
      </c>
      <c r="P1002">
        <f t="shared" si="76"/>
        <v>25.17</v>
      </c>
      <c r="Q1002" s="10" t="s">
        <v>8310</v>
      </c>
      <c r="R1002" t="s">
        <v>8313</v>
      </c>
      <c r="S1002" s="11">
        <f t="shared" si="77"/>
        <v>41904.781990740739</v>
      </c>
      <c r="T1002" s="11">
        <f t="shared" si="78"/>
        <v>41940.916666666664</v>
      </c>
      <c r="U1002">
        <f t="shared" si="79"/>
        <v>2014</v>
      </c>
    </row>
    <row r="1003" spans="1:21" ht="43.5" x14ac:dyDescent="0.35">
      <c r="A1003">
        <v>137</v>
      </c>
      <c r="B1003" s="3" t="s">
        <v>139</v>
      </c>
      <c r="C1003" s="3" t="s">
        <v>4247</v>
      </c>
      <c r="D1003" s="6">
        <v>55000</v>
      </c>
      <c r="E1003" s="8">
        <v>0</v>
      </c>
      <c r="F1003" t="s">
        <v>8219</v>
      </c>
      <c r="G1003" t="s">
        <v>8231</v>
      </c>
      <c r="H1003" t="s">
        <v>8252</v>
      </c>
      <c r="I1003">
        <v>1444657593</v>
      </c>
      <c r="J1003">
        <v>1440337593</v>
      </c>
      <c r="K1003" t="b">
        <v>0</v>
      </c>
      <c r="L1003">
        <v>0</v>
      </c>
      <c r="M1003" t="b">
        <v>0</v>
      </c>
      <c r="N1003" t="s">
        <v>8265</v>
      </c>
      <c r="O1003">
        <f t="shared" si="75"/>
        <v>0</v>
      </c>
      <c r="P1003">
        <f t="shared" si="76"/>
        <v>0</v>
      </c>
      <c r="Q1003" s="10" t="s">
        <v>8310</v>
      </c>
      <c r="R1003" t="s">
        <v>8313</v>
      </c>
      <c r="S1003" s="11">
        <f t="shared" si="77"/>
        <v>42239.573993055557</v>
      </c>
      <c r="T1003" s="11">
        <f t="shared" si="78"/>
        <v>42289.573993055557</v>
      </c>
      <c r="U1003">
        <f t="shared" si="79"/>
        <v>2015</v>
      </c>
    </row>
    <row r="1004" spans="1:21" ht="43.5" x14ac:dyDescent="0.35">
      <c r="A1004">
        <v>2653</v>
      </c>
      <c r="B1004" s="3" t="s">
        <v>2653</v>
      </c>
      <c r="C1004" s="3" t="s">
        <v>6763</v>
      </c>
      <c r="D1004" s="6">
        <v>51000</v>
      </c>
      <c r="E1004" s="8">
        <v>5876</v>
      </c>
      <c r="F1004" t="s">
        <v>8219</v>
      </c>
      <c r="G1004" t="s">
        <v>8223</v>
      </c>
      <c r="H1004" t="s">
        <v>8245</v>
      </c>
      <c r="I1004">
        <v>1402632000</v>
      </c>
      <c r="J1004">
        <v>1399909127</v>
      </c>
      <c r="K1004" t="b">
        <v>0</v>
      </c>
      <c r="L1004">
        <v>70</v>
      </c>
      <c r="M1004" t="b">
        <v>0</v>
      </c>
      <c r="N1004" t="s">
        <v>8299</v>
      </c>
      <c r="O1004">
        <f t="shared" si="75"/>
        <v>12</v>
      </c>
      <c r="P1004">
        <f t="shared" si="76"/>
        <v>83.94</v>
      </c>
      <c r="Q1004" s="10" t="s">
        <v>8319</v>
      </c>
      <c r="R1004" t="s">
        <v>8355</v>
      </c>
      <c r="S1004" s="11">
        <f t="shared" si="77"/>
        <v>41771.651932870373</v>
      </c>
      <c r="T1004" s="11">
        <f t="shared" si="78"/>
        <v>41803.166666666664</v>
      </c>
      <c r="U1004">
        <f t="shared" si="79"/>
        <v>2014</v>
      </c>
    </row>
    <row r="1005" spans="1:21" ht="43.5" x14ac:dyDescent="0.35">
      <c r="A1005">
        <v>148</v>
      </c>
      <c r="B1005" s="3" t="s">
        <v>150</v>
      </c>
      <c r="C1005" s="3" t="s">
        <v>4258</v>
      </c>
      <c r="D1005" s="6">
        <v>50000</v>
      </c>
      <c r="E1005" s="8">
        <v>40</v>
      </c>
      <c r="F1005" t="s">
        <v>8219</v>
      </c>
      <c r="G1005" t="s">
        <v>8223</v>
      </c>
      <c r="H1005" t="s">
        <v>8245</v>
      </c>
      <c r="I1005">
        <v>1456555536</v>
      </c>
      <c r="J1005">
        <v>1453963536</v>
      </c>
      <c r="K1005" t="b">
        <v>0</v>
      </c>
      <c r="L1005">
        <v>2</v>
      </c>
      <c r="M1005" t="b">
        <v>0</v>
      </c>
      <c r="N1005" t="s">
        <v>8265</v>
      </c>
      <c r="O1005">
        <f t="shared" si="75"/>
        <v>0</v>
      </c>
      <c r="P1005">
        <f t="shared" si="76"/>
        <v>20</v>
      </c>
      <c r="Q1005" s="10" t="s">
        <v>8310</v>
      </c>
      <c r="R1005" t="s">
        <v>8313</v>
      </c>
      <c r="S1005" s="11">
        <f t="shared" si="77"/>
        <v>42397.281666666662</v>
      </c>
      <c r="T1005" s="11">
        <f t="shared" si="78"/>
        <v>42427.281666666662</v>
      </c>
      <c r="U1005">
        <f t="shared" si="79"/>
        <v>2016</v>
      </c>
    </row>
    <row r="1006" spans="1:21" ht="43.5" x14ac:dyDescent="0.35">
      <c r="A1006">
        <v>153</v>
      </c>
      <c r="B1006" s="3" t="s">
        <v>155</v>
      </c>
      <c r="C1006" s="3" t="s">
        <v>4263</v>
      </c>
      <c r="D1006" s="6">
        <v>50000</v>
      </c>
      <c r="E1006" s="8">
        <v>359</v>
      </c>
      <c r="F1006" t="s">
        <v>8219</v>
      </c>
      <c r="G1006" t="s">
        <v>8223</v>
      </c>
      <c r="H1006" t="s">
        <v>8245</v>
      </c>
      <c r="I1006">
        <v>1417532644</v>
      </c>
      <c r="J1006">
        <v>1413900244</v>
      </c>
      <c r="K1006" t="b">
        <v>0</v>
      </c>
      <c r="L1006">
        <v>10</v>
      </c>
      <c r="M1006" t="b">
        <v>0</v>
      </c>
      <c r="N1006" t="s">
        <v>8265</v>
      </c>
      <c r="O1006">
        <f t="shared" si="75"/>
        <v>1</v>
      </c>
      <c r="P1006">
        <f t="shared" si="76"/>
        <v>35.9</v>
      </c>
      <c r="Q1006" s="10" t="s">
        <v>8310</v>
      </c>
      <c r="R1006" t="s">
        <v>8313</v>
      </c>
      <c r="S1006" s="11">
        <f t="shared" si="77"/>
        <v>41933.586157407408</v>
      </c>
      <c r="T1006" s="11">
        <f t="shared" si="78"/>
        <v>41975.627824074079</v>
      </c>
      <c r="U1006">
        <f t="shared" si="79"/>
        <v>2014</v>
      </c>
    </row>
    <row r="1007" spans="1:21" ht="29" x14ac:dyDescent="0.35">
      <c r="A1007">
        <v>631</v>
      </c>
      <c r="B1007" s="3" t="s">
        <v>632</v>
      </c>
      <c r="C1007" s="3" t="s">
        <v>4741</v>
      </c>
      <c r="D1007" s="6">
        <v>50000</v>
      </c>
      <c r="E1007" s="8">
        <v>690</v>
      </c>
      <c r="F1007" t="s">
        <v>8219</v>
      </c>
      <c r="G1007" t="s">
        <v>8228</v>
      </c>
      <c r="H1007" t="s">
        <v>8250</v>
      </c>
      <c r="I1007">
        <v>1464460329</v>
      </c>
      <c r="J1007">
        <v>1461954729</v>
      </c>
      <c r="K1007" t="b">
        <v>0</v>
      </c>
      <c r="L1007">
        <v>9</v>
      </c>
      <c r="M1007" t="b">
        <v>0</v>
      </c>
      <c r="N1007" t="s">
        <v>8270</v>
      </c>
      <c r="O1007">
        <f t="shared" si="75"/>
        <v>1</v>
      </c>
      <c r="P1007">
        <f t="shared" si="76"/>
        <v>76.67</v>
      </c>
      <c r="Q1007" s="10" t="s">
        <v>8319</v>
      </c>
      <c r="R1007" t="s">
        <v>8320</v>
      </c>
      <c r="S1007" s="11">
        <f t="shared" si="77"/>
        <v>42489.772326388891</v>
      </c>
      <c r="T1007" s="11">
        <f t="shared" si="78"/>
        <v>42518.772326388891</v>
      </c>
      <c r="U1007">
        <f t="shared" si="79"/>
        <v>2016</v>
      </c>
    </row>
    <row r="1008" spans="1:21" ht="58" x14ac:dyDescent="0.35">
      <c r="A1008">
        <v>1009</v>
      </c>
      <c r="B1008" s="3" t="s">
        <v>1010</v>
      </c>
      <c r="C1008" s="3" t="s">
        <v>5119</v>
      </c>
      <c r="D1008" s="6">
        <v>50000</v>
      </c>
      <c r="E1008" s="8">
        <v>6565</v>
      </c>
      <c r="F1008" t="s">
        <v>8219</v>
      </c>
      <c r="G1008" t="s">
        <v>8223</v>
      </c>
      <c r="H1008" t="s">
        <v>8245</v>
      </c>
      <c r="I1008">
        <v>1466346646</v>
      </c>
      <c r="J1008">
        <v>1463754646</v>
      </c>
      <c r="K1008" t="b">
        <v>0</v>
      </c>
      <c r="L1008">
        <v>101</v>
      </c>
      <c r="M1008" t="b">
        <v>0</v>
      </c>
      <c r="N1008" t="s">
        <v>8271</v>
      </c>
      <c r="O1008">
        <f t="shared" si="75"/>
        <v>13</v>
      </c>
      <c r="P1008">
        <f t="shared" si="76"/>
        <v>65</v>
      </c>
      <c r="Q1008" s="10" t="s">
        <v>8319</v>
      </c>
      <c r="R1008" t="s">
        <v>8321</v>
      </c>
      <c r="S1008" s="11">
        <f t="shared" si="77"/>
        <v>42510.604699074072</v>
      </c>
      <c r="T1008" s="11">
        <f t="shared" si="78"/>
        <v>42540.604699074072</v>
      </c>
      <c r="U1008">
        <f t="shared" si="79"/>
        <v>2016</v>
      </c>
    </row>
    <row r="1009" spans="1:21" ht="43.5" x14ac:dyDescent="0.35">
      <c r="A1009">
        <v>1226</v>
      </c>
      <c r="B1009" s="3" t="s">
        <v>1227</v>
      </c>
      <c r="C1009" s="3" t="s">
        <v>5336</v>
      </c>
      <c r="D1009" s="6">
        <v>50000</v>
      </c>
      <c r="E1009" s="8">
        <v>1937</v>
      </c>
      <c r="F1009" t="s">
        <v>8219</v>
      </c>
      <c r="G1009" t="s">
        <v>8223</v>
      </c>
      <c r="H1009" t="s">
        <v>8245</v>
      </c>
      <c r="I1009">
        <v>1398042000</v>
      </c>
      <c r="J1009">
        <v>1395089981</v>
      </c>
      <c r="K1009" t="b">
        <v>0</v>
      </c>
      <c r="L1009">
        <v>40</v>
      </c>
      <c r="M1009" t="b">
        <v>0</v>
      </c>
      <c r="N1009" t="s">
        <v>8284</v>
      </c>
      <c r="O1009">
        <f t="shared" si="75"/>
        <v>4</v>
      </c>
      <c r="P1009">
        <f t="shared" si="76"/>
        <v>48.43</v>
      </c>
      <c r="Q1009" s="10" t="s">
        <v>8325</v>
      </c>
      <c r="R1009" t="s">
        <v>8340</v>
      </c>
      <c r="S1009" s="11">
        <f t="shared" si="77"/>
        <v>41715.874780092592</v>
      </c>
      <c r="T1009" s="11">
        <f t="shared" si="78"/>
        <v>41750.041666666664</v>
      </c>
      <c r="U1009">
        <f t="shared" si="79"/>
        <v>2014</v>
      </c>
    </row>
    <row r="1010" spans="1:21" ht="43.5" x14ac:dyDescent="0.35">
      <c r="A1010">
        <v>1234</v>
      </c>
      <c r="B1010" s="3" t="s">
        <v>1235</v>
      </c>
      <c r="C1010" s="3" t="s">
        <v>5344</v>
      </c>
      <c r="D1010" s="6">
        <v>50000</v>
      </c>
      <c r="E1010" s="8">
        <v>0</v>
      </c>
      <c r="F1010" t="s">
        <v>8219</v>
      </c>
      <c r="G1010" t="s">
        <v>8224</v>
      </c>
      <c r="H1010" t="s">
        <v>8246</v>
      </c>
      <c r="I1010">
        <v>1422903342</v>
      </c>
      <c r="J1010">
        <v>1420311342</v>
      </c>
      <c r="K1010" t="b">
        <v>0</v>
      </c>
      <c r="L1010">
        <v>0</v>
      </c>
      <c r="M1010" t="b">
        <v>0</v>
      </c>
      <c r="N1010" t="s">
        <v>8284</v>
      </c>
      <c r="O1010">
        <f t="shared" si="75"/>
        <v>0</v>
      </c>
      <c r="P1010">
        <f t="shared" si="76"/>
        <v>0</v>
      </c>
      <c r="Q1010" s="10" t="s">
        <v>8325</v>
      </c>
      <c r="R1010" t="s">
        <v>8340</v>
      </c>
      <c r="S1010" s="11">
        <f t="shared" si="77"/>
        <v>42007.788680555561</v>
      </c>
      <c r="T1010" s="11">
        <f t="shared" si="78"/>
        <v>42037.788680555561</v>
      </c>
      <c r="U1010">
        <f t="shared" si="79"/>
        <v>2015</v>
      </c>
    </row>
    <row r="1011" spans="1:21" ht="29" x14ac:dyDescent="0.35">
      <c r="A1011">
        <v>1307</v>
      </c>
      <c r="B1011" s="3" t="s">
        <v>1308</v>
      </c>
      <c r="C1011" s="3" t="s">
        <v>5417</v>
      </c>
      <c r="D1011" s="6">
        <v>50000</v>
      </c>
      <c r="E1011" s="8">
        <v>5757</v>
      </c>
      <c r="F1011" t="s">
        <v>8219</v>
      </c>
      <c r="G1011" t="s">
        <v>8223</v>
      </c>
      <c r="H1011" t="s">
        <v>8245</v>
      </c>
      <c r="I1011">
        <v>1455710679</v>
      </c>
      <c r="J1011">
        <v>1453118679</v>
      </c>
      <c r="K1011" t="b">
        <v>0</v>
      </c>
      <c r="L1011">
        <v>45</v>
      </c>
      <c r="M1011" t="b">
        <v>0</v>
      </c>
      <c r="N1011" t="s">
        <v>8271</v>
      </c>
      <c r="O1011">
        <f t="shared" si="75"/>
        <v>12</v>
      </c>
      <c r="P1011">
        <f t="shared" si="76"/>
        <v>127.93</v>
      </c>
      <c r="Q1011" s="10" t="s">
        <v>8319</v>
      </c>
      <c r="R1011" t="s">
        <v>8321</v>
      </c>
      <c r="S1011" s="11">
        <f t="shared" si="77"/>
        <v>42387.503229166665</v>
      </c>
      <c r="T1011" s="11">
        <f t="shared" si="78"/>
        <v>42417.503229166665</v>
      </c>
      <c r="U1011">
        <f t="shared" si="79"/>
        <v>2016</v>
      </c>
    </row>
    <row r="1012" spans="1:21" ht="43.5" x14ac:dyDescent="0.35">
      <c r="A1012">
        <v>1324</v>
      </c>
      <c r="B1012" s="3" t="s">
        <v>1325</v>
      </c>
      <c r="C1012" s="3" t="s">
        <v>5434</v>
      </c>
      <c r="D1012" s="6">
        <v>50000</v>
      </c>
      <c r="E1012" s="8">
        <v>4920</v>
      </c>
      <c r="F1012" t="s">
        <v>8219</v>
      </c>
      <c r="G1012" t="s">
        <v>8223</v>
      </c>
      <c r="H1012" t="s">
        <v>8245</v>
      </c>
      <c r="I1012">
        <v>1476371552</v>
      </c>
      <c r="J1012">
        <v>1473779552</v>
      </c>
      <c r="K1012" t="b">
        <v>0</v>
      </c>
      <c r="L1012">
        <v>90</v>
      </c>
      <c r="M1012" t="b">
        <v>0</v>
      </c>
      <c r="N1012" t="s">
        <v>8271</v>
      </c>
      <c r="O1012">
        <f t="shared" si="75"/>
        <v>10</v>
      </c>
      <c r="P1012">
        <f t="shared" si="76"/>
        <v>54.67</v>
      </c>
      <c r="Q1012" s="10" t="s">
        <v>8319</v>
      </c>
      <c r="R1012" t="s">
        <v>8321</v>
      </c>
      <c r="S1012" s="11">
        <f t="shared" si="77"/>
        <v>42626.633703703701</v>
      </c>
      <c r="T1012" s="11">
        <f t="shared" si="78"/>
        <v>42656.633703703701</v>
      </c>
      <c r="U1012">
        <f t="shared" si="79"/>
        <v>2016</v>
      </c>
    </row>
    <row r="1013" spans="1:21" ht="43.5" x14ac:dyDescent="0.35">
      <c r="A1013">
        <v>1329</v>
      </c>
      <c r="B1013" s="3" t="s">
        <v>1330</v>
      </c>
      <c r="C1013" s="3" t="s">
        <v>5439</v>
      </c>
      <c r="D1013" s="6">
        <v>50000</v>
      </c>
      <c r="E1013" s="8">
        <v>408</v>
      </c>
      <c r="F1013" t="s">
        <v>8219</v>
      </c>
      <c r="G1013" t="s">
        <v>8223</v>
      </c>
      <c r="H1013" t="s">
        <v>8245</v>
      </c>
      <c r="I1013">
        <v>1417501145</v>
      </c>
      <c r="J1013">
        <v>1414041545</v>
      </c>
      <c r="K1013" t="b">
        <v>0</v>
      </c>
      <c r="L1013">
        <v>9</v>
      </c>
      <c r="M1013" t="b">
        <v>0</v>
      </c>
      <c r="N1013" t="s">
        <v>8271</v>
      </c>
      <c r="O1013">
        <f t="shared" si="75"/>
        <v>1</v>
      </c>
      <c r="P1013">
        <f t="shared" si="76"/>
        <v>45.33</v>
      </c>
      <c r="Q1013" s="10" t="s">
        <v>8319</v>
      </c>
      <c r="R1013" t="s">
        <v>8321</v>
      </c>
      <c r="S1013" s="11">
        <f t="shared" si="77"/>
        <v>41935.221585648149</v>
      </c>
      <c r="T1013" s="11">
        <f t="shared" si="78"/>
        <v>41975.263252314813</v>
      </c>
      <c r="U1013">
        <f t="shared" si="79"/>
        <v>2014</v>
      </c>
    </row>
    <row r="1014" spans="1:21" ht="43.5" x14ac:dyDescent="0.35">
      <c r="A1014">
        <v>1337</v>
      </c>
      <c r="B1014" s="3" t="s">
        <v>1338</v>
      </c>
      <c r="C1014" s="3" t="s">
        <v>5447</v>
      </c>
      <c r="D1014" s="6">
        <v>50000</v>
      </c>
      <c r="E1014" s="8">
        <v>24691</v>
      </c>
      <c r="F1014" t="s">
        <v>8219</v>
      </c>
      <c r="G1014" t="s">
        <v>8223</v>
      </c>
      <c r="H1014" t="s">
        <v>8245</v>
      </c>
      <c r="I1014">
        <v>1488549079</v>
      </c>
      <c r="J1014">
        <v>1485957079</v>
      </c>
      <c r="K1014" t="b">
        <v>0</v>
      </c>
      <c r="L1014">
        <v>140</v>
      </c>
      <c r="M1014" t="b">
        <v>0</v>
      </c>
      <c r="N1014" t="s">
        <v>8271</v>
      </c>
      <c r="O1014">
        <f t="shared" si="75"/>
        <v>49</v>
      </c>
      <c r="P1014">
        <f t="shared" si="76"/>
        <v>176.36</v>
      </c>
      <c r="Q1014" s="10" t="s">
        <v>8319</v>
      </c>
      <c r="R1014" t="s">
        <v>8321</v>
      </c>
      <c r="S1014" s="11">
        <f t="shared" si="77"/>
        <v>42767.577303240745</v>
      </c>
      <c r="T1014" s="11">
        <f t="shared" si="78"/>
        <v>42797.577303240745</v>
      </c>
      <c r="U1014">
        <f t="shared" si="79"/>
        <v>2017</v>
      </c>
    </row>
    <row r="1015" spans="1:21" ht="29" x14ac:dyDescent="0.35">
      <c r="A1015">
        <v>1339</v>
      </c>
      <c r="B1015" s="3" t="s">
        <v>1340</v>
      </c>
      <c r="C1015" s="3" t="s">
        <v>5449</v>
      </c>
      <c r="D1015" s="6">
        <v>50000</v>
      </c>
      <c r="E1015" s="8">
        <v>3317</v>
      </c>
      <c r="F1015" t="s">
        <v>8219</v>
      </c>
      <c r="G1015" t="s">
        <v>8223</v>
      </c>
      <c r="H1015" t="s">
        <v>8245</v>
      </c>
      <c r="I1015">
        <v>1418056315</v>
      </c>
      <c r="J1015">
        <v>1414164715</v>
      </c>
      <c r="K1015" t="b">
        <v>0</v>
      </c>
      <c r="L1015">
        <v>37</v>
      </c>
      <c r="M1015" t="b">
        <v>0</v>
      </c>
      <c r="N1015" t="s">
        <v>8271</v>
      </c>
      <c r="O1015">
        <f t="shared" si="75"/>
        <v>7</v>
      </c>
      <c r="P1015">
        <f t="shared" si="76"/>
        <v>89.65</v>
      </c>
      <c r="Q1015" s="10" t="s">
        <v>8319</v>
      </c>
      <c r="R1015" t="s">
        <v>8321</v>
      </c>
      <c r="S1015" s="11">
        <f t="shared" si="77"/>
        <v>41936.647164351853</v>
      </c>
      <c r="T1015" s="11">
        <f t="shared" si="78"/>
        <v>41981.688831018517</v>
      </c>
      <c r="U1015">
        <f t="shared" si="79"/>
        <v>2014</v>
      </c>
    </row>
    <row r="1016" spans="1:21" ht="43.5" x14ac:dyDescent="0.35">
      <c r="A1016">
        <v>1342</v>
      </c>
      <c r="B1016" s="3" t="s">
        <v>1343</v>
      </c>
      <c r="C1016" s="3" t="s">
        <v>5452</v>
      </c>
      <c r="D1016" s="6">
        <v>50000</v>
      </c>
      <c r="E1016" s="8">
        <v>100</v>
      </c>
      <c r="F1016" t="s">
        <v>8219</v>
      </c>
      <c r="G1016" t="s">
        <v>8223</v>
      </c>
      <c r="H1016" t="s">
        <v>8245</v>
      </c>
      <c r="I1016">
        <v>1437161739</v>
      </c>
      <c r="J1016">
        <v>1434569739</v>
      </c>
      <c r="K1016" t="b">
        <v>0</v>
      </c>
      <c r="L1016">
        <v>1</v>
      </c>
      <c r="M1016" t="b">
        <v>0</v>
      </c>
      <c r="N1016" t="s">
        <v>8271</v>
      </c>
      <c r="O1016">
        <f t="shared" si="75"/>
        <v>0</v>
      </c>
      <c r="P1016">
        <f t="shared" si="76"/>
        <v>100</v>
      </c>
      <c r="Q1016" s="10" t="s">
        <v>8319</v>
      </c>
      <c r="R1016" t="s">
        <v>8321</v>
      </c>
      <c r="S1016" s="11">
        <f t="shared" si="77"/>
        <v>42172.816423611104</v>
      </c>
      <c r="T1016" s="11">
        <f t="shared" si="78"/>
        <v>42202.816423611104</v>
      </c>
      <c r="U1016">
        <f t="shared" si="79"/>
        <v>2015</v>
      </c>
    </row>
    <row r="1017" spans="1:21" ht="58" x14ac:dyDescent="0.35">
      <c r="A1017">
        <v>1343</v>
      </c>
      <c r="B1017" s="3" t="s">
        <v>1344</v>
      </c>
      <c r="C1017" s="3" t="s">
        <v>5453</v>
      </c>
      <c r="D1017" s="6">
        <v>50000</v>
      </c>
      <c r="E1017" s="8">
        <v>51149</v>
      </c>
      <c r="F1017" t="s">
        <v>8219</v>
      </c>
      <c r="G1017" t="s">
        <v>8223</v>
      </c>
      <c r="H1017" t="s">
        <v>8245</v>
      </c>
      <c r="I1017">
        <v>1471579140</v>
      </c>
      <c r="J1017">
        <v>1466512683</v>
      </c>
      <c r="K1017" t="b">
        <v>0</v>
      </c>
      <c r="L1017">
        <v>323</v>
      </c>
      <c r="M1017" t="b">
        <v>0</v>
      </c>
      <c r="N1017" t="s">
        <v>8271</v>
      </c>
      <c r="O1017">
        <f t="shared" si="75"/>
        <v>102</v>
      </c>
      <c r="P1017">
        <f t="shared" si="76"/>
        <v>158.36000000000001</v>
      </c>
      <c r="Q1017" s="10" t="s">
        <v>8319</v>
      </c>
      <c r="R1017" t="s">
        <v>8321</v>
      </c>
      <c r="S1017" s="11">
        <f t="shared" si="77"/>
        <v>42542.526423611111</v>
      </c>
      <c r="T1017" s="11">
        <f t="shared" si="78"/>
        <v>42601.165972222225</v>
      </c>
      <c r="U1017">
        <f t="shared" si="79"/>
        <v>2016</v>
      </c>
    </row>
    <row r="1018" spans="1:21" ht="43.5" x14ac:dyDescent="0.35">
      <c r="A1018">
        <v>2350</v>
      </c>
      <c r="B1018" s="3" t="s">
        <v>2351</v>
      </c>
      <c r="C1018" s="3" t="s">
        <v>6460</v>
      </c>
      <c r="D1018" s="6">
        <v>50000</v>
      </c>
      <c r="E1018" s="8">
        <v>0</v>
      </c>
      <c r="F1018" t="s">
        <v>8219</v>
      </c>
      <c r="G1018" t="s">
        <v>8240</v>
      </c>
      <c r="H1018" t="s">
        <v>8248</v>
      </c>
      <c r="I1018">
        <v>1483474370</v>
      </c>
      <c r="J1018">
        <v>1480882370</v>
      </c>
      <c r="K1018" t="b">
        <v>0</v>
      </c>
      <c r="L1018">
        <v>0</v>
      </c>
      <c r="M1018" t="b">
        <v>0</v>
      </c>
      <c r="N1018" t="s">
        <v>8270</v>
      </c>
      <c r="O1018">
        <f t="shared" ref="O1018:O1081" si="80">ROUND(E1018/D1018*100,0)</f>
        <v>0</v>
      </c>
      <c r="P1018">
        <f t="shared" ref="P1018:P1081" si="81">IFERROR(ROUND(E1018/L1018,2),0)</f>
        <v>0</v>
      </c>
      <c r="Q1018" s="10" t="s">
        <v>8319</v>
      </c>
      <c r="R1018" t="s">
        <v>8320</v>
      </c>
      <c r="S1018" s="11">
        <f t="shared" ref="S1018:S1081" si="82">(((J1018/60)/60)/24)+DATE(1970,1,1)</f>
        <v>42708.842245370368</v>
      </c>
      <c r="T1018" s="11">
        <f t="shared" ref="T1018:T1081" si="83">(((I1018/60)/60)/24)+DATE(1970,1,1)</f>
        <v>42738.842245370368</v>
      </c>
      <c r="U1018">
        <f t="shared" ref="U1018:U1081" si="84">YEAR(S1018)</f>
        <v>2016</v>
      </c>
    </row>
    <row r="1019" spans="1:21" ht="43.5" x14ac:dyDescent="0.35">
      <c r="A1019">
        <v>2367</v>
      </c>
      <c r="B1019" s="3" t="s">
        <v>2368</v>
      </c>
      <c r="C1019" s="3" t="s">
        <v>6477</v>
      </c>
      <c r="D1019" s="6">
        <v>50000</v>
      </c>
      <c r="E1019" s="8">
        <v>670</v>
      </c>
      <c r="F1019" t="s">
        <v>8219</v>
      </c>
      <c r="G1019" t="s">
        <v>8223</v>
      </c>
      <c r="H1019" t="s">
        <v>8245</v>
      </c>
      <c r="I1019">
        <v>1461622616</v>
      </c>
      <c r="J1019">
        <v>1456442216</v>
      </c>
      <c r="K1019" t="b">
        <v>0</v>
      </c>
      <c r="L1019">
        <v>14</v>
      </c>
      <c r="M1019" t="b">
        <v>0</v>
      </c>
      <c r="N1019" t="s">
        <v>8270</v>
      </c>
      <c r="O1019">
        <f t="shared" si="80"/>
        <v>1</v>
      </c>
      <c r="P1019">
        <f t="shared" si="81"/>
        <v>47.86</v>
      </c>
      <c r="Q1019" s="10" t="s">
        <v>8319</v>
      </c>
      <c r="R1019" t="s">
        <v>8320</v>
      </c>
      <c r="S1019" s="11">
        <f t="shared" si="82"/>
        <v>42425.970092592594</v>
      </c>
      <c r="T1019" s="11">
        <f t="shared" si="83"/>
        <v>42485.928425925929</v>
      </c>
      <c r="U1019">
        <f t="shared" si="84"/>
        <v>2016</v>
      </c>
    </row>
    <row r="1020" spans="1:21" ht="43.5" x14ac:dyDescent="0.35">
      <c r="A1020">
        <v>2400</v>
      </c>
      <c r="B1020" s="3" t="s">
        <v>2401</v>
      </c>
      <c r="C1020" s="3" t="s">
        <v>6510</v>
      </c>
      <c r="D1020" s="6">
        <v>50000</v>
      </c>
      <c r="E1020" s="8">
        <v>0</v>
      </c>
      <c r="F1020" t="s">
        <v>8219</v>
      </c>
      <c r="G1020" t="s">
        <v>8225</v>
      </c>
      <c r="H1020" t="s">
        <v>8247</v>
      </c>
      <c r="I1020">
        <v>1460615164</v>
      </c>
      <c r="J1020">
        <v>1458023164</v>
      </c>
      <c r="K1020" t="b">
        <v>0</v>
      </c>
      <c r="L1020">
        <v>0</v>
      </c>
      <c r="M1020" t="b">
        <v>0</v>
      </c>
      <c r="N1020" t="s">
        <v>8270</v>
      </c>
      <c r="O1020">
        <f t="shared" si="80"/>
        <v>0</v>
      </c>
      <c r="P1020">
        <f t="shared" si="81"/>
        <v>0</v>
      </c>
      <c r="Q1020" s="10" t="s">
        <v>8319</v>
      </c>
      <c r="R1020" t="s">
        <v>8320</v>
      </c>
      <c r="S1020" s="11">
        <f t="shared" si="82"/>
        <v>42444.268101851849</v>
      </c>
      <c r="T1020" s="11">
        <f t="shared" si="83"/>
        <v>42474.268101851849</v>
      </c>
      <c r="U1020">
        <f t="shared" si="84"/>
        <v>2016</v>
      </c>
    </row>
    <row r="1021" spans="1:21" ht="58" x14ac:dyDescent="0.35">
      <c r="A1021">
        <v>2951</v>
      </c>
      <c r="B1021" s="3" t="s">
        <v>2951</v>
      </c>
      <c r="C1021" s="3" t="s">
        <v>7061</v>
      </c>
      <c r="D1021" s="6">
        <v>50000</v>
      </c>
      <c r="E1021" s="8">
        <v>1096</v>
      </c>
      <c r="F1021" t="s">
        <v>8219</v>
      </c>
      <c r="G1021" t="s">
        <v>8223</v>
      </c>
      <c r="H1021" t="s">
        <v>8245</v>
      </c>
      <c r="I1021">
        <v>1412536573</v>
      </c>
      <c r="J1021">
        <v>1408648573</v>
      </c>
      <c r="K1021" t="b">
        <v>0</v>
      </c>
      <c r="L1021">
        <v>58</v>
      </c>
      <c r="M1021" t="b">
        <v>0</v>
      </c>
      <c r="N1021" t="s">
        <v>8301</v>
      </c>
      <c r="O1021">
        <f t="shared" si="80"/>
        <v>2</v>
      </c>
      <c r="P1021">
        <f t="shared" si="81"/>
        <v>18.899999999999999</v>
      </c>
      <c r="Q1021" s="10" t="s">
        <v>8317</v>
      </c>
      <c r="R1021" t="s">
        <v>8357</v>
      </c>
      <c r="S1021" s="11">
        <f t="shared" si="82"/>
        <v>41872.802928240737</v>
      </c>
      <c r="T1021" s="11">
        <f t="shared" si="83"/>
        <v>41917.802928240737</v>
      </c>
      <c r="U1021">
        <f t="shared" si="84"/>
        <v>2014</v>
      </c>
    </row>
    <row r="1022" spans="1:21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80"/>
        <v>206</v>
      </c>
      <c r="P1022">
        <f t="shared" si="81"/>
        <v>106.2</v>
      </c>
      <c r="Q1022" s="10" t="s">
        <v>8325</v>
      </c>
      <c r="R1022" t="s">
        <v>8330</v>
      </c>
      <c r="S1022" s="11">
        <f t="shared" si="82"/>
        <v>42127.069548611107</v>
      </c>
      <c r="T1022" s="11">
        <f t="shared" si="83"/>
        <v>42157.032638888893</v>
      </c>
      <c r="U1022">
        <f t="shared" si="84"/>
        <v>2015</v>
      </c>
    </row>
    <row r="1023" spans="1:21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80"/>
        <v>352</v>
      </c>
      <c r="P1023">
        <f t="shared" si="81"/>
        <v>22.08</v>
      </c>
      <c r="Q1023" s="10" t="s">
        <v>8325</v>
      </c>
      <c r="R1023" t="s">
        <v>8330</v>
      </c>
      <c r="S1023" s="11">
        <f t="shared" si="82"/>
        <v>42271.251979166671</v>
      </c>
      <c r="T1023" s="11">
        <f t="shared" si="83"/>
        <v>42294.166666666672</v>
      </c>
      <c r="U1023">
        <f t="shared" si="84"/>
        <v>2015</v>
      </c>
    </row>
    <row r="1024" spans="1:21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80"/>
        <v>115</v>
      </c>
      <c r="P1024">
        <f t="shared" si="81"/>
        <v>31.05</v>
      </c>
      <c r="Q1024" s="10" t="s">
        <v>8325</v>
      </c>
      <c r="R1024" t="s">
        <v>8330</v>
      </c>
      <c r="S1024" s="11">
        <f t="shared" si="82"/>
        <v>42111.646724537044</v>
      </c>
      <c r="T1024" s="11">
        <f t="shared" si="83"/>
        <v>42141.646724537044</v>
      </c>
      <c r="U1024">
        <f t="shared" si="84"/>
        <v>2015</v>
      </c>
    </row>
    <row r="1025" spans="1:21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80"/>
        <v>237</v>
      </c>
      <c r="P1025">
        <f t="shared" si="81"/>
        <v>36.21</v>
      </c>
      <c r="Q1025" s="10" t="s">
        <v>8325</v>
      </c>
      <c r="R1025" t="s">
        <v>8330</v>
      </c>
      <c r="S1025" s="11">
        <f t="shared" si="82"/>
        <v>42145.919687500005</v>
      </c>
      <c r="T1025" s="11">
        <f t="shared" si="83"/>
        <v>42175.919687500005</v>
      </c>
      <c r="U1025">
        <f t="shared" si="84"/>
        <v>2015</v>
      </c>
    </row>
    <row r="1026" spans="1:21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80"/>
        <v>119</v>
      </c>
      <c r="P1026">
        <f t="shared" si="81"/>
        <v>388.98</v>
      </c>
      <c r="Q1026" s="10" t="s">
        <v>8325</v>
      </c>
      <c r="R1026" t="s">
        <v>8330</v>
      </c>
      <c r="S1026" s="11">
        <f t="shared" si="82"/>
        <v>42370.580590277779</v>
      </c>
      <c r="T1026" s="11">
        <f t="shared" si="83"/>
        <v>42400.580590277779</v>
      </c>
      <c r="U1026">
        <f t="shared" si="84"/>
        <v>2016</v>
      </c>
    </row>
    <row r="1027" spans="1:21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si="81"/>
        <v>71.849999999999994</v>
      </c>
      <c r="Q1027" s="10" t="s">
        <v>8325</v>
      </c>
      <c r="R1027" t="s">
        <v>8330</v>
      </c>
      <c r="S1027" s="11">
        <f t="shared" si="82"/>
        <v>42049.833761574075</v>
      </c>
      <c r="T1027" s="11">
        <f t="shared" si="83"/>
        <v>42079.792094907403</v>
      </c>
      <c r="U1027">
        <f t="shared" si="84"/>
        <v>2015</v>
      </c>
    </row>
    <row r="1028" spans="1:21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8325</v>
      </c>
      <c r="R1028" t="s">
        <v>8330</v>
      </c>
      <c r="S1028" s="11">
        <f t="shared" si="82"/>
        <v>42426.407592592594</v>
      </c>
      <c r="T1028" s="11">
        <f t="shared" si="83"/>
        <v>42460.365925925929</v>
      </c>
      <c r="U1028">
        <f t="shared" si="84"/>
        <v>2016</v>
      </c>
    </row>
    <row r="1029" spans="1:21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8325</v>
      </c>
      <c r="R1029" t="s">
        <v>8330</v>
      </c>
      <c r="S1029" s="11">
        <f t="shared" si="82"/>
        <v>41905.034108796295</v>
      </c>
      <c r="T1029" s="11">
        <f t="shared" si="83"/>
        <v>41935.034108796295</v>
      </c>
      <c r="U1029">
        <f t="shared" si="84"/>
        <v>2014</v>
      </c>
    </row>
    <row r="1030" spans="1:21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8325</v>
      </c>
      <c r="R1030" t="s">
        <v>8330</v>
      </c>
      <c r="S1030" s="11">
        <f t="shared" si="82"/>
        <v>42755.627372685187</v>
      </c>
      <c r="T1030" s="11">
        <f t="shared" si="83"/>
        <v>42800.833333333328</v>
      </c>
      <c r="U1030">
        <f t="shared" si="84"/>
        <v>2017</v>
      </c>
    </row>
    <row r="1031" spans="1:21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8325</v>
      </c>
      <c r="R1031" t="s">
        <v>8330</v>
      </c>
      <c r="S1031" s="11">
        <f t="shared" si="82"/>
        <v>42044.711886574078</v>
      </c>
      <c r="T1031" s="11">
        <f t="shared" si="83"/>
        <v>42098.915972222225</v>
      </c>
      <c r="U1031">
        <f t="shared" si="84"/>
        <v>2015</v>
      </c>
    </row>
    <row r="1032" spans="1:21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8325</v>
      </c>
      <c r="R1032" t="s">
        <v>8330</v>
      </c>
      <c r="S1032" s="11">
        <f t="shared" si="82"/>
        <v>42611.483206018514</v>
      </c>
      <c r="T1032" s="11">
        <f t="shared" si="83"/>
        <v>42625.483206018514</v>
      </c>
      <c r="U1032">
        <f t="shared" si="84"/>
        <v>2016</v>
      </c>
    </row>
    <row r="1033" spans="1:21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8325</v>
      </c>
      <c r="R1033" t="s">
        <v>8330</v>
      </c>
      <c r="S1033" s="11">
        <f t="shared" si="82"/>
        <v>42324.764004629629</v>
      </c>
      <c r="T1033" s="11">
        <f t="shared" si="83"/>
        <v>42354.764004629629</v>
      </c>
      <c r="U1033">
        <f t="shared" si="84"/>
        <v>2015</v>
      </c>
    </row>
    <row r="1034" spans="1:21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8325</v>
      </c>
      <c r="R1034" t="s">
        <v>8330</v>
      </c>
      <c r="S1034" s="11">
        <f t="shared" si="82"/>
        <v>42514.666956018518</v>
      </c>
      <c r="T1034" s="11">
        <f t="shared" si="83"/>
        <v>42544.666956018518</v>
      </c>
      <c r="U1034">
        <f t="shared" si="84"/>
        <v>2016</v>
      </c>
    </row>
    <row r="1035" spans="1:21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8325</v>
      </c>
      <c r="R1035" t="s">
        <v>8330</v>
      </c>
      <c r="S1035" s="11">
        <f t="shared" si="82"/>
        <v>42688.732407407413</v>
      </c>
      <c r="T1035" s="11">
        <f t="shared" si="83"/>
        <v>42716.732407407413</v>
      </c>
      <c r="U1035">
        <f t="shared" si="84"/>
        <v>2016</v>
      </c>
    </row>
    <row r="1036" spans="1:21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8325</v>
      </c>
      <c r="R1036" t="s">
        <v>8330</v>
      </c>
      <c r="S1036" s="11">
        <f t="shared" si="82"/>
        <v>42555.166712962964</v>
      </c>
      <c r="T1036" s="11">
        <f t="shared" si="83"/>
        <v>42587.165972222225</v>
      </c>
      <c r="U1036">
        <f t="shared" si="84"/>
        <v>2016</v>
      </c>
    </row>
    <row r="1037" spans="1:21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8325</v>
      </c>
      <c r="R1037" t="s">
        <v>8330</v>
      </c>
      <c r="S1037" s="11">
        <f t="shared" si="82"/>
        <v>42016.641435185185</v>
      </c>
      <c r="T1037" s="11">
        <f t="shared" si="83"/>
        <v>42046.641435185185</v>
      </c>
      <c r="U1037">
        <f t="shared" si="84"/>
        <v>2015</v>
      </c>
    </row>
    <row r="1038" spans="1:21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8325</v>
      </c>
      <c r="R1038" t="s">
        <v>8330</v>
      </c>
      <c r="S1038" s="11">
        <f t="shared" si="82"/>
        <v>41249.448958333334</v>
      </c>
      <c r="T1038" s="11">
        <f t="shared" si="83"/>
        <v>41281.333333333336</v>
      </c>
      <c r="U1038">
        <f t="shared" si="84"/>
        <v>2012</v>
      </c>
    </row>
    <row r="1039" spans="1:21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8325</v>
      </c>
      <c r="R1039" t="s">
        <v>8330</v>
      </c>
      <c r="S1039" s="11">
        <f t="shared" si="82"/>
        <v>42119.822476851856</v>
      </c>
      <c r="T1039" s="11">
        <f t="shared" si="83"/>
        <v>42142.208333333328</v>
      </c>
      <c r="U1039">
        <f t="shared" si="84"/>
        <v>2015</v>
      </c>
    </row>
    <row r="1040" spans="1:21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8325</v>
      </c>
      <c r="R1040" t="s">
        <v>8330</v>
      </c>
      <c r="S1040" s="11">
        <f t="shared" si="82"/>
        <v>42418.231747685189</v>
      </c>
      <c r="T1040" s="11">
        <f t="shared" si="83"/>
        <v>42448.190081018518</v>
      </c>
      <c r="U1040">
        <f t="shared" si="84"/>
        <v>2016</v>
      </c>
    </row>
    <row r="1041" spans="1:21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8325</v>
      </c>
      <c r="R1041" t="s">
        <v>8330</v>
      </c>
      <c r="S1041" s="11">
        <f t="shared" si="82"/>
        <v>42692.109328703707</v>
      </c>
      <c r="T1041" s="11">
        <f t="shared" si="83"/>
        <v>42717.332638888889</v>
      </c>
      <c r="U1041">
        <f t="shared" si="84"/>
        <v>2016</v>
      </c>
    </row>
    <row r="1042" spans="1:21" x14ac:dyDescent="0.35">
      <c r="A1042">
        <v>2659</v>
      </c>
      <c r="B1042" s="3" t="s">
        <v>2659</v>
      </c>
      <c r="C1042" s="3" t="s">
        <v>6769</v>
      </c>
      <c r="D1042" s="6">
        <v>49000</v>
      </c>
      <c r="E1042" s="8">
        <v>1333</v>
      </c>
      <c r="F1042" t="s">
        <v>8219</v>
      </c>
      <c r="G1042" t="s">
        <v>8223</v>
      </c>
      <c r="H1042" t="s">
        <v>8245</v>
      </c>
      <c r="I1042">
        <v>1429321210</v>
      </c>
      <c r="J1042">
        <v>1426729210</v>
      </c>
      <c r="K1042" t="b">
        <v>0</v>
      </c>
      <c r="L1042">
        <v>10</v>
      </c>
      <c r="M1042" t="b">
        <v>0</v>
      </c>
      <c r="N1042" t="s">
        <v>8299</v>
      </c>
      <c r="O1042">
        <f t="shared" si="80"/>
        <v>3</v>
      </c>
      <c r="P1042">
        <f t="shared" si="81"/>
        <v>133.30000000000001</v>
      </c>
      <c r="Q1042" s="10" t="s">
        <v>8319</v>
      </c>
      <c r="R1042" t="s">
        <v>8355</v>
      </c>
      <c r="S1042" s="11">
        <f t="shared" si="82"/>
        <v>42082.069560185191</v>
      </c>
      <c r="T1042" s="11">
        <f t="shared" si="83"/>
        <v>42112.069560185191</v>
      </c>
      <c r="U1042">
        <f t="shared" si="84"/>
        <v>2015</v>
      </c>
    </row>
    <row r="1043" spans="1:21" ht="43.5" x14ac:dyDescent="0.35">
      <c r="A1043">
        <v>1327</v>
      </c>
      <c r="B1043" s="3" t="s">
        <v>1328</v>
      </c>
      <c r="C1043" s="3" t="s">
        <v>5437</v>
      </c>
      <c r="D1043" s="6">
        <v>48000</v>
      </c>
      <c r="E1043" s="8">
        <v>1705</v>
      </c>
      <c r="F1043" t="s">
        <v>8219</v>
      </c>
      <c r="G1043" t="s">
        <v>8223</v>
      </c>
      <c r="H1043" t="s">
        <v>8245</v>
      </c>
      <c r="I1043">
        <v>1432916235</v>
      </c>
      <c r="J1043">
        <v>1430324235</v>
      </c>
      <c r="K1043" t="b">
        <v>0</v>
      </c>
      <c r="L1043">
        <v>41</v>
      </c>
      <c r="M1043" t="b">
        <v>0</v>
      </c>
      <c r="N1043" t="s">
        <v>8271</v>
      </c>
      <c r="O1043">
        <f t="shared" si="80"/>
        <v>4</v>
      </c>
      <c r="P1043">
        <f t="shared" si="81"/>
        <v>41.59</v>
      </c>
      <c r="Q1043" s="10" t="s">
        <v>8319</v>
      </c>
      <c r="R1043" t="s">
        <v>8321</v>
      </c>
      <c r="S1043" s="11">
        <f t="shared" si="82"/>
        <v>42123.678645833337</v>
      </c>
      <c r="T1043" s="11">
        <f t="shared" si="83"/>
        <v>42153.678645833337</v>
      </c>
      <c r="U1043">
        <f t="shared" si="84"/>
        <v>2015</v>
      </c>
    </row>
    <row r="1044" spans="1:21" ht="43.5" x14ac:dyDescent="0.35">
      <c r="A1044">
        <v>1019</v>
      </c>
      <c r="B1044" s="3" t="s">
        <v>1020</v>
      </c>
      <c r="C1044" s="3" t="s">
        <v>5129</v>
      </c>
      <c r="D1044" s="6">
        <v>45000</v>
      </c>
      <c r="E1044" s="8">
        <v>21300</v>
      </c>
      <c r="F1044" t="s">
        <v>8219</v>
      </c>
      <c r="G1044" t="s">
        <v>8223</v>
      </c>
      <c r="H1044" t="s">
        <v>8245</v>
      </c>
      <c r="I1044">
        <v>1423092149</v>
      </c>
      <c r="J1044">
        <v>1420500149</v>
      </c>
      <c r="K1044" t="b">
        <v>0</v>
      </c>
      <c r="L1044">
        <v>400</v>
      </c>
      <c r="M1044" t="b">
        <v>0</v>
      </c>
      <c r="N1044" t="s">
        <v>8271</v>
      </c>
      <c r="O1044">
        <f t="shared" si="80"/>
        <v>47</v>
      </c>
      <c r="P1044">
        <f t="shared" si="81"/>
        <v>53.25</v>
      </c>
      <c r="Q1044" s="10" t="s">
        <v>8319</v>
      </c>
      <c r="R1044" t="s">
        <v>8321</v>
      </c>
      <c r="S1044" s="11">
        <f t="shared" si="82"/>
        <v>42009.973946759259</v>
      </c>
      <c r="T1044" s="11">
        <f t="shared" si="83"/>
        <v>42039.973946759259</v>
      </c>
      <c r="U1044">
        <f t="shared" si="84"/>
        <v>2015</v>
      </c>
    </row>
    <row r="1045" spans="1:21" ht="43.5" x14ac:dyDescent="0.35">
      <c r="A1045">
        <v>2567</v>
      </c>
      <c r="B1045" s="3" t="s">
        <v>2567</v>
      </c>
      <c r="C1045" s="3" t="s">
        <v>6677</v>
      </c>
      <c r="D1045" s="6">
        <v>45000</v>
      </c>
      <c r="E1045" s="8">
        <v>120</v>
      </c>
      <c r="F1045" t="s">
        <v>8219</v>
      </c>
      <c r="G1045" t="s">
        <v>8223</v>
      </c>
      <c r="H1045" t="s">
        <v>8245</v>
      </c>
      <c r="I1045">
        <v>1429823138</v>
      </c>
      <c r="J1045">
        <v>1427231138</v>
      </c>
      <c r="K1045" t="b">
        <v>0</v>
      </c>
      <c r="L1045">
        <v>2</v>
      </c>
      <c r="M1045" t="b">
        <v>0</v>
      </c>
      <c r="N1045" t="s">
        <v>8282</v>
      </c>
      <c r="O1045">
        <f t="shared" si="80"/>
        <v>0</v>
      </c>
      <c r="P1045">
        <f t="shared" si="81"/>
        <v>60</v>
      </c>
      <c r="Q1045" s="10" t="s">
        <v>8336</v>
      </c>
      <c r="R1045" t="s">
        <v>8337</v>
      </c>
      <c r="S1045" s="11">
        <f t="shared" si="82"/>
        <v>42087.878912037035</v>
      </c>
      <c r="T1045" s="11">
        <f t="shared" si="83"/>
        <v>42117.878912037035</v>
      </c>
      <c r="U1045">
        <f t="shared" si="84"/>
        <v>2015</v>
      </c>
    </row>
    <row r="1046" spans="1:21" ht="43.5" x14ac:dyDescent="0.35">
      <c r="A1046">
        <v>1058</v>
      </c>
      <c r="B1046" s="3" t="s">
        <v>1059</v>
      </c>
      <c r="C1046" s="3" t="s">
        <v>5168</v>
      </c>
      <c r="D1046" s="6">
        <v>40000</v>
      </c>
      <c r="E1046" s="8">
        <v>0</v>
      </c>
      <c r="F1046" t="s">
        <v>8219</v>
      </c>
      <c r="G1046" t="s">
        <v>8223</v>
      </c>
      <c r="H1046" t="s">
        <v>8245</v>
      </c>
      <c r="I1046">
        <v>1427328000</v>
      </c>
      <c r="J1046">
        <v>1423777043</v>
      </c>
      <c r="K1046" t="b">
        <v>0</v>
      </c>
      <c r="L1046">
        <v>0</v>
      </c>
      <c r="M1046" t="b">
        <v>0</v>
      </c>
      <c r="N1046" t="s">
        <v>8279</v>
      </c>
      <c r="O1046">
        <f t="shared" si="80"/>
        <v>0</v>
      </c>
      <c r="P1046">
        <f t="shared" si="81"/>
        <v>0</v>
      </c>
      <c r="Q1046" s="10" t="s">
        <v>8331</v>
      </c>
      <c r="R1046" t="s">
        <v>8332</v>
      </c>
      <c r="S1046" s="11">
        <f t="shared" si="82"/>
        <v>42047.900960648149</v>
      </c>
      <c r="T1046" s="11">
        <f t="shared" si="83"/>
        <v>42089</v>
      </c>
      <c r="U1046">
        <f t="shared" si="84"/>
        <v>2015</v>
      </c>
    </row>
    <row r="1047" spans="1:21" ht="43.5" x14ac:dyDescent="0.35">
      <c r="A1047">
        <v>1304</v>
      </c>
      <c r="B1047" s="3" t="s">
        <v>1305</v>
      </c>
      <c r="C1047" s="3" t="s">
        <v>5414</v>
      </c>
      <c r="D1047" s="6">
        <v>40000</v>
      </c>
      <c r="E1047" s="8">
        <v>15851</v>
      </c>
      <c r="F1047" t="s">
        <v>8219</v>
      </c>
      <c r="G1047" t="s">
        <v>8224</v>
      </c>
      <c r="H1047" t="s">
        <v>8246</v>
      </c>
      <c r="I1047">
        <v>1489376405</v>
      </c>
      <c r="J1047">
        <v>1484196005</v>
      </c>
      <c r="K1047" t="b">
        <v>0</v>
      </c>
      <c r="L1047">
        <v>104</v>
      </c>
      <c r="M1047" t="b">
        <v>0</v>
      </c>
      <c r="N1047" t="s">
        <v>8271</v>
      </c>
      <c r="O1047">
        <f t="shared" si="80"/>
        <v>40</v>
      </c>
      <c r="P1047">
        <f t="shared" si="81"/>
        <v>152.41</v>
      </c>
      <c r="Q1047" s="10" t="s">
        <v>8319</v>
      </c>
      <c r="R1047" t="s">
        <v>8321</v>
      </c>
      <c r="S1047" s="11">
        <f t="shared" si="82"/>
        <v>42747.194502314815</v>
      </c>
      <c r="T1047" s="11">
        <f t="shared" si="83"/>
        <v>42807.152835648143</v>
      </c>
      <c r="U1047">
        <f t="shared" si="84"/>
        <v>2017</v>
      </c>
    </row>
    <row r="1048" spans="1:21" ht="43.5" x14ac:dyDescent="0.35">
      <c r="A1048">
        <v>1313</v>
      </c>
      <c r="B1048" s="3" t="s">
        <v>1314</v>
      </c>
      <c r="C1048" s="3" t="s">
        <v>5423</v>
      </c>
      <c r="D1048" s="6">
        <v>40000</v>
      </c>
      <c r="E1048" s="8">
        <v>12446</v>
      </c>
      <c r="F1048" t="s">
        <v>8219</v>
      </c>
      <c r="G1048" t="s">
        <v>8223</v>
      </c>
      <c r="H1048" t="s">
        <v>8245</v>
      </c>
      <c r="I1048">
        <v>1457024514</v>
      </c>
      <c r="J1048">
        <v>1454432514</v>
      </c>
      <c r="K1048" t="b">
        <v>0</v>
      </c>
      <c r="L1048">
        <v>122</v>
      </c>
      <c r="M1048" t="b">
        <v>0</v>
      </c>
      <c r="N1048" t="s">
        <v>8271</v>
      </c>
      <c r="O1048">
        <f t="shared" si="80"/>
        <v>31</v>
      </c>
      <c r="P1048">
        <f t="shared" si="81"/>
        <v>102.02</v>
      </c>
      <c r="Q1048" s="10" t="s">
        <v>8319</v>
      </c>
      <c r="R1048" t="s">
        <v>8321</v>
      </c>
      <c r="S1048" s="11">
        <f t="shared" si="82"/>
        <v>42402.709652777776</v>
      </c>
      <c r="T1048" s="11">
        <f t="shared" si="83"/>
        <v>42432.709652777776</v>
      </c>
      <c r="U1048">
        <f t="shared" si="84"/>
        <v>2016</v>
      </c>
    </row>
    <row r="1049" spans="1:21" ht="43.5" x14ac:dyDescent="0.35">
      <c r="A1049">
        <v>1318</v>
      </c>
      <c r="B1049" s="3" t="s">
        <v>1319</v>
      </c>
      <c r="C1049" s="3" t="s">
        <v>5428</v>
      </c>
      <c r="D1049" s="6">
        <v>40000</v>
      </c>
      <c r="E1049" s="8">
        <v>6130</v>
      </c>
      <c r="F1049" t="s">
        <v>8219</v>
      </c>
      <c r="G1049" t="s">
        <v>8223</v>
      </c>
      <c r="H1049" t="s">
        <v>8245</v>
      </c>
      <c r="I1049">
        <v>1420938172</v>
      </c>
      <c r="J1049">
        <v>1418346172</v>
      </c>
      <c r="K1049" t="b">
        <v>0</v>
      </c>
      <c r="L1049">
        <v>135</v>
      </c>
      <c r="M1049" t="b">
        <v>0</v>
      </c>
      <c r="N1049" t="s">
        <v>8271</v>
      </c>
      <c r="O1049">
        <f t="shared" si="80"/>
        <v>15</v>
      </c>
      <c r="P1049">
        <f t="shared" si="81"/>
        <v>45.41</v>
      </c>
      <c r="Q1049" s="10" t="s">
        <v>8319</v>
      </c>
      <c r="R1049" t="s">
        <v>8321</v>
      </c>
      <c r="S1049" s="11">
        <f t="shared" si="82"/>
        <v>41985.043657407412</v>
      </c>
      <c r="T1049" s="11">
        <f t="shared" si="83"/>
        <v>42015.043657407412</v>
      </c>
      <c r="U1049">
        <f t="shared" si="84"/>
        <v>2014</v>
      </c>
    </row>
    <row r="1050" spans="1:21" ht="43.5" x14ac:dyDescent="0.35">
      <c r="A1050">
        <v>2368</v>
      </c>
      <c r="B1050" s="3" t="s">
        <v>2369</v>
      </c>
      <c r="C1050" s="3" t="s">
        <v>6478</v>
      </c>
      <c r="D1050" s="6">
        <v>40000</v>
      </c>
      <c r="E1050" s="8">
        <v>100</v>
      </c>
      <c r="F1050" t="s">
        <v>8219</v>
      </c>
      <c r="G1050" t="s">
        <v>8223</v>
      </c>
      <c r="H1050" t="s">
        <v>8245</v>
      </c>
      <c r="I1050">
        <v>1429028365</v>
      </c>
      <c r="J1050">
        <v>1425143965</v>
      </c>
      <c r="K1050" t="b">
        <v>0</v>
      </c>
      <c r="L1050">
        <v>2</v>
      </c>
      <c r="M1050" t="b">
        <v>0</v>
      </c>
      <c r="N1050" t="s">
        <v>8270</v>
      </c>
      <c r="O1050">
        <f t="shared" si="80"/>
        <v>0</v>
      </c>
      <c r="P1050">
        <f t="shared" si="81"/>
        <v>50</v>
      </c>
      <c r="Q1050" s="10" t="s">
        <v>8319</v>
      </c>
      <c r="R1050" t="s">
        <v>8320</v>
      </c>
      <c r="S1050" s="11">
        <f t="shared" si="82"/>
        <v>42063.721817129626</v>
      </c>
      <c r="T1050" s="11">
        <f t="shared" si="83"/>
        <v>42108.680150462969</v>
      </c>
      <c r="U1050">
        <f t="shared" si="84"/>
        <v>2015</v>
      </c>
    </row>
    <row r="1051" spans="1:21" ht="43.5" x14ac:dyDescent="0.35">
      <c r="A1051">
        <v>2564</v>
      </c>
      <c r="B1051" s="3" t="s">
        <v>2564</v>
      </c>
      <c r="C1051" s="3" t="s">
        <v>6674</v>
      </c>
      <c r="D1051" s="6">
        <v>40000</v>
      </c>
      <c r="E1051" s="8">
        <v>0</v>
      </c>
      <c r="F1051" t="s">
        <v>8219</v>
      </c>
      <c r="G1051" t="s">
        <v>8228</v>
      </c>
      <c r="H1051" t="s">
        <v>8250</v>
      </c>
      <c r="I1051">
        <v>1406854699</v>
      </c>
      <c r="J1051">
        <v>1404262699</v>
      </c>
      <c r="K1051" t="b">
        <v>0</v>
      </c>
      <c r="L1051">
        <v>0</v>
      </c>
      <c r="M1051" t="b">
        <v>0</v>
      </c>
      <c r="N1051" t="s">
        <v>8282</v>
      </c>
      <c r="O1051">
        <f t="shared" si="80"/>
        <v>0</v>
      </c>
      <c r="P1051">
        <f t="shared" si="81"/>
        <v>0</v>
      </c>
      <c r="Q1051" s="10" t="s">
        <v>8336</v>
      </c>
      <c r="R1051" t="s">
        <v>8337</v>
      </c>
      <c r="S1051" s="11">
        <f t="shared" si="82"/>
        <v>41822.040497685186</v>
      </c>
      <c r="T1051" s="11">
        <f t="shared" si="83"/>
        <v>41852.040497685186</v>
      </c>
      <c r="U1051">
        <f t="shared" si="84"/>
        <v>2014</v>
      </c>
    </row>
    <row r="1052" spans="1:21" ht="43.5" x14ac:dyDescent="0.35">
      <c r="A1052">
        <v>1459</v>
      </c>
      <c r="B1052" s="3" t="s">
        <v>1460</v>
      </c>
      <c r="C1052" s="3" t="s">
        <v>5569</v>
      </c>
      <c r="D1052" s="6">
        <v>37000</v>
      </c>
      <c r="E1052" s="8">
        <v>0</v>
      </c>
      <c r="F1052" t="s">
        <v>8219</v>
      </c>
      <c r="G1052" t="s">
        <v>8231</v>
      </c>
      <c r="H1052" t="s">
        <v>8252</v>
      </c>
      <c r="I1052">
        <v>1449077100</v>
      </c>
      <c r="J1052">
        <v>1446612896</v>
      </c>
      <c r="K1052" t="b">
        <v>0</v>
      </c>
      <c r="L1052">
        <v>0</v>
      </c>
      <c r="M1052" t="b">
        <v>0</v>
      </c>
      <c r="N1052" t="s">
        <v>8285</v>
      </c>
      <c r="O1052">
        <f t="shared" si="80"/>
        <v>0</v>
      </c>
      <c r="P1052">
        <f t="shared" si="81"/>
        <v>0</v>
      </c>
      <c r="Q1052" s="10" t="s">
        <v>8322</v>
      </c>
      <c r="R1052" t="s">
        <v>8341</v>
      </c>
      <c r="S1052" s="11">
        <f t="shared" si="82"/>
        <v>42312.204814814817</v>
      </c>
      <c r="T1052" s="11">
        <f t="shared" si="83"/>
        <v>42340.725694444445</v>
      </c>
      <c r="U1052">
        <f t="shared" si="84"/>
        <v>2015</v>
      </c>
    </row>
    <row r="1053" spans="1:21" ht="43.5" x14ac:dyDescent="0.35">
      <c r="A1053">
        <v>2388</v>
      </c>
      <c r="B1053" s="3" t="s">
        <v>2389</v>
      </c>
      <c r="C1053" s="3" t="s">
        <v>6498</v>
      </c>
      <c r="D1053" s="6">
        <v>37000</v>
      </c>
      <c r="E1053" s="8">
        <v>463</v>
      </c>
      <c r="F1053" t="s">
        <v>8219</v>
      </c>
      <c r="G1053" t="s">
        <v>8223</v>
      </c>
      <c r="H1053" t="s">
        <v>8245</v>
      </c>
      <c r="I1053">
        <v>1421350140</v>
      </c>
      <c r="J1053">
        <v>1418761759</v>
      </c>
      <c r="K1053" t="b">
        <v>0</v>
      </c>
      <c r="L1053">
        <v>8</v>
      </c>
      <c r="M1053" t="b">
        <v>0</v>
      </c>
      <c r="N1053" t="s">
        <v>8270</v>
      </c>
      <c r="O1053">
        <f t="shared" si="80"/>
        <v>1</v>
      </c>
      <c r="P1053">
        <f t="shared" si="81"/>
        <v>57.88</v>
      </c>
      <c r="Q1053" s="10" t="s">
        <v>8319</v>
      </c>
      <c r="R1053" t="s">
        <v>8320</v>
      </c>
      <c r="S1053" s="11">
        <f t="shared" si="82"/>
        <v>41989.853692129633</v>
      </c>
      <c r="T1053" s="11">
        <f t="shared" si="83"/>
        <v>42019.811805555553</v>
      </c>
      <c r="U1053">
        <f t="shared" si="84"/>
        <v>2014</v>
      </c>
    </row>
    <row r="1054" spans="1:21" ht="58" x14ac:dyDescent="0.35">
      <c r="A1054">
        <v>156</v>
      </c>
      <c r="B1054" s="3" t="s">
        <v>158</v>
      </c>
      <c r="C1054" s="3" t="s">
        <v>4266</v>
      </c>
      <c r="D1054" s="6">
        <v>35000</v>
      </c>
      <c r="E1054" s="8">
        <v>1785</v>
      </c>
      <c r="F1054" t="s">
        <v>8219</v>
      </c>
      <c r="G1054" t="s">
        <v>8228</v>
      </c>
      <c r="H1054" t="s">
        <v>8250</v>
      </c>
      <c r="I1054">
        <v>1407034796</v>
      </c>
      <c r="J1054">
        <v>1401850796</v>
      </c>
      <c r="K1054" t="b">
        <v>0</v>
      </c>
      <c r="L1054">
        <v>15</v>
      </c>
      <c r="M1054" t="b">
        <v>0</v>
      </c>
      <c r="N1054" t="s">
        <v>8265</v>
      </c>
      <c r="O1054">
        <f t="shared" si="80"/>
        <v>5</v>
      </c>
      <c r="P1054">
        <f t="shared" si="81"/>
        <v>119</v>
      </c>
      <c r="Q1054" s="10" t="s">
        <v>8310</v>
      </c>
      <c r="R1054" t="s">
        <v>8313</v>
      </c>
      <c r="S1054" s="11">
        <f t="shared" si="82"/>
        <v>41794.124953703707</v>
      </c>
      <c r="T1054" s="11">
        <f t="shared" si="83"/>
        <v>41854.124953703707</v>
      </c>
      <c r="U1054">
        <f t="shared" si="84"/>
        <v>2014</v>
      </c>
    </row>
    <row r="1055" spans="1:21" ht="43.5" x14ac:dyDescent="0.35">
      <c r="A1055">
        <v>1322</v>
      </c>
      <c r="B1055" s="3" t="s">
        <v>1323</v>
      </c>
      <c r="C1055" s="3" t="s">
        <v>5432</v>
      </c>
      <c r="D1055" s="6">
        <v>35000</v>
      </c>
      <c r="E1055" s="8">
        <v>106</v>
      </c>
      <c r="F1055" t="s">
        <v>8219</v>
      </c>
      <c r="G1055" t="s">
        <v>8224</v>
      </c>
      <c r="H1055" t="s">
        <v>8246</v>
      </c>
      <c r="I1055">
        <v>1432223125</v>
      </c>
      <c r="J1055">
        <v>1429631125</v>
      </c>
      <c r="K1055" t="b">
        <v>0</v>
      </c>
      <c r="L1055">
        <v>4</v>
      </c>
      <c r="M1055" t="b">
        <v>0</v>
      </c>
      <c r="N1055" t="s">
        <v>8271</v>
      </c>
      <c r="O1055">
        <f t="shared" si="80"/>
        <v>0</v>
      </c>
      <c r="P1055">
        <f t="shared" si="81"/>
        <v>26.5</v>
      </c>
      <c r="Q1055" s="10" t="s">
        <v>8319</v>
      </c>
      <c r="R1055" t="s">
        <v>8321</v>
      </c>
      <c r="S1055" s="11">
        <f t="shared" si="82"/>
        <v>42115.656539351854</v>
      </c>
      <c r="T1055" s="11">
        <f t="shared" si="83"/>
        <v>42145.656539351854</v>
      </c>
      <c r="U1055">
        <f t="shared" si="84"/>
        <v>2015</v>
      </c>
    </row>
    <row r="1056" spans="1:21" ht="43.5" x14ac:dyDescent="0.35">
      <c r="A1056">
        <v>1330</v>
      </c>
      <c r="B1056" s="3" t="s">
        <v>1331</v>
      </c>
      <c r="C1056" s="3" t="s">
        <v>5440</v>
      </c>
      <c r="D1056" s="6">
        <v>35000</v>
      </c>
      <c r="E1056" s="8">
        <v>7873</v>
      </c>
      <c r="F1056" t="s">
        <v>8219</v>
      </c>
      <c r="G1056" t="s">
        <v>8223</v>
      </c>
      <c r="H1056" t="s">
        <v>8245</v>
      </c>
      <c r="I1056">
        <v>1467432000</v>
      </c>
      <c r="J1056">
        <v>1464763109</v>
      </c>
      <c r="K1056" t="b">
        <v>0</v>
      </c>
      <c r="L1056">
        <v>50</v>
      </c>
      <c r="M1056" t="b">
        <v>0</v>
      </c>
      <c r="N1056" t="s">
        <v>8271</v>
      </c>
      <c r="O1056">
        <f t="shared" si="80"/>
        <v>22</v>
      </c>
      <c r="P1056">
        <f t="shared" si="81"/>
        <v>157.46</v>
      </c>
      <c r="Q1056" s="10" t="s">
        <v>8319</v>
      </c>
      <c r="R1056" t="s">
        <v>8321</v>
      </c>
      <c r="S1056" s="11">
        <f t="shared" si="82"/>
        <v>42522.276724537034</v>
      </c>
      <c r="T1056" s="11">
        <f t="shared" si="83"/>
        <v>42553.166666666672</v>
      </c>
      <c r="U1056">
        <f t="shared" si="84"/>
        <v>2016</v>
      </c>
    </row>
    <row r="1057" spans="1:21" ht="43.5" x14ac:dyDescent="0.35">
      <c r="A1057">
        <v>2354</v>
      </c>
      <c r="B1057" s="3" t="s">
        <v>2355</v>
      </c>
      <c r="C1057" s="3" t="s">
        <v>6464</v>
      </c>
      <c r="D1057" s="6">
        <v>35000</v>
      </c>
      <c r="E1057" s="8">
        <v>25</v>
      </c>
      <c r="F1057" t="s">
        <v>8219</v>
      </c>
      <c r="G1057" t="s">
        <v>8223</v>
      </c>
      <c r="H1057" t="s">
        <v>8245</v>
      </c>
      <c r="I1057">
        <v>1420910460</v>
      </c>
      <c r="J1057">
        <v>1415726460</v>
      </c>
      <c r="K1057" t="b">
        <v>0</v>
      </c>
      <c r="L1057">
        <v>1</v>
      </c>
      <c r="M1057" t="b">
        <v>0</v>
      </c>
      <c r="N1057" t="s">
        <v>8270</v>
      </c>
      <c r="O1057">
        <f t="shared" si="80"/>
        <v>0</v>
      </c>
      <c r="P1057">
        <f t="shared" si="81"/>
        <v>25</v>
      </c>
      <c r="Q1057" s="10" t="s">
        <v>8319</v>
      </c>
      <c r="R1057" t="s">
        <v>8320</v>
      </c>
      <c r="S1057" s="11">
        <f t="shared" si="82"/>
        <v>41954.722916666666</v>
      </c>
      <c r="T1057" s="11">
        <f t="shared" si="83"/>
        <v>42014.722916666666</v>
      </c>
      <c r="U1057">
        <f t="shared" si="84"/>
        <v>2014</v>
      </c>
    </row>
    <row r="1058" spans="1:21" ht="43.5" x14ac:dyDescent="0.35">
      <c r="A1058">
        <v>2566</v>
      </c>
      <c r="B1058" s="3" t="s">
        <v>2566</v>
      </c>
      <c r="C1058" s="3" t="s">
        <v>6676</v>
      </c>
      <c r="D1058" s="6">
        <v>35000</v>
      </c>
      <c r="E1058" s="8">
        <v>0</v>
      </c>
      <c r="F1058" t="s">
        <v>8219</v>
      </c>
      <c r="G1058" t="s">
        <v>8223</v>
      </c>
      <c r="H1058" t="s">
        <v>8245</v>
      </c>
      <c r="I1058">
        <v>1408663948</v>
      </c>
      <c r="J1058">
        <v>1406071948</v>
      </c>
      <c r="K1058" t="b">
        <v>0</v>
      </c>
      <c r="L1058">
        <v>0</v>
      </c>
      <c r="M1058" t="b">
        <v>0</v>
      </c>
      <c r="N1058" t="s">
        <v>8282</v>
      </c>
      <c r="O1058">
        <f t="shared" si="80"/>
        <v>0</v>
      </c>
      <c r="P1058">
        <f t="shared" si="81"/>
        <v>0</v>
      </c>
      <c r="Q1058" s="10" t="s">
        <v>8336</v>
      </c>
      <c r="R1058" t="s">
        <v>8337</v>
      </c>
      <c r="S1058" s="11">
        <f t="shared" si="82"/>
        <v>41842.980879629627</v>
      </c>
      <c r="T1058" s="11">
        <f t="shared" si="83"/>
        <v>41872.980879629627</v>
      </c>
      <c r="U1058">
        <f t="shared" si="84"/>
        <v>2014</v>
      </c>
    </row>
    <row r="1059" spans="1:21" ht="43.5" x14ac:dyDescent="0.35">
      <c r="A1059">
        <v>2395</v>
      </c>
      <c r="B1059" s="3" t="s">
        <v>2396</v>
      </c>
      <c r="C1059" s="3" t="s">
        <v>6505</v>
      </c>
      <c r="D1059" s="6">
        <v>33000</v>
      </c>
      <c r="E1059" s="8">
        <v>0</v>
      </c>
      <c r="F1059" t="s">
        <v>8219</v>
      </c>
      <c r="G1059" t="s">
        <v>8223</v>
      </c>
      <c r="H1059" t="s">
        <v>8245</v>
      </c>
      <c r="I1059">
        <v>1484038620</v>
      </c>
      <c r="J1059">
        <v>1481597687</v>
      </c>
      <c r="K1059" t="b">
        <v>0</v>
      </c>
      <c r="L1059">
        <v>0</v>
      </c>
      <c r="M1059" t="b">
        <v>0</v>
      </c>
      <c r="N1059" t="s">
        <v>8270</v>
      </c>
      <c r="O1059">
        <f t="shared" si="80"/>
        <v>0</v>
      </c>
      <c r="P1059">
        <f t="shared" si="81"/>
        <v>0</v>
      </c>
      <c r="Q1059" s="10" t="s">
        <v>8319</v>
      </c>
      <c r="R1059" t="s">
        <v>8320</v>
      </c>
      <c r="S1059" s="11">
        <f t="shared" si="82"/>
        <v>42717.121377314819</v>
      </c>
      <c r="T1059" s="11">
        <f t="shared" si="83"/>
        <v>42745.372916666667</v>
      </c>
      <c r="U1059">
        <f t="shared" si="84"/>
        <v>2016</v>
      </c>
    </row>
    <row r="1060" spans="1:21" ht="43.5" x14ac:dyDescent="0.35">
      <c r="A1060">
        <v>620</v>
      </c>
      <c r="B1060" s="3" t="s">
        <v>621</v>
      </c>
      <c r="C1060" s="3" t="s">
        <v>4730</v>
      </c>
      <c r="D1060" s="6">
        <v>30000</v>
      </c>
      <c r="E1060" s="8">
        <v>300</v>
      </c>
      <c r="F1060" t="s">
        <v>8219</v>
      </c>
      <c r="G1060" t="s">
        <v>8228</v>
      </c>
      <c r="H1060" t="s">
        <v>8250</v>
      </c>
      <c r="I1060">
        <v>1408986738</v>
      </c>
      <c r="J1060">
        <v>1405098738</v>
      </c>
      <c r="K1060" t="b">
        <v>0</v>
      </c>
      <c r="L1060">
        <v>1</v>
      </c>
      <c r="M1060" t="b">
        <v>0</v>
      </c>
      <c r="N1060" t="s">
        <v>8270</v>
      </c>
      <c r="O1060">
        <f t="shared" si="80"/>
        <v>1</v>
      </c>
      <c r="P1060">
        <f t="shared" si="81"/>
        <v>300</v>
      </c>
      <c r="Q1060" s="10" t="s">
        <v>8319</v>
      </c>
      <c r="R1060" t="s">
        <v>8320</v>
      </c>
      <c r="S1060" s="11">
        <f t="shared" si="82"/>
        <v>41831.716874999998</v>
      </c>
      <c r="T1060" s="11">
        <f t="shared" si="83"/>
        <v>41876.716874999998</v>
      </c>
      <c r="U1060">
        <f t="shared" si="84"/>
        <v>2014</v>
      </c>
    </row>
    <row r="1061" spans="1:21" ht="43.5" x14ac:dyDescent="0.35">
      <c r="A1061">
        <v>1007</v>
      </c>
      <c r="B1061" s="3" t="s">
        <v>1008</v>
      </c>
      <c r="C1061" s="3" t="s">
        <v>5117</v>
      </c>
      <c r="D1061" s="6">
        <v>30000</v>
      </c>
      <c r="E1061" s="8">
        <v>13296</v>
      </c>
      <c r="F1061" t="s">
        <v>8219</v>
      </c>
      <c r="G1061" t="s">
        <v>8223</v>
      </c>
      <c r="H1061" t="s">
        <v>8245</v>
      </c>
      <c r="I1061">
        <v>1481727623</v>
      </c>
      <c r="J1061">
        <v>1478095223</v>
      </c>
      <c r="K1061" t="b">
        <v>0</v>
      </c>
      <c r="L1061">
        <v>76</v>
      </c>
      <c r="M1061" t="b">
        <v>0</v>
      </c>
      <c r="N1061" t="s">
        <v>8271</v>
      </c>
      <c r="O1061">
        <f t="shared" si="80"/>
        <v>44</v>
      </c>
      <c r="P1061">
        <f t="shared" si="81"/>
        <v>174.95</v>
      </c>
      <c r="Q1061" s="10" t="s">
        <v>8319</v>
      </c>
      <c r="R1061" t="s">
        <v>8321</v>
      </c>
      <c r="S1061" s="11">
        <f t="shared" si="82"/>
        <v>42676.583599537036</v>
      </c>
      <c r="T1061" s="11">
        <f t="shared" si="83"/>
        <v>42718.6252662037</v>
      </c>
      <c r="U1061">
        <f t="shared" si="84"/>
        <v>2016</v>
      </c>
    </row>
    <row r="1062" spans="1:21" ht="43.5" x14ac:dyDescent="0.35">
      <c r="A1062">
        <v>1305</v>
      </c>
      <c r="B1062" s="3" t="s">
        <v>1306</v>
      </c>
      <c r="C1062" s="3" t="s">
        <v>5415</v>
      </c>
      <c r="D1062" s="6">
        <v>30000</v>
      </c>
      <c r="E1062" s="8">
        <v>7793</v>
      </c>
      <c r="F1062" t="s">
        <v>8219</v>
      </c>
      <c r="G1062" t="s">
        <v>8223</v>
      </c>
      <c r="H1062" t="s">
        <v>8245</v>
      </c>
      <c r="I1062">
        <v>1469122200</v>
      </c>
      <c r="J1062">
        <v>1466611108</v>
      </c>
      <c r="K1062" t="b">
        <v>0</v>
      </c>
      <c r="L1062">
        <v>86</v>
      </c>
      <c r="M1062" t="b">
        <v>0</v>
      </c>
      <c r="N1062" t="s">
        <v>8271</v>
      </c>
      <c r="O1062">
        <f t="shared" si="80"/>
        <v>26</v>
      </c>
      <c r="P1062">
        <f t="shared" si="81"/>
        <v>90.62</v>
      </c>
      <c r="Q1062" s="10" t="s">
        <v>8319</v>
      </c>
      <c r="R1062" t="s">
        <v>8321</v>
      </c>
      <c r="S1062" s="11">
        <f t="shared" si="82"/>
        <v>42543.665601851855</v>
      </c>
      <c r="T1062" s="11">
        <f t="shared" si="83"/>
        <v>42572.729166666672</v>
      </c>
      <c r="U1062">
        <f t="shared" si="84"/>
        <v>2016</v>
      </c>
    </row>
    <row r="1063" spans="1:21" ht="58" x14ac:dyDescent="0.35">
      <c r="A1063">
        <v>1338</v>
      </c>
      <c r="B1063" s="3" t="s">
        <v>1339</v>
      </c>
      <c r="C1063" s="3" t="s">
        <v>5448</v>
      </c>
      <c r="D1063" s="6">
        <v>30000</v>
      </c>
      <c r="E1063" s="8">
        <v>991</v>
      </c>
      <c r="F1063" t="s">
        <v>8219</v>
      </c>
      <c r="G1063" t="s">
        <v>8223</v>
      </c>
      <c r="H1063" t="s">
        <v>8245</v>
      </c>
      <c r="I1063">
        <v>1438543033</v>
      </c>
      <c r="J1063">
        <v>1435951033</v>
      </c>
      <c r="K1063" t="b">
        <v>0</v>
      </c>
      <c r="L1063">
        <v>15</v>
      </c>
      <c r="M1063" t="b">
        <v>0</v>
      </c>
      <c r="N1063" t="s">
        <v>8271</v>
      </c>
      <c r="O1063">
        <f t="shared" si="80"/>
        <v>3</v>
      </c>
      <c r="P1063">
        <f t="shared" si="81"/>
        <v>66.069999999999993</v>
      </c>
      <c r="Q1063" s="10" t="s">
        <v>8319</v>
      </c>
      <c r="R1063" t="s">
        <v>8321</v>
      </c>
      <c r="S1063" s="11">
        <f t="shared" si="82"/>
        <v>42188.803622685184</v>
      </c>
      <c r="T1063" s="11">
        <f t="shared" si="83"/>
        <v>42218.803622685184</v>
      </c>
      <c r="U1063">
        <f t="shared" si="84"/>
        <v>2015</v>
      </c>
    </row>
    <row r="1064" spans="1:21" ht="43.5" x14ac:dyDescent="0.35">
      <c r="A1064">
        <v>1566</v>
      </c>
      <c r="B1064" s="3" t="s">
        <v>1567</v>
      </c>
      <c r="C1064" s="3" t="s">
        <v>5676</v>
      </c>
      <c r="D1064" s="6">
        <v>30000</v>
      </c>
      <c r="E1064" s="8">
        <v>6375</v>
      </c>
      <c r="F1064" t="s">
        <v>8219</v>
      </c>
      <c r="G1064" t="s">
        <v>8223</v>
      </c>
      <c r="H1064" t="s">
        <v>8245</v>
      </c>
      <c r="I1064">
        <v>1469656800</v>
      </c>
      <c r="J1064">
        <v>1467151204</v>
      </c>
      <c r="K1064" t="b">
        <v>0</v>
      </c>
      <c r="L1064">
        <v>59</v>
      </c>
      <c r="M1064" t="b">
        <v>0</v>
      </c>
      <c r="N1064" t="s">
        <v>8288</v>
      </c>
      <c r="O1064">
        <f t="shared" si="80"/>
        <v>21</v>
      </c>
      <c r="P1064">
        <f t="shared" si="81"/>
        <v>108.05</v>
      </c>
      <c r="Q1064" s="10" t="s">
        <v>8322</v>
      </c>
      <c r="R1064" t="s">
        <v>8344</v>
      </c>
      <c r="S1064" s="11">
        <f t="shared" si="82"/>
        <v>42549.916712962964</v>
      </c>
      <c r="T1064" s="11">
        <f t="shared" si="83"/>
        <v>42578.916666666672</v>
      </c>
      <c r="U1064">
        <f t="shared" si="84"/>
        <v>2016</v>
      </c>
    </row>
    <row r="1065" spans="1:21" x14ac:dyDescent="0.35">
      <c r="A1065">
        <v>1569</v>
      </c>
      <c r="B1065" s="3" t="s">
        <v>1570</v>
      </c>
      <c r="C1065" s="3" t="s">
        <v>5679</v>
      </c>
      <c r="D1065" s="6">
        <v>30000</v>
      </c>
      <c r="E1065" s="8">
        <v>0</v>
      </c>
      <c r="F1065" t="s">
        <v>8219</v>
      </c>
      <c r="G1065" t="s">
        <v>8223</v>
      </c>
      <c r="H1065" t="s">
        <v>8245</v>
      </c>
      <c r="I1065">
        <v>1369498714</v>
      </c>
      <c r="J1065">
        <v>1366906714</v>
      </c>
      <c r="K1065" t="b">
        <v>0</v>
      </c>
      <c r="L1065">
        <v>0</v>
      </c>
      <c r="M1065" t="b">
        <v>0</v>
      </c>
      <c r="N1065" t="s">
        <v>8288</v>
      </c>
      <c r="O1065">
        <f t="shared" si="80"/>
        <v>0</v>
      </c>
      <c r="P1065">
        <f t="shared" si="81"/>
        <v>0</v>
      </c>
      <c r="Q1065" s="10" t="s">
        <v>8322</v>
      </c>
      <c r="R1065" t="s">
        <v>8344</v>
      </c>
      <c r="S1065" s="11">
        <f t="shared" si="82"/>
        <v>41389.679560185185</v>
      </c>
      <c r="T1065" s="11">
        <f t="shared" si="83"/>
        <v>41419.679560185185</v>
      </c>
      <c r="U1065">
        <f t="shared" si="84"/>
        <v>2013</v>
      </c>
    </row>
    <row r="1066" spans="1:21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8333</v>
      </c>
      <c r="R1066" t="s">
        <v>8334</v>
      </c>
      <c r="S1066" s="11">
        <f t="shared" si="82"/>
        <v>41417.228043981479</v>
      </c>
      <c r="T1066" s="11">
        <f t="shared" si="83"/>
        <v>41462.228043981479</v>
      </c>
      <c r="U1066">
        <f t="shared" si="84"/>
        <v>2013</v>
      </c>
    </row>
    <row r="1067" spans="1:21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8333</v>
      </c>
      <c r="R1067" t="s">
        <v>8334</v>
      </c>
      <c r="S1067" s="11">
        <f t="shared" si="82"/>
        <v>41661.381041666667</v>
      </c>
      <c r="T1067" s="11">
        <f t="shared" si="83"/>
        <v>41689.381041666667</v>
      </c>
      <c r="U1067">
        <f t="shared" si="84"/>
        <v>2014</v>
      </c>
    </row>
    <row r="1068" spans="1:21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8333</v>
      </c>
      <c r="R1068" t="s">
        <v>8334</v>
      </c>
      <c r="S1068" s="11">
        <f t="shared" si="82"/>
        <v>41445.962754629632</v>
      </c>
      <c r="T1068" s="11">
        <f t="shared" si="83"/>
        <v>41490.962754629632</v>
      </c>
      <c r="U1068">
        <f t="shared" si="84"/>
        <v>2013</v>
      </c>
    </row>
    <row r="1069" spans="1:21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8333</v>
      </c>
      <c r="R1069" t="s">
        <v>8334</v>
      </c>
      <c r="S1069" s="11">
        <f t="shared" si="82"/>
        <v>41599.855682870373</v>
      </c>
      <c r="T1069" s="11">
        <f t="shared" si="83"/>
        <v>41629.855682870373</v>
      </c>
      <c r="U1069">
        <f t="shared" si="84"/>
        <v>2013</v>
      </c>
    </row>
    <row r="1070" spans="1:21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8333</v>
      </c>
      <c r="R1070" t="s">
        <v>8334</v>
      </c>
      <c r="S1070" s="11">
        <f t="shared" si="82"/>
        <v>42440.371111111104</v>
      </c>
      <c r="T1070" s="11">
        <f t="shared" si="83"/>
        <v>42470.329444444447</v>
      </c>
      <c r="U1070">
        <f t="shared" si="84"/>
        <v>2016</v>
      </c>
    </row>
    <row r="1071" spans="1:21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8333</v>
      </c>
      <c r="R1071" t="s">
        <v>8334</v>
      </c>
      <c r="S1071" s="11">
        <f t="shared" si="82"/>
        <v>41572.229849537034</v>
      </c>
      <c r="T1071" s="11">
        <f t="shared" si="83"/>
        <v>41604.271516203706</v>
      </c>
      <c r="U1071">
        <f t="shared" si="84"/>
        <v>2013</v>
      </c>
    </row>
    <row r="1072" spans="1:21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8333</v>
      </c>
      <c r="R1072" t="s">
        <v>8334</v>
      </c>
      <c r="S1072" s="11">
        <f t="shared" si="82"/>
        <v>41163.011828703704</v>
      </c>
      <c r="T1072" s="11">
        <f t="shared" si="83"/>
        <v>41183.011828703704</v>
      </c>
      <c r="U1072">
        <f t="shared" si="84"/>
        <v>2012</v>
      </c>
    </row>
    <row r="1073" spans="1:21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8333</v>
      </c>
      <c r="R1073" t="s">
        <v>8334</v>
      </c>
      <c r="S1073" s="11">
        <f t="shared" si="82"/>
        <v>42295.753391203703</v>
      </c>
      <c r="T1073" s="11">
        <f t="shared" si="83"/>
        <v>42325.795057870375</v>
      </c>
      <c r="U1073">
        <f t="shared" si="84"/>
        <v>2015</v>
      </c>
    </row>
    <row r="1074" spans="1:21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8333</v>
      </c>
      <c r="R1074" t="s">
        <v>8334</v>
      </c>
      <c r="S1074" s="11">
        <f t="shared" si="82"/>
        <v>41645.832141203704</v>
      </c>
      <c r="T1074" s="11">
        <f t="shared" si="83"/>
        <v>41675.832141203704</v>
      </c>
      <c r="U1074">
        <f t="shared" si="84"/>
        <v>2014</v>
      </c>
    </row>
    <row r="1075" spans="1:21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8333</v>
      </c>
      <c r="R1075" t="s">
        <v>8334</v>
      </c>
      <c r="S1075" s="11">
        <f t="shared" si="82"/>
        <v>40802.964594907404</v>
      </c>
      <c r="T1075" s="11">
        <f t="shared" si="83"/>
        <v>40832.964594907404</v>
      </c>
      <c r="U1075">
        <f t="shared" si="84"/>
        <v>2011</v>
      </c>
    </row>
    <row r="1076" spans="1:21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8333</v>
      </c>
      <c r="R1076" t="s">
        <v>8334</v>
      </c>
      <c r="S1076" s="11">
        <f t="shared" si="82"/>
        <v>41613.172974537039</v>
      </c>
      <c r="T1076" s="11">
        <f t="shared" si="83"/>
        <v>41643.172974537039</v>
      </c>
      <c r="U1076">
        <f t="shared" si="84"/>
        <v>2013</v>
      </c>
    </row>
    <row r="1077" spans="1:21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8333</v>
      </c>
      <c r="R1077" t="s">
        <v>8334</v>
      </c>
      <c r="S1077" s="11">
        <f t="shared" si="82"/>
        <v>41005.904120370367</v>
      </c>
      <c r="T1077" s="11">
        <f t="shared" si="83"/>
        <v>41035.904120370367</v>
      </c>
      <c r="U1077">
        <f t="shared" si="84"/>
        <v>2012</v>
      </c>
    </row>
    <row r="1078" spans="1:21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8333</v>
      </c>
      <c r="R1078" t="s">
        <v>8334</v>
      </c>
      <c r="S1078" s="11">
        <f t="shared" si="82"/>
        <v>41838.377893518518</v>
      </c>
      <c r="T1078" s="11">
        <f t="shared" si="83"/>
        <v>41893.377893518518</v>
      </c>
      <c r="U1078">
        <f t="shared" si="84"/>
        <v>2014</v>
      </c>
    </row>
    <row r="1079" spans="1:21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8333</v>
      </c>
      <c r="R1079" t="s">
        <v>8334</v>
      </c>
      <c r="S1079" s="11">
        <f t="shared" si="82"/>
        <v>42353.16679398148</v>
      </c>
      <c r="T1079" s="11">
        <f t="shared" si="83"/>
        <v>42383.16679398148</v>
      </c>
      <c r="U1079">
        <f t="shared" si="84"/>
        <v>2015</v>
      </c>
    </row>
    <row r="1080" spans="1:21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8333</v>
      </c>
      <c r="R1080" t="s">
        <v>8334</v>
      </c>
      <c r="S1080" s="11">
        <f t="shared" si="82"/>
        <v>40701.195844907408</v>
      </c>
      <c r="T1080" s="11">
        <f t="shared" si="83"/>
        <v>40746.195844907408</v>
      </c>
      <c r="U1080">
        <f t="shared" si="84"/>
        <v>2011</v>
      </c>
    </row>
    <row r="1081" spans="1:21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8333</v>
      </c>
      <c r="R1081" t="s">
        <v>8334</v>
      </c>
      <c r="S1081" s="11">
        <f t="shared" si="82"/>
        <v>42479.566388888896</v>
      </c>
      <c r="T1081" s="11">
        <f t="shared" si="83"/>
        <v>42504.566388888896</v>
      </c>
      <c r="U1081">
        <f t="shared" si="84"/>
        <v>2016</v>
      </c>
    </row>
    <row r="1082" spans="1:21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ref="O1082:O1145" si="85">ROUND(E1082/D1082*100,0)</f>
        <v>9</v>
      </c>
      <c r="P1082">
        <f t="shared" ref="P1082:P1145" si="86">IFERROR(ROUND(E1082/L1082,2),0)</f>
        <v>18.579999999999998</v>
      </c>
      <c r="Q1082" s="10" t="s">
        <v>8333</v>
      </c>
      <c r="R1082" t="s">
        <v>8334</v>
      </c>
      <c r="S1082" s="11">
        <f t="shared" ref="S1082:S1145" si="87">(((J1082/60)/60)/24)+DATE(1970,1,1)</f>
        <v>41740.138113425928</v>
      </c>
      <c r="T1082" s="11">
        <f t="shared" ref="T1082:T1145" si="88">(((I1082/60)/60)/24)+DATE(1970,1,1)</f>
        <v>41770.138113425928</v>
      </c>
      <c r="U1082">
        <f t="shared" ref="U1082:U1145" si="89">YEAR(S1082)</f>
        <v>2014</v>
      </c>
    </row>
    <row r="1083" spans="1:21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5"/>
        <v>0</v>
      </c>
      <c r="P1083">
        <f t="shared" si="86"/>
        <v>3</v>
      </c>
      <c r="Q1083" s="10" t="s">
        <v>8333</v>
      </c>
      <c r="R1083" t="s">
        <v>8334</v>
      </c>
      <c r="S1083" s="11">
        <f t="shared" si="87"/>
        <v>42002.926990740743</v>
      </c>
      <c r="T1083" s="11">
        <f t="shared" si="88"/>
        <v>42032.926990740743</v>
      </c>
      <c r="U1083">
        <f t="shared" si="89"/>
        <v>2014</v>
      </c>
    </row>
    <row r="1084" spans="1:21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5"/>
        <v>1</v>
      </c>
      <c r="P1084">
        <f t="shared" si="86"/>
        <v>18.670000000000002</v>
      </c>
      <c r="Q1084" s="10" t="s">
        <v>8333</v>
      </c>
      <c r="R1084" t="s">
        <v>8334</v>
      </c>
      <c r="S1084" s="11">
        <f t="shared" si="87"/>
        <v>41101.906111111115</v>
      </c>
      <c r="T1084" s="11">
        <f t="shared" si="88"/>
        <v>41131.906111111115</v>
      </c>
      <c r="U1084">
        <f t="shared" si="89"/>
        <v>2012</v>
      </c>
    </row>
    <row r="1085" spans="1:21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5"/>
        <v>1</v>
      </c>
      <c r="P1085">
        <f t="shared" si="86"/>
        <v>410</v>
      </c>
      <c r="Q1085" s="10" t="s">
        <v>8333</v>
      </c>
      <c r="R1085" t="s">
        <v>8334</v>
      </c>
      <c r="S1085" s="11">
        <f t="shared" si="87"/>
        <v>41793.659525462965</v>
      </c>
      <c r="T1085" s="11">
        <f t="shared" si="88"/>
        <v>41853.659525462965</v>
      </c>
      <c r="U1085">
        <f t="shared" si="89"/>
        <v>2014</v>
      </c>
    </row>
    <row r="1086" spans="1:21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5"/>
        <v>0</v>
      </c>
      <c r="P1086">
        <f t="shared" si="86"/>
        <v>0</v>
      </c>
      <c r="Q1086" s="10" t="s">
        <v>8333</v>
      </c>
      <c r="R1086" t="s">
        <v>8334</v>
      </c>
      <c r="S1086" s="11">
        <f t="shared" si="87"/>
        <v>41829.912083333329</v>
      </c>
      <c r="T1086" s="11">
        <f t="shared" si="88"/>
        <v>41859.912083333329</v>
      </c>
      <c r="U1086">
        <f t="shared" si="89"/>
        <v>2014</v>
      </c>
    </row>
    <row r="1087" spans="1:21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5"/>
        <v>3</v>
      </c>
      <c r="P1087">
        <f t="shared" si="86"/>
        <v>114</v>
      </c>
      <c r="Q1087" s="10" t="s">
        <v>8333</v>
      </c>
      <c r="R1087" t="s">
        <v>8334</v>
      </c>
      <c r="S1087" s="11">
        <f t="shared" si="87"/>
        <v>42413.671006944445</v>
      </c>
      <c r="T1087" s="11">
        <f t="shared" si="88"/>
        <v>42443.629340277781</v>
      </c>
      <c r="U1087">
        <f t="shared" si="89"/>
        <v>2016</v>
      </c>
    </row>
    <row r="1088" spans="1:21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5"/>
        <v>0</v>
      </c>
      <c r="P1088">
        <f t="shared" si="86"/>
        <v>7.5</v>
      </c>
      <c r="Q1088" s="10" t="s">
        <v>8333</v>
      </c>
      <c r="R1088" t="s">
        <v>8334</v>
      </c>
      <c r="S1088" s="11">
        <f t="shared" si="87"/>
        <v>41845.866793981484</v>
      </c>
      <c r="T1088" s="11">
        <f t="shared" si="88"/>
        <v>41875.866793981484</v>
      </c>
      <c r="U1088">
        <f t="shared" si="89"/>
        <v>2014</v>
      </c>
    </row>
    <row r="1089" spans="1:21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5"/>
        <v>0</v>
      </c>
      <c r="P1089">
        <f t="shared" si="86"/>
        <v>0</v>
      </c>
      <c r="Q1089" s="10" t="s">
        <v>8333</v>
      </c>
      <c r="R1089" t="s">
        <v>8334</v>
      </c>
      <c r="S1089" s="11">
        <f t="shared" si="87"/>
        <v>41775.713969907411</v>
      </c>
      <c r="T1089" s="11">
        <f t="shared" si="88"/>
        <v>41805.713969907411</v>
      </c>
      <c r="U1089">
        <f t="shared" si="89"/>
        <v>2014</v>
      </c>
    </row>
    <row r="1090" spans="1:21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5"/>
        <v>14</v>
      </c>
      <c r="P1090">
        <f t="shared" si="86"/>
        <v>43.42</v>
      </c>
      <c r="Q1090" s="10" t="s">
        <v>8333</v>
      </c>
      <c r="R1090" t="s">
        <v>8334</v>
      </c>
      <c r="S1090" s="11">
        <f t="shared" si="87"/>
        <v>41723.799386574072</v>
      </c>
      <c r="T1090" s="11">
        <f t="shared" si="88"/>
        <v>41753.799386574072</v>
      </c>
      <c r="U1090">
        <f t="shared" si="89"/>
        <v>2014</v>
      </c>
    </row>
    <row r="1091" spans="1:21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si="86"/>
        <v>23.96</v>
      </c>
      <c r="Q1091" s="10" t="s">
        <v>8333</v>
      </c>
      <c r="R1091" t="s">
        <v>8334</v>
      </c>
      <c r="S1091" s="11">
        <f t="shared" si="87"/>
        <v>42151.189525462964</v>
      </c>
      <c r="T1091" s="11">
        <f t="shared" si="88"/>
        <v>42181.189525462964</v>
      </c>
      <c r="U1091">
        <f t="shared" si="89"/>
        <v>2015</v>
      </c>
    </row>
    <row r="1092" spans="1:21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8333</v>
      </c>
      <c r="R1092" t="s">
        <v>8334</v>
      </c>
      <c r="S1092" s="11">
        <f t="shared" si="87"/>
        <v>42123.185798611114</v>
      </c>
      <c r="T1092" s="11">
        <f t="shared" si="88"/>
        <v>42153.185798611114</v>
      </c>
      <c r="U1092">
        <f t="shared" si="89"/>
        <v>2015</v>
      </c>
    </row>
    <row r="1093" spans="1:21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8333</v>
      </c>
      <c r="R1093" t="s">
        <v>8334</v>
      </c>
      <c r="S1093" s="11">
        <f t="shared" si="87"/>
        <v>42440.820277777777</v>
      </c>
      <c r="T1093" s="11">
        <f t="shared" si="88"/>
        <v>42470.778611111105</v>
      </c>
      <c r="U1093">
        <f t="shared" si="89"/>
        <v>2016</v>
      </c>
    </row>
    <row r="1094" spans="1:21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8333</v>
      </c>
      <c r="R1094" t="s">
        <v>8334</v>
      </c>
      <c r="S1094" s="11">
        <f t="shared" si="87"/>
        <v>41250.025902777779</v>
      </c>
      <c r="T1094" s="11">
        <f t="shared" si="88"/>
        <v>41280.025902777779</v>
      </c>
      <c r="U1094">
        <f t="shared" si="89"/>
        <v>2012</v>
      </c>
    </row>
    <row r="1095" spans="1:21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8333</v>
      </c>
      <c r="R1095" t="s">
        <v>8334</v>
      </c>
      <c r="S1095" s="11">
        <f t="shared" si="87"/>
        <v>42396.973807870367</v>
      </c>
      <c r="T1095" s="11">
        <f t="shared" si="88"/>
        <v>42411.973807870367</v>
      </c>
      <c r="U1095">
        <f t="shared" si="89"/>
        <v>2016</v>
      </c>
    </row>
    <row r="1096" spans="1:21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8333</v>
      </c>
      <c r="R1096" t="s">
        <v>8334</v>
      </c>
      <c r="S1096" s="11">
        <f t="shared" si="87"/>
        <v>40795.713344907403</v>
      </c>
      <c r="T1096" s="11">
        <f t="shared" si="88"/>
        <v>40825.713344907403</v>
      </c>
      <c r="U1096">
        <f t="shared" si="89"/>
        <v>2011</v>
      </c>
    </row>
    <row r="1097" spans="1:21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8333</v>
      </c>
      <c r="R1097" t="s">
        <v>8334</v>
      </c>
      <c r="S1097" s="11">
        <f t="shared" si="87"/>
        <v>41486.537268518521</v>
      </c>
      <c r="T1097" s="11">
        <f t="shared" si="88"/>
        <v>41516.537268518521</v>
      </c>
      <c r="U1097">
        <f t="shared" si="89"/>
        <v>2013</v>
      </c>
    </row>
    <row r="1098" spans="1:21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8333</v>
      </c>
      <c r="R1098" t="s">
        <v>8334</v>
      </c>
      <c r="S1098" s="11">
        <f t="shared" si="87"/>
        <v>41885.51798611111</v>
      </c>
      <c r="T1098" s="11">
        <f t="shared" si="88"/>
        <v>41916.145833333336</v>
      </c>
      <c r="U1098">
        <f t="shared" si="89"/>
        <v>2014</v>
      </c>
    </row>
    <row r="1099" spans="1:21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8333</v>
      </c>
      <c r="R1099" t="s">
        <v>8334</v>
      </c>
      <c r="S1099" s="11">
        <f t="shared" si="87"/>
        <v>41660.792557870373</v>
      </c>
      <c r="T1099" s="11">
        <f t="shared" si="88"/>
        <v>41700.792557870373</v>
      </c>
      <c r="U1099">
        <f t="shared" si="89"/>
        <v>2014</v>
      </c>
    </row>
    <row r="1100" spans="1:21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8333</v>
      </c>
      <c r="R1100" t="s">
        <v>8334</v>
      </c>
      <c r="S1100" s="11">
        <f t="shared" si="87"/>
        <v>41712.762673611112</v>
      </c>
      <c r="T1100" s="11">
        <f t="shared" si="88"/>
        <v>41742.762673611112</v>
      </c>
      <c r="U1100">
        <f t="shared" si="89"/>
        <v>2014</v>
      </c>
    </row>
    <row r="1101" spans="1:21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8333</v>
      </c>
      <c r="R1101" t="s">
        <v>8334</v>
      </c>
      <c r="S1101" s="11">
        <f t="shared" si="87"/>
        <v>42107.836435185185</v>
      </c>
      <c r="T1101" s="11">
        <f t="shared" si="88"/>
        <v>42137.836435185185</v>
      </c>
      <c r="U1101">
        <f t="shared" si="89"/>
        <v>2015</v>
      </c>
    </row>
    <row r="1102" spans="1:21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8333</v>
      </c>
      <c r="R1102" t="s">
        <v>8334</v>
      </c>
      <c r="S1102" s="11">
        <f t="shared" si="87"/>
        <v>42384.110775462963</v>
      </c>
      <c r="T1102" s="11">
        <f t="shared" si="88"/>
        <v>42414.110775462963</v>
      </c>
      <c r="U1102">
        <f t="shared" si="89"/>
        <v>2016</v>
      </c>
    </row>
    <row r="1103" spans="1:21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8333</v>
      </c>
      <c r="R1103" t="s">
        <v>8334</v>
      </c>
      <c r="S1103" s="11">
        <f t="shared" si="87"/>
        <v>42538.77243055556</v>
      </c>
      <c r="T1103" s="11">
        <f t="shared" si="88"/>
        <v>42565.758333333331</v>
      </c>
      <c r="U1103">
        <f t="shared" si="89"/>
        <v>2016</v>
      </c>
    </row>
    <row r="1104" spans="1:21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8333</v>
      </c>
      <c r="R1104" t="s">
        <v>8334</v>
      </c>
      <c r="S1104" s="11">
        <f t="shared" si="87"/>
        <v>41577.045428240745</v>
      </c>
      <c r="T1104" s="11">
        <f t="shared" si="88"/>
        <v>41617.249305555553</v>
      </c>
      <c r="U1104">
        <f t="shared" si="89"/>
        <v>2013</v>
      </c>
    </row>
    <row r="1105" spans="1:21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8333</v>
      </c>
      <c r="R1105" t="s">
        <v>8334</v>
      </c>
      <c r="S1105" s="11">
        <f t="shared" si="87"/>
        <v>42479.22210648148</v>
      </c>
      <c r="T1105" s="11">
        <f t="shared" si="88"/>
        <v>42539.22210648148</v>
      </c>
      <c r="U1105">
        <f t="shared" si="89"/>
        <v>2016</v>
      </c>
    </row>
    <row r="1106" spans="1:21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8333</v>
      </c>
      <c r="R1106" t="s">
        <v>8334</v>
      </c>
      <c r="S1106" s="11">
        <f t="shared" si="87"/>
        <v>41771.40996527778</v>
      </c>
      <c r="T1106" s="11">
        <f t="shared" si="88"/>
        <v>41801.40996527778</v>
      </c>
      <c r="U1106">
        <f t="shared" si="89"/>
        <v>2014</v>
      </c>
    </row>
    <row r="1107" spans="1:21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8333</v>
      </c>
      <c r="R1107" t="s">
        <v>8334</v>
      </c>
      <c r="S1107" s="11">
        <f t="shared" si="87"/>
        <v>41692.135729166665</v>
      </c>
      <c r="T1107" s="11">
        <f t="shared" si="88"/>
        <v>41722.0940625</v>
      </c>
      <c r="U1107">
        <f t="shared" si="89"/>
        <v>2014</v>
      </c>
    </row>
    <row r="1108" spans="1:21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8333</v>
      </c>
      <c r="R1108" t="s">
        <v>8334</v>
      </c>
      <c r="S1108" s="11">
        <f t="shared" si="87"/>
        <v>40973.740451388891</v>
      </c>
      <c r="T1108" s="11">
        <f t="shared" si="88"/>
        <v>41003.698784722219</v>
      </c>
      <c r="U1108">
        <f t="shared" si="89"/>
        <v>2012</v>
      </c>
    </row>
    <row r="1109" spans="1:21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8333</v>
      </c>
      <c r="R1109" t="s">
        <v>8334</v>
      </c>
      <c r="S1109" s="11">
        <f t="shared" si="87"/>
        <v>41813.861388888887</v>
      </c>
      <c r="T1109" s="11">
        <f t="shared" si="88"/>
        <v>41843.861388888887</v>
      </c>
      <c r="U1109">
        <f t="shared" si="89"/>
        <v>2014</v>
      </c>
    </row>
    <row r="1110" spans="1:21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8333</v>
      </c>
      <c r="R1110" t="s">
        <v>8334</v>
      </c>
      <c r="S1110" s="11">
        <f t="shared" si="87"/>
        <v>40952.636979166666</v>
      </c>
      <c r="T1110" s="11">
        <f t="shared" si="88"/>
        <v>41012.595312500001</v>
      </c>
      <c r="U1110">
        <f t="shared" si="89"/>
        <v>2012</v>
      </c>
    </row>
    <row r="1111" spans="1:21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8333</v>
      </c>
      <c r="R1111" t="s">
        <v>8334</v>
      </c>
      <c r="S1111" s="11">
        <f t="shared" si="87"/>
        <v>42662.752199074079</v>
      </c>
      <c r="T1111" s="11">
        <f t="shared" si="88"/>
        <v>42692.793865740736</v>
      </c>
      <c r="U1111">
        <f t="shared" si="89"/>
        <v>2016</v>
      </c>
    </row>
    <row r="1112" spans="1:21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8333</v>
      </c>
      <c r="R1112" t="s">
        <v>8334</v>
      </c>
      <c r="S1112" s="11">
        <f t="shared" si="87"/>
        <v>41220.933124999996</v>
      </c>
      <c r="T1112" s="11">
        <f t="shared" si="88"/>
        <v>41250.933124999996</v>
      </c>
      <c r="U1112">
        <f t="shared" si="89"/>
        <v>2012</v>
      </c>
    </row>
    <row r="1113" spans="1:21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8333</v>
      </c>
      <c r="R1113" t="s">
        <v>8334</v>
      </c>
      <c r="S1113" s="11">
        <f t="shared" si="87"/>
        <v>42347.203587962969</v>
      </c>
      <c r="T1113" s="11">
        <f t="shared" si="88"/>
        <v>42377.203587962969</v>
      </c>
      <c r="U1113">
        <f t="shared" si="89"/>
        <v>2015</v>
      </c>
    </row>
    <row r="1114" spans="1:21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8333</v>
      </c>
      <c r="R1114" t="s">
        <v>8334</v>
      </c>
      <c r="S1114" s="11">
        <f t="shared" si="87"/>
        <v>41963.759386574078</v>
      </c>
      <c r="T1114" s="11">
        <f t="shared" si="88"/>
        <v>42023.354166666672</v>
      </c>
      <c r="U1114">
        <f t="shared" si="89"/>
        <v>2014</v>
      </c>
    </row>
    <row r="1115" spans="1:21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8333</v>
      </c>
      <c r="R1115" t="s">
        <v>8334</v>
      </c>
      <c r="S1115" s="11">
        <f t="shared" si="87"/>
        <v>41835.977083333331</v>
      </c>
      <c r="T1115" s="11">
        <f t="shared" si="88"/>
        <v>41865.977083333331</v>
      </c>
      <c r="U1115">
        <f t="shared" si="89"/>
        <v>2014</v>
      </c>
    </row>
    <row r="1116" spans="1:21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8333</v>
      </c>
      <c r="R1116" t="s">
        <v>8334</v>
      </c>
      <c r="S1116" s="11">
        <f t="shared" si="87"/>
        <v>41526.345914351856</v>
      </c>
      <c r="T1116" s="11">
        <f t="shared" si="88"/>
        <v>41556.345914351856</v>
      </c>
      <c r="U1116">
        <f t="shared" si="89"/>
        <v>2013</v>
      </c>
    </row>
    <row r="1117" spans="1:21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8333</v>
      </c>
      <c r="R1117" t="s">
        <v>8334</v>
      </c>
      <c r="S1117" s="11">
        <f t="shared" si="87"/>
        <v>42429.695543981477</v>
      </c>
      <c r="T1117" s="11">
        <f t="shared" si="88"/>
        <v>42459.653877314813</v>
      </c>
      <c r="U1117">
        <f t="shared" si="89"/>
        <v>2016</v>
      </c>
    </row>
    <row r="1118" spans="1:21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8333</v>
      </c>
      <c r="R1118" t="s">
        <v>8334</v>
      </c>
      <c r="S1118" s="11">
        <f t="shared" si="87"/>
        <v>41009.847314814811</v>
      </c>
      <c r="T1118" s="11">
        <f t="shared" si="88"/>
        <v>41069.847314814811</v>
      </c>
      <c r="U1118">
        <f t="shared" si="89"/>
        <v>2012</v>
      </c>
    </row>
    <row r="1119" spans="1:21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8333</v>
      </c>
      <c r="R1119" t="s">
        <v>8334</v>
      </c>
      <c r="S1119" s="11">
        <f t="shared" si="87"/>
        <v>42333.598530092597</v>
      </c>
      <c r="T1119" s="11">
        <f t="shared" si="88"/>
        <v>42363.598530092597</v>
      </c>
      <c r="U1119">
        <f t="shared" si="89"/>
        <v>2015</v>
      </c>
    </row>
    <row r="1120" spans="1:21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8333</v>
      </c>
      <c r="R1120" t="s">
        <v>8334</v>
      </c>
      <c r="S1120" s="11">
        <f t="shared" si="87"/>
        <v>41704.16642361111</v>
      </c>
      <c r="T1120" s="11">
        <f t="shared" si="88"/>
        <v>41734.124756944446</v>
      </c>
      <c r="U1120">
        <f t="shared" si="89"/>
        <v>2014</v>
      </c>
    </row>
    <row r="1121" spans="1:21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8333</v>
      </c>
      <c r="R1121" t="s">
        <v>8334</v>
      </c>
      <c r="S1121" s="11">
        <f t="shared" si="87"/>
        <v>41722.792407407411</v>
      </c>
      <c r="T1121" s="11">
        <f t="shared" si="88"/>
        <v>41735.792407407411</v>
      </c>
      <c r="U1121">
        <f t="shared" si="89"/>
        <v>2014</v>
      </c>
    </row>
    <row r="1122" spans="1:21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8333</v>
      </c>
      <c r="R1122" t="s">
        <v>8334</v>
      </c>
      <c r="S1122" s="11">
        <f t="shared" si="87"/>
        <v>40799.872685185182</v>
      </c>
      <c r="T1122" s="11">
        <f t="shared" si="88"/>
        <v>40844.872685185182</v>
      </c>
      <c r="U1122">
        <f t="shared" si="89"/>
        <v>2011</v>
      </c>
    </row>
    <row r="1123" spans="1:21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8333</v>
      </c>
      <c r="R1123" t="s">
        <v>8334</v>
      </c>
      <c r="S1123" s="11">
        <f t="shared" si="87"/>
        <v>42412.934212962966</v>
      </c>
      <c r="T1123" s="11">
        <f t="shared" si="88"/>
        <v>42442.892546296294</v>
      </c>
      <c r="U1123">
        <f t="shared" si="89"/>
        <v>2016</v>
      </c>
    </row>
    <row r="1124" spans="1:21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8333</v>
      </c>
      <c r="R1124" t="s">
        <v>8334</v>
      </c>
      <c r="S1124" s="11">
        <f t="shared" si="87"/>
        <v>41410.703993055555</v>
      </c>
      <c r="T1124" s="11">
        <f t="shared" si="88"/>
        <v>41424.703993055555</v>
      </c>
      <c r="U1124">
        <f t="shared" si="89"/>
        <v>2013</v>
      </c>
    </row>
    <row r="1125" spans="1:21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8333</v>
      </c>
      <c r="R1125" t="s">
        <v>8334</v>
      </c>
      <c r="S1125" s="11">
        <f t="shared" si="87"/>
        <v>41718.5237037037</v>
      </c>
      <c r="T1125" s="11">
        <f t="shared" si="88"/>
        <v>41748.5237037037</v>
      </c>
      <c r="U1125">
        <f t="shared" si="89"/>
        <v>2014</v>
      </c>
    </row>
    <row r="1126" spans="1:21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8333</v>
      </c>
      <c r="R1126" t="s">
        <v>8335</v>
      </c>
      <c r="S1126" s="11">
        <f t="shared" si="87"/>
        <v>42094.667256944449</v>
      </c>
      <c r="T1126" s="11">
        <f t="shared" si="88"/>
        <v>42124.667256944449</v>
      </c>
      <c r="U1126">
        <f t="shared" si="89"/>
        <v>2015</v>
      </c>
    </row>
    <row r="1127" spans="1:21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8333</v>
      </c>
      <c r="R1127" t="s">
        <v>8335</v>
      </c>
      <c r="S1127" s="11">
        <f t="shared" si="87"/>
        <v>42212.624189814815</v>
      </c>
      <c r="T1127" s="11">
        <f t="shared" si="88"/>
        <v>42272.624189814815</v>
      </c>
      <c r="U1127">
        <f t="shared" si="89"/>
        <v>2015</v>
      </c>
    </row>
    <row r="1128" spans="1:21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8333</v>
      </c>
      <c r="R1128" t="s">
        <v>8335</v>
      </c>
      <c r="S1128" s="11">
        <f t="shared" si="87"/>
        <v>42535.327476851846</v>
      </c>
      <c r="T1128" s="11">
        <f t="shared" si="88"/>
        <v>42565.327476851846</v>
      </c>
      <c r="U1128">
        <f t="shared" si="89"/>
        <v>2016</v>
      </c>
    </row>
    <row r="1129" spans="1:21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8333</v>
      </c>
      <c r="R1129" t="s">
        <v>8335</v>
      </c>
      <c r="S1129" s="11">
        <f t="shared" si="87"/>
        <v>41926.854166666664</v>
      </c>
      <c r="T1129" s="11">
        <f t="shared" si="88"/>
        <v>41957.895833333328</v>
      </c>
      <c r="U1129">
        <f t="shared" si="89"/>
        <v>2014</v>
      </c>
    </row>
    <row r="1130" spans="1:21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8333</v>
      </c>
      <c r="R1130" t="s">
        <v>8335</v>
      </c>
      <c r="S1130" s="11">
        <f t="shared" si="87"/>
        <v>41828.649502314816</v>
      </c>
      <c r="T1130" s="11">
        <f t="shared" si="88"/>
        <v>41858.649502314816</v>
      </c>
      <c r="U1130">
        <f t="shared" si="89"/>
        <v>2014</v>
      </c>
    </row>
    <row r="1131" spans="1:21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8333</v>
      </c>
      <c r="R1131" t="s">
        <v>8335</v>
      </c>
      <c r="S1131" s="11">
        <f t="shared" si="87"/>
        <v>42496.264965277776</v>
      </c>
      <c r="T1131" s="11">
        <f t="shared" si="88"/>
        <v>42526.264965277776</v>
      </c>
      <c r="U1131">
        <f t="shared" si="89"/>
        <v>2016</v>
      </c>
    </row>
    <row r="1132" spans="1:21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8333</v>
      </c>
      <c r="R1132" t="s">
        <v>8335</v>
      </c>
      <c r="S1132" s="11">
        <f t="shared" si="87"/>
        <v>41908.996527777781</v>
      </c>
      <c r="T1132" s="11">
        <f t="shared" si="88"/>
        <v>41969.038194444445</v>
      </c>
      <c r="U1132">
        <f t="shared" si="89"/>
        <v>2014</v>
      </c>
    </row>
    <row r="1133" spans="1:21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8333</v>
      </c>
      <c r="R1133" t="s">
        <v>8335</v>
      </c>
      <c r="S1133" s="11">
        <f t="shared" si="87"/>
        <v>42332.908194444448</v>
      </c>
      <c r="T1133" s="11">
        <f t="shared" si="88"/>
        <v>42362.908194444448</v>
      </c>
      <c r="U1133">
        <f t="shared" si="89"/>
        <v>2015</v>
      </c>
    </row>
    <row r="1134" spans="1:21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8333</v>
      </c>
      <c r="R1134" t="s">
        <v>8335</v>
      </c>
      <c r="S1134" s="11">
        <f t="shared" si="87"/>
        <v>42706.115405092598</v>
      </c>
      <c r="T1134" s="11">
        <f t="shared" si="88"/>
        <v>42736.115405092598</v>
      </c>
      <c r="U1134">
        <f t="shared" si="89"/>
        <v>2016</v>
      </c>
    </row>
    <row r="1135" spans="1:21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8333</v>
      </c>
      <c r="R1135" t="s">
        <v>8335</v>
      </c>
      <c r="S1135" s="11">
        <f t="shared" si="87"/>
        <v>41821.407187500001</v>
      </c>
      <c r="T1135" s="11">
        <f t="shared" si="88"/>
        <v>41851.407187500001</v>
      </c>
      <c r="U1135">
        <f t="shared" si="89"/>
        <v>2014</v>
      </c>
    </row>
    <row r="1136" spans="1:21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8333</v>
      </c>
      <c r="R1136" t="s">
        <v>8335</v>
      </c>
      <c r="S1136" s="11">
        <f t="shared" si="87"/>
        <v>41958.285046296296</v>
      </c>
      <c r="T1136" s="11">
        <f t="shared" si="88"/>
        <v>41972.189583333333</v>
      </c>
      <c r="U1136">
        <f t="shared" si="89"/>
        <v>2014</v>
      </c>
    </row>
    <row r="1137" spans="1:21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8333</v>
      </c>
      <c r="R1137" t="s">
        <v>8335</v>
      </c>
      <c r="S1137" s="11">
        <f t="shared" si="87"/>
        <v>42558.989513888882</v>
      </c>
      <c r="T1137" s="11">
        <f t="shared" si="88"/>
        <v>42588.989513888882</v>
      </c>
      <c r="U1137">
        <f t="shared" si="89"/>
        <v>2016</v>
      </c>
    </row>
    <row r="1138" spans="1:21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8333</v>
      </c>
      <c r="R1138" t="s">
        <v>8335</v>
      </c>
      <c r="S1138" s="11">
        <f t="shared" si="87"/>
        <v>42327.671631944439</v>
      </c>
      <c r="T1138" s="11">
        <f t="shared" si="88"/>
        <v>42357.671631944439</v>
      </c>
      <c r="U1138">
        <f t="shared" si="89"/>
        <v>2015</v>
      </c>
    </row>
    <row r="1139" spans="1:21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8333</v>
      </c>
      <c r="R1139" t="s">
        <v>8335</v>
      </c>
      <c r="S1139" s="11">
        <f t="shared" si="87"/>
        <v>42453.819687499999</v>
      </c>
      <c r="T1139" s="11">
        <f t="shared" si="88"/>
        <v>42483.819687499999</v>
      </c>
      <c r="U1139">
        <f t="shared" si="89"/>
        <v>2016</v>
      </c>
    </row>
    <row r="1140" spans="1:21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8333</v>
      </c>
      <c r="R1140" t="s">
        <v>8335</v>
      </c>
      <c r="S1140" s="11">
        <f t="shared" si="87"/>
        <v>42736.9066087963</v>
      </c>
      <c r="T1140" s="11">
        <f t="shared" si="88"/>
        <v>42756.9066087963</v>
      </c>
      <c r="U1140">
        <f t="shared" si="89"/>
        <v>2017</v>
      </c>
    </row>
    <row r="1141" spans="1:21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8333</v>
      </c>
      <c r="R1141" t="s">
        <v>8335</v>
      </c>
      <c r="S1141" s="11">
        <f t="shared" si="87"/>
        <v>41975.347523148142</v>
      </c>
      <c r="T1141" s="11">
        <f t="shared" si="88"/>
        <v>42005.347523148142</v>
      </c>
      <c r="U1141">
        <f t="shared" si="89"/>
        <v>2014</v>
      </c>
    </row>
    <row r="1142" spans="1:21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8333</v>
      </c>
      <c r="R1142" t="s">
        <v>8335</v>
      </c>
      <c r="S1142" s="11">
        <f t="shared" si="87"/>
        <v>42192.462048611109</v>
      </c>
      <c r="T1142" s="11">
        <f t="shared" si="88"/>
        <v>42222.462048611109</v>
      </c>
      <c r="U1142">
        <f t="shared" si="89"/>
        <v>2015</v>
      </c>
    </row>
    <row r="1143" spans="1:21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8333</v>
      </c>
      <c r="R1143" t="s">
        <v>8335</v>
      </c>
      <c r="S1143" s="11">
        <f t="shared" si="87"/>
        <v>42164.699652777781</v>
      </c>
      <c r="T1143" s="11">
        <f t="shared" si="88"/>
        <v>42194.699652777781</v>
      </c>
      <c r="U1143">
        <f t="shared" si="89"/>
        <v>2015</v>
      </c>
    </row>
    <row r="1144" spans="1:21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8333</v>
      </c>
      <c r="R1144" t="s">
        <v>8335</v>
      </c>
      <c r="S1144" s="11">
        <f t="shared" si="87"/>
        <v>42022.006099537044</v>
      </c>
      <c r="T1144" s="11">
        <f t="shared" si="88"/>
        <v>42052.006099537044</v>
      </c>
      <c r="U1144">
        <f t="shared" si="89"/>
        <v>2015</v>
      </c>
    </row>
    <row r="1145" spans="1:21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8333</v>
      </c>
      <c r="R1145" t="s">
        <v>8335</v>
      </c>
      <c r="S1145" s="11">
        <f t="shared" si="87"/>
        <v>42325.19358796296</v>
      </c>
      <c r="T1145" s="11">
        <f t="shared" si="88"/>
        <v>42355.19358796296</v>
      </c>
      <c r="U1145">
        <f t="shared" si="89"/>
        <v>2015</v>
      </c>
    </row>
    <row r="1146" spans="1:21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ref="O1146:O1209" si="90">ROUND(E1146/D1146*100,0)</f>
        <v>0</v>
      </c>
      <c r="P1146">
        <f t="shared" ref="P1146:P1209" si="91">IFERROR(ROUND(E1146/L1146,2),0)</f>
        <v>0</v>
      </c>
      <c r="Q1146" s="10" t="s">
        <v>8336</v>
      </c>
      <c r="R1146" t="s">
        <v>8337</v>
      </c>
      <c r="S1146" s="11">
        <f t="shared" ref="S1146:S1209" si="92">(((J1146/60)/60)/24)+DATE(1970,1,1)</f>
        <v>42093.181944444441</v>
      </c>
      <c r="T1146" s="11">
        <f t="shared" ref="T1146:T1209" si="93">(((I1146/60)/60)/24)+DATE(1970,1,1)</f>
        <v>42123.181944444441</v>
      </c>
      <c r="U1146">
        <f t="shared" ref="U1146:U1209" si="94">YEAR(S1146)</f>
        <v>2015</v>
      </c>
    </row>
    <row r="1147" spans="1:21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90"/>
        <v>0</v>
      </c>
      <c r="P1147">
        <f t="shared" si="91"/>
        <v>100</v>
      </c>
      <c r="Q1147" s="10" t="s">
        <v>8336</v>
      </c>
      <c r="R1147" t="s">
        <v>8337</v>
      </c>
      <c r="S1147" s="11">
        <f t="shared" si="92"/>
        <v>41854.747592592597</v>
      </c>
      <c r="T1147" s="11">
        <f t="shared" si="93"/>
        <v>41914.747592592597</v>
      </c>
      <c r="U1147">
        <f t="shared" si="94"/>
        <v>2014</v>
      </c>
    </row>
    <row r="1148" spans="1:21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90"/>
        <v>9</v>
      </c>
      <c r="P1148">
        <f t="shared" si="91"/>
        <v>44.17</v>
      </c>
      <c r="Q1148" s="10" t="s">
        <v>8336</v>
      </c>
      <c r="R1148" t="s">
        <v>8337</v>
      </c>
      <c r="S1148" s="11">
        <f t="shared" si="92"/>
        <v>41723.9533912037</v>
      </c>
      <c r="T1148" s="11">
        <f t="shared" si="93"/>
        <v>41761.9533912037</v>
      </c>
      <c r="U1148">
        <f t="shared" si="94"/>
        <v>2014</v>
      </c>
    </row>
    <row r="1149" spans="1:21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90"/>
        <v>0</v>
      </c>
      <c r="P1149">
        <f t="shared" si="91"/>
        <v>0</v>
      </c>
      <c r="Q1149" s="10" t="s">
        <v>8336</v>
      </c>
      <c r="R1149" t="s">
        <v>8337</v>
      </c>
      <c r="S1149" s="11">
        <f t="shared" si="92"/>
        <v>41871.972025462965</v>
      </c>
      <c r="T1149" s="11">
        <f t="shared" si="93"/>
        <v>41931.972025462965</v>
      </c>
      <c r="U1149">
        <f t="shared" si="94"/>
        <v>2014</v>
      </c>
    </row>
    <row r="1150" spans="1:21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90"/>
        <v>0</v>
      </c>
      <c r="P1150">
        <f t="shared" si="91"/>
        <v>24.33</v>
      </c>
      <c r="Q1150" s="10" t="s">
        <v>8336</v>
      </c>
      <c r="R1150" t="s">
        <v>8337</v>
      </c>
      <c r="S1150" s="11">
        <f t="shared" si="92"/>
        <v>42675.171076388884</v>
      </c>
      <c r="T1150" s="11">
        <f t="shared" si="93"/>
        <v>42705.212743055556</v>
      </c>
      <c r="U1150">
        <f t="shared" si="94"/>
        <v>2016</v>
      </c>
    </row>
    <row r="1151" spans="1:21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90"/>
        <v>0</v>
      </c>
      <c r="P1151">
        <f t="shared" si="91"/>
        <v>37.5</v>
      </c>
      <c r="Q1151" s="10" t="s">
        <v>8336</v>
      </c>
      <c r="R1151" t="s">
        <v>8337</v>
      </c>
      <c r="S1151" s="11">
        <f t="shared" si="92"/>
        <v>42507.71025462963</v>
      </c>
      <c r="T1151" s="11">
        <f t="shared" si="93"/>
        <v>42537.71025462963</v>
      </c>
      <c r="U1151">
        <f t="shared" si="94"/>
        <v>2016</v>
      </c>
    </row>
    <row r="1152" spans="1:21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90"/>
        <v>10</v>
      </c>
      <c r="P1152">
        <f t="shared" si="91"/>
        <v>42</v>
      </c>
      <c r="Q1152" s="10" t="s">
        <v>8336</v>
      </c>
      <c r="R1152" t="s">
        <v>8337</v>
      </c>
      <c r="S1152" s="11">
        <f t="shared" si="92"/>
        <v>42317.954571759255</v>
      </c>
      <c r="T1152" s="11">
        <f t="shared" si="93"/>
        <v>42377.954571759255</v>
      </c>
      <c r="U1152">
        <f t="shared" si="94"/>
        <v>2015</v>
      </c>
    </row>
    <row r="1153" spans="1:21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90"/>
        <v>0</v>
      </c>
      <c r="P1153">
        <f t="shared" si="91"/>
        <v>0</v>
      </c>
      <c r="Q1153" s="10" t="s">
        <v>8336</v>
      </c>
      <c r="R1153" t="s">
        <v>8337</v>
      </c>
      <c r="S1153" s="11">
        <f t="shared" si="92"/>
        <v>42224.102581018517</v>
      </c>
      <c r="T1153" s="11">
        <f t="shared" si="93"/>
        <v>42254.102581018517</v>
      </c>
      <c r="U1153">
        <f t="shared" si="94"/>
        <v>2015</v>
      </c>
    </row>
    <row r="1154" spans="1:21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90"/>
        <v>6</v>
      </c>
      <c r="P1154">
        <f t="shared" si="91"/>
        <v>60.73</v>
      </c>
      <c r="Q1154" s="10" t="s">
        <v>8336</v>
      </c>
      <c r="R1154" t="s">
        <v>8337</v>
      </c>
      <c r="S1154" s="11">
        <f t="shared" si="92"/>
        <v>42109.709629629629</v>
      </c>
      <c r="T1154" s="11">
        <f t="shared" si="93"/>
        <v>42139.709629629629</v>
      </c>
      <c r="U1154">
        <f t="shared" si="94"/>
        <v>2015</v>
      </c>
    </row>
    <row r="1155" spans="1:21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si="91"/>
        <v>50</v>
      </c>
      <c r="Q1155" s="10" t="s">
        <v>8336</v>
      </c>
      <c r="R1155" t="s">
        <v>8337</v>
      </c>
      <c r="S1155" s="11">
        <f t="shared" si="92"/>
        <v>42143.714178240742</v>
      </c>
      <c r="T1155" s="11">
        <f t="shared" si="93"/>
        <v>42173.714178240742</v>
      </c>
      <c r="U1155">
        <f t="shared" si="94"/>
        <v>2015</v>
      </c>
    </row>
    <row r="1156" spans="1:21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8336</v>
      </c>
      <c r="R1156" t="s">
        <v>8337</v>
      </c>
      <c r="S1156" s="11">
        <f t="shared" si="92"/>
        <v>42223.108865740738</v>
      </c>
      <c r="T1156" s="11">
        <f t="shared" si="93"/>
        <v>42253.108865740738</v>
      </c>
      <c r="U1156">
        <f t="shared" si="94"/>
        <v>2015</v>
      </c>
    </row>
    <row r="1157" spans="1:21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8336</v>
      </c>
      <c r="R1157" t="s">
        <v>8337</v>
      </c>
      <c r="S1157" s="11">
        <f t="shared" si="92"/>
        <v>41835.763981481483</v>
      </c>
      <c r="T1157" s="11">
        <f t="shared" si="93"/>
        <v>41865.763981481483</v>
      </c>
      <c r="U1157">
        <f t="shared" si="94"/>
        <v>2014</v>
      </c>
    </row>
    <row r="1158" spans="1:21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8336</v>
      </c>
      <c r="R1158" t="s">
        <v>8337</v>
      </c>
      <c r="S1158" s="11">
        <f t="shared" si="92"/>
        <v>42029.07131944444</v>
      </c>
      <c r="T1158" s="11">
        <f t="shared" si="93"/>
        <v>42059.07131944444</v>
      </c>
      <c r="U1158">
        <f t="shared" si="94"/>
        <v>2015</v>
      </c>
    </row>
    <row r="1159" spans="1:21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8336</v>
      </c>
      <c r="R1159" t="s">
        <v>8337</v>
      </c>
      <c r="S1159" s="11">
        <f t="shared" si="92"/>
        <v>41918.628240740742</v>
      </c>
      <c r="T1159" s="11">
        <f t="shared" si="93"/>
        <v>41978.669907407413</v>
      </c>
      <c r="U1159">
        <f t="shared" si="94"/>
        <v>2014</v>
      </c>
    </row>
    <row r="1160" spans="1:21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8336</v>
      </c>
      <c r="R1160" t="s">
        <v>8337</v>
      </c>
      <c r="S1160" s="11">
        <f t="shared" si="92"/>
        <v>41952.09175925926</v>
      </c>
      <c r="T1160" s="11">
        <f t="shared" si="93"/>
        <v>41982.09175925926</v>
      </c>
      <c r="U1160">
        <f t="shared" si="94"/>
        <v>2014</v>
      </c>
    </row>
    <row r="1161" spans="1:21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8336</v>
      </c>
      <c r="R1161" t="s">
        <v>8337</v>
      </c>
      <c r="S1161" s="11">
        <f t="shared" si="92"/>
        <v>42154.726446759261</v>
      </c>
      <c r="T1161" s="11">
        <f t="shared" si="93"/>
        <v>42185.65625</v>
      </c>
      <c r="U1161">
        <f t="shared" si="94"/>
        <v>2015</v>
      </c>
    </row>
    <row r="1162" spans="1:21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8336</v>
      </c>
      <c r="R1162" t="s">
        <v>8337</v>
      </c>
      <c r="S1162" s="11">
        <f t="shared" si="92"/>
        <v>42061.154930555553</v>
      </c>
      <c r="T1162" s="11">
        <f t="shared" si="93"/>
        <v>42091.113263888896</v>
      </c>
      <c r="U1162">
        <f t="shared" si="94"/>
        <v>2015</v>
      </c>
    </row>
    <row r="1163" spans="1:21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8336</v>
      </c>
      <c r="R1163" t="s">
        <v>8337</v>
      </c>
      <c r="S1163" s="11">
        <f t="shared" si="92"/>
        <v>42122.629502314812</v>
      </c>
      <c r="T1163" s="11">
        <f t="shared" si="93"/>
        <v>42143.629502314812</v>
      </c>
      <c r="U1163">
        <f t="shared" si="94"/>
        <v>2015</v>
      </c>
    </row>
    <row r="1164" spans="1:21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8336</v>
      </c>
      <c r="R1164" t="s">
        <v>8337</v>
      </c>
      <c r="S1164" s="11">
        <f t="shared" si="92"/>
        <v>41876.683611111112</v>
      </c>
      <c r="T1164" s="11">
        <f t="shared" si="93"/>
        <v>41907.683611111112</v>
      </c>
      <c r="U1164">
        <f t="shared" si="94"/>
        <v>2014</v>
      </c>
    </row>
    <row r="1165" spans="1:21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8336</v>
      </c>
      <c r="R1165" t="s">
        <v>8337</v>
      </c>
      <c r="S1165" s="11">
        <f t="shared" si="92"/>
        <v>41830.723611111112</v>
      </c>
      <c r="T1165" s="11">
        <f t="shared" si="93"/>
        <v>41860.723611111112</v>
      </c>
      <c r="U1165">
        <f t="shared" si="94"/>
        <v>2014</v>
      </c>
    </row>
    <row r="1166" spans="1:21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8336</v>
      </c>
      <c r="R1166" t="s">
        <v>8337</v>
      </c>
      <c r="S1166" s="11">
        <f t="shared" si="92"/>
        <v>42509.724328703705</v>
      </c>
      <c r="T1166" s="11">
        <f t="shared" si="93"/>
        <v>42539.724328703705</v>
      </c>
      <c r="U1166">
        <f t="shared" si="94"/>
        <v>2016</v>
      </c>
    </row>
    <row r="1167" spans="1:21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8336</v>
      </c>
      <c r="R1167" t="s">
        <v>8337</v>
      </c>
      <c r="S1167" s="11">
        <f t="shared" si="92"/>
        <v>41792.214467592588</v>
      </c>
      <c r="T1167" s="11">
        <f t="shared" si="93"/>
        <v>41826.214467592588</v>
      </c>
      <c r="U1167">
        <f t="shared" si="94"/>
        <v>2014</v>
      </c>
    </row>
    <row r="1168" spans="1:21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8336</v>
      </c>
      <c r="R1168" t="s">
        <v>8337</v>
      </c>
      <c r="S1168" s="11">
        <f t="shared" si="92"/>
        <v>42150.485439814816</v>
      </c>
      <c r="T1168" s="11">
        <f t="shared" si="93"/>
        <v>42181.166666666672</v>
      </c>
      <c r="U1168">
        <f t="shared" si="94"/>
        <v>2015</v>
      </c>
    </row>
    <row r="1169" spans="1:21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8336</v>
      </c>
      <c r="R1169" t="s">
        <v>8337</v>
      </c>
      <c r="S1169" s="11">
        <f t="shared" si="92"/>
        <v>41863.734895833331</v>
      </c>
      <c r="T1169" s="11">
        <f t="shared" si="93"/>
        <v>41894.734895833331</v>
      </c>
      <c r="U1169">
        <f t="shared" si="94"/>
        <v>2014</v>
      </c>
    </row>
    <row r="1170" spans="1:21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8336</v>
      </c>
      <c r="R1170" t="s">
        <v>8337</v>
      </c>
      <c r="S1170" s="11">
        <f t="shared" si="92"/>
        <v>42605.053993055553</v>
      </c>
      <c r="T1170" s="11">
        <f t="shared" si="93"/>
        <v>42635.053993055553</v>
      </c>
      <c r="U1170">
        <f t="shared" si="94"/>
        <v>2016</v>
      </c>
    </row>
    <row r="1171" spans="1:21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8336</v>
      </c>
      <c r="R1171" t="s">
        <v>8337</v>
      </c>
      <c r="S1171" s="11">
        <f t="shared" si="92"/>
        <v>42027.353738425925</v>
      </c>
      <c r="T1171" s="11">
        <f t="shared" si="93"/>
        <v>42057.353738425925</v>
      </c>
      <c r="U1171">
        <f t="shared" si="94"/>
        <v>2015</v>
      </c>
    </row>
    <row r="1172" spans="1:21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8336</v>
      </c>
      <c r="R1172" t="s">
        <v>8337</v>
      </c>
      <c r="S1172" s="11">
        <f t="shared" si="92"/>
        <v>42124.893182870372</v>
      </c>
      <c r="T1172" s="11">
        <f t="shared" si="93"/>
        <v>42154.893182870372</v>
      </c>
      <c r="U1172">
        <f t="shared" si="94"/>
        <v>2015</v>
      </c>
    </row>
    <row r="1173" spans="1:21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8336</v>
      </c>
      <c r="R1173" t="s">
        <v>8337</v>
      </c>
      <c r="S1173" s="11">
        <f t="shared" si="92"/>
        <v>41938.804710648146</v>
      </c>
      <c r="T1173" s="11">
        <f t="shared" si="93"/>
        <v>41956.846377314811</v>
      </c>
      <c r="U1173">
        <f t="shared" si="94"/>
        <v>2014</v>
      </c>
    </row>
    <row r="1174" spans="1:21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8336</v>
      </c>
      <c r="R1174" t="s">
        <v>8337</v>
      </c>
      <c r="S1174" s="11">
        <f t="shared" si="92"/>
        <v>41841.682314814818</v>
      </c>
      <c r="T1174" s="11">
        <f t="shared" si="93"/>
        <v>41871.682314814818</v>
      </c>
      <c r="U1174">
        <f t="shared" si="94"/>
        <v>2014</v>
      </c>
    </row>
    <row r="1175" spans="1:21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8336</v>
      </c>
      <c r="R1175" t="s">
        <v>8337</v>
      </c>
      <c r="S1175" s="11">
        <f t="shared" si="92"/>
        <v>42184.185844907406</v>
      </c>
      <c r="T1175" s="11">
        <f t="shared" si="93"/>
        <v>42219.185844907406</v>
      </c>
      <c r="U1175">
        <f t="shared" si="94"/>
        <v>2015</v>
      </c>
    </row>
    <row r="1176" spans="1:21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8336</v>
      </c>
      <c r="R1176" t="s">
        <v>8337</v>
      </c>
      <c r="S1176" s="11">
        <f t="shared" si="92"/>
        <v>42468.84174768519</v>
      </c>
      <c r="T1176" s="11">
        <f t="shared" si="93"/>
        <v>42498.84174768519</v>
      </c>
      <c r="U1176">
        <f t="shared" si="94"/>
        <v>2016</v>
      </c>
    </row>
    <row r="1177" spans="1:21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8336</v>
      </c>
      <c r="R1177" t="s">
        <v>8337</v>
      </c>
      <c r="S1177" s="11">
        <f t="shared" si="92"/>
        <v>42170.728460648148</v>
      </c>
      <c r="T1177" s="11">
        <f t="shared" si="93"/>
        <v>42200.728460648148</v>
      </c>
      <c r="U1177">
        <f t="shared" si="94"/>
        <v>2015</v>
      </c>
    </row>
    <row r="1178" spans="1:21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8336</v>
      </c>
      <c r="R1178" t="s">
        <v>8337</v>
      </c>
      <c r="S1178" s="11">
        <f t="shared" si="92"/>
        <v>42746.019652777773</v>
      </c>
      <c r="T1178" s="11">
        <f t="shared" si="93"/>
        <v>42800.541666666672</v>
      </c>
      <c r="U1178">
        <f t="shared" si="94"/>
        <v>2017</v>
      </c>
    </row>
    <row r="1179" spans="1:21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8336</v>
      </c>
      <c r="R1179" t="s">
        <v>8337</v>
      </c>
      <c r="S1179" s="11">
        <f t="shared" si="92"/>
        <v>41897.660833333335</v>
      </c>
      <c r="T1179" s="11">
        <f t="shared" si="93"/>
        <v>41927.660833333335</v>
      </c>
      <c r="U1179">
        <f t="shared" si="94"/>
        <v>2014</v>
      </c>
    </row>
    <row r="1180" spans="1:21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8336</v>
      </c>
      <c r="R1180" t="s">
        <v>8337</v>
      </c>
      <c r="S1180" s="11">
        <f t="shared" si="92"/>
        <v>41837.905694444446</v>
      </c>
      <c r="T1180" s="11">
        <f t="shared" si="93"/>
        <v>41867.905694444446</v>
      </c>
      <c r="U1180">
        <f t="shared" si="94"/>
        <v>2014</v>
      </c>
    </row>
    <row r="1181" spans="1:21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8336</v>
      </c>
      <c r="R1181" t="s">
        <v>8337</v>
      </c>
      <c r="S1181" s="11">
        <f t="shared" si="92"/>
        <v>42275.720219907409</v>
      </c>
      <c r="T1181" s="11">
        <f t="shared" si="93"/>
        <v>42305.720219907409</v>
      </c>
      <c r="U1181">
        <f t="shared" si="94"/>
        <v>2015</v>
      </c>
    </row>
    <row r="1182" spans="1:21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8336</v>
      </c>
      <c r="R1182" t="s">
        <v>8337</v>
      </c>
      <c r="S1182" s="11">
        <f t="shared" si="92"/>
        <v>41781.806875000002</v>
      </c>
      <c r="T1182" s="11">
        <f t="shared" si="93"/>
        <v>41818.806875000002</v>
      </c>
      <c r="U1182">
        <f t="shared" si="94"/>
        <v>2014</v>
      </c>
    </row>
    <row r="1183" spans="1:21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8336</v>
      </c>
      <c r="R1183" t="s">
        <v>8337</v>
      </c>
      <c r="S1183" s="11">
        <f t="shared" si="92"/>
        <v>42034.339363425926</v>
      </c>
      <c r="T1183" s="11">
        <f t="shared" si="93"/>
        <v>42064.339363425926</v>
      </c>
      <c r="U1183">
        <f t="shared" si="94"/>
        <v>2015</v>
      </c>
    </row>
    <row r="1184" spans="1:21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8336</v>
      </c>
      <c r="R1184" t="s">
        <v>8337</v>
      </c>
      <c r="S1184" s="11">
        <f t="shared" si="92"/>
        <v>42728.827407407407</v>
      </c>
      <c r="T1184" s="11">
        <f t="shared" si="93"/>
        <v>42747.695833333331</v>
      </c>
      <c r="U1184">
        <f t="shared" si="94"/>
        <v>2016</v>
      </c>
    </row>
    <row r="1185" spans="1:21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8336</v>
      </c>
      <c r="R1185" t="s">
        <v>8337</v>
      </c>
      <c r="S1185" s="11">
        <f t="shared" si="92"/>
        <v>42656.86137731481</v>
      </c>
      <c r="T1185" s="11">
        <f t="shared" si="93"/>
        <v>42676.165972222225</v>
      </c>
      <c r="U1185">
        <f t="shared" si="94"/>
        <v>2016</v>
      </c>
    </row>
    <row r="1186" spans="1:21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8338</v>
      </c>
      <c r="R1186" t="s">
        <v>8339</v>
      </c>
      <c r="S1186" s="11">
        <f t="shared" si="92"/>
        <v>42741.599664351852</v>
      </c>
      <c r="T1186" s="11">
        <f t="shared" si="93"/>
        <v>42772.599664351852</v>
      </c>
      <c r="U1186">
        <f t="shared" si="94"/>
        <v>2017</v>
      </c>
    </row>
    <row r="1187" spans="1:21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8338</v>
      </c>
      <c r="R1187" t="s">
        <v>8339</v>
      </c>
      <c r="S1187" s="11">
        <f t="shared" si="92"/>
        <v>42130.865150462967</v>
      </c>
      <c r="T1187" s="11">
        <f t="shared" si="93"/>
        <v>42163.166666666672</v>
      </c>
      <c r="U1187">
        <f t="shared" si="94"/>
        <v>2015</v>
      </c>
    </row>
    <row r="1188" spans="1:21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8338</v>
      </c>
      <c r="R1188" t="s">
        <v>8339</v>
      </c>
      <c r="S1188" s="11">
        <f t="shared" si="92"/>
        <v>42123.86336805555</v>
      </c>
      <c r="T1188" s="11">
        <f t="shared" si="93"/>
        <v>42156.945833333331</v>
      </c>
      <c r="U1188">
        <f t="shared" si="94"/>
        <v>2015</v>
      </c>
    </row>
    <row r="1189" spans="1:21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8338</v>
      </c>
      <c r="R1189" t="s">
        <v>8339</v>
      </c>
      <c r="S1189" s="11">
        <f t="shared" si="92"/>
        <v>42109.894942129627</v>
      </c>
      <c r="T1189" s="11">
        <f t="shared" si="93"/>
        <v>42141.75</v>
      </c>
      <c r="U1189">
        <f t="shared" si="94"/>
        <v>2015</v>
      </c>
    </row>
    <row r="1190" spans="1:21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8338</v>
      </c>
      <c r="R1190" t="s">
        <v>8339</v>
      </c>
      <c r="S1190" s="11">
        <f t="shared" si="92"/>
        <v>42711.700694444444</v>
      </c>
      <c r="T1190" s="11">
        <f t="shared" si="93"/>
        <v>42732.700694444444</v>
      </c>
      <c r="U1190">
        <f t="shared" si="94"/>
        <v>2016</v>
      </c>
    </row>
    <row r="1191" spans="1:21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8338</v>
      </c>
      <c r="R1191" t="s">
        <v>8339</v>
      </c>
      <c r="S1191" s="11">
        <f t="shared" si="92"/>
        <v>42529.979108796295</v>
      </c>
      <c r="T1191" s="11">
        <f t="shared" si="93"/>
        <v>42550.979108796295</v>
      </c>
      <c r="U1191">
        <f t="shared" si="94"/>
        <v>2016</v>
      </c>
    </row>
    <row r="1192" spans="1:21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8338</v>
      </c>
      <c r="R1192" t="s">
        <v>8339</v>
      </c>
      <c r="S1192" s="11">
        <f t="shared" si="92"/>
        <v>41852.665798611109</v>
      </c>
      <c r="T1192" s="11">
        <f t="shared" si="93"/>
        <v>41882.665798611109</v>
      </c>
      <c r="U1192">
        <f t="shared" si="94"/>
        <v>2014</v>
      </c>
    </row>
    <row r="1193" spans="1:21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8338</v>
      </c>
      <c r="R1193" t="s">
        <v>8339</v>
      </c>
      <c r="S1193" s="11">
        <f t="shared" si="92"/>
        <v>42419.603703703702</v>
      </c>
      <c r="T1193" s="11">
        <f t="shared" si="93"/>
        <v>42449.562037037031</v>
      </c>
      <c r="U1193">
        <f t="shared" si="94"/>
        <v>2016</v>
      </c>
    </row>
    <row r="1194" spans="1:21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8338</v>
      </c>
      <c r="R1194" t="s">
        <v>8339</v>
      </c>
      <c r="S1194" s="11">
        <f t="shared" si="92"/>
        <v>42747.506689814814</v>
      </c>
      <c r="T1194" s="11">
        <f t="shared" si="93"/>
        <v>42777.506689814814</v>
      </c>
      <c r="U1194">
        <f t="shared" si="94"/>
        <v>2017</v>
      </c>
    </row>
    <row r="1195" spans="1:21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8338</v>
      </c>
      <c r="R1195" t="s">
        <v>8339</v>
      </c>
      <c r="S1195" s="11">
        <f t="shared" si="92"/>
        <v>42409.776076388895</v>
      </c>
      <c r="T1195" s="11">
        <f t="shared" si="93"/>
        <v>42469.734409722223</v>
      </c>
      <c r="U1195">
        <f t="shared" si="94"/>
        <v>2016</v>
      </c>
    </row>
    <row r="1196" spans="1:21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8338</v>
      </c>
      <c r="R1196" t="s">
        <v>8339</v>
      </c>
      <c r="S1196" s="11">
        <f t="shared" si="92"/>
        <v>42072.488182870366</v>
      </c>
      <c r="T1196" s="11">
        <f t="shared" si="93"/>
        <v>42102.488182870366</v>
      </c>
      <c r="U1196">
        <f t="shared" si="94"/>
        <v>2015</v>
      </c>
    </row>
    <row r="1197" spans="1:21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8338</v>
      </c>
      <c r="R1197" t="s">
        <v>8339</v>
      </c>
      <c r="S1197" s="11">
        <f t="shared" si="92"/>
        <v>42298.34783564815</v>
      </c>
      <c r="T1197" s="11">
        <f t="shared" si="93"/>
        <v>42358.375</v>
      </c>
      <c r="U1197">
        <f t="shared" si="94"/>
        <v>2015</v>
      </c>
    </row>
    <row r="1198" spans="1:21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8338</v>
      </c>
      <c r="R1198" t="s">
        <v>8339</v>
      </c>
      <c r="S1198" s="11">
        <f t="shared" si="92"/>
        <v>42326.818738425922</v>
      </c>
      <c r="T1198" s="11">
        <f t="shared" si="93"/>
        <v>42356.818738425922</v>
      </c>
      <c r="U1198">
        <f t="shared" si="94"/>
        <v>2015</v>
      </c>
    </row>
    <row r="1199" spans="1:21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8338</v>
      </c>
      <c r="R1199" t="s">
        <v>8339</v>
      </c>
      <c r="S1199" s="11">
        <f t="shared" si="92"/>
        <v>42503.66474537037</v>
      </c>
      <c r="T1199" s="11">
        <f t="shared" si="93"/>
        <v>42534.249305555553</v>
      </c>
      <c r="U1199">
        <f t="shared" si="94"/>
        <v>2016</v>
      </c>
    </row>
    <row r="1200" spans="1:21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8338</v>
      </c>
      <c r="R1200" t="s">
        <v>8339</v>
      </c>
      <c r="S1200" s="11">
        <f t="shared" si="92"/>
        <v>42333.619050925925</v>
      </c>
      <c r="T1200" s="11">
        <f t="shared" si="93"/>
        <v>42369.125</v>
      </c>
      <c r="U1200">
        <f t="shared" si="94"/>
        <v>2015</v>
      </c>
    </row>
    <row r="1201" spans="1:21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8338</v>
      </c>
      <c r="R1201" t="s">
        <v>8339</v>
      </c>
      <c r="S1201" s="11">
        <f t="shared" si="92"/>
        <v>42161.770833333328</v>
      </c>
      <c r="T1201" s="11">
        <f t="shared" si="93"/>
        <v>42193.770833333328</v>
      </c>
      <c r="U1201">
        <f t="shared" si="94"/>
        <v>2015</v>
      </c>
    </row>
    <row r="1202" spans="1:21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8338</v>
      </c>
      <c r="R1202" t="s">
        <v>8339</v>
      </c>
      <c r="S1202" s="11">
        <f t="shared" si="92"/>
        <v>42089.477500000001</v>
      </c>
      <c r="T1202" s="11">
        <f t="shared" si="93"/>
        <v>42110.477500000001</v>
      </c>
      <c r="U1202">
        <f t="shared" si="94"/>
        <v>2015</v>
      </c>
    </row>
    <row r="1203" spans="1:21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8338</v>
      </c>
      <c r="R1203" t="s">
        <v>8339</v>
      </c>
      <c r="S1203" s="11">
        <f t="shared" si="92"/>
        <v>42536.60701388889</v>
      </c>
      <c r="T1203" s="11">
        <f t="shared" si="93"/>
        <v>42566.60701388889</v>
      </c>
      <c r="U1203">
        <f t="shared" si="94"/>
        <v>2016</v>
      </c>
    </row>
    <row r="1204" spans="1:21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8338</v>
      </c>
      <c r="R1204" t="s">
        <v>8339</v>
      </c>
      <c r="S1204" s="11">
        <f t="shared" si="92"/>
        <v>42152.288819444439</v>
      </c>
      <c r="T1204" s="11">
        <f t="shared" si="93"/>
        <v>42182.288819444439</v>
      </c>
      <c r="U1204">
        <f t="shared" si="94"/>
        <v>2015</v>
      </c>
    </row>
    <row r="1205" spans="1:21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8338</v>
      </c>
      <c r="R1205" t="s">
        <v>8339</v>
      </c>
      <c r="S1205" s="11">
        <f t="shared" si="92"/>
        <v>42125.614895833336</v>
      </c>
      <c r="T1205" s="11">
        <f t="shared" si="93"/>
        <v>42155.614895833336</v>
      </c>
      <c r="U1205">
        <f t="shared" si="94"/>
        <v>2015</v>
      </c>
    </row>
    <row r="1206" spans="1:21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8338</v>
      </c>
      <c r="R1206" t="s">
        <v>8339</v>
      </c>
      <c r="S1206" s="11">
        <f t="shared" si="92"/>
        <v>42297.748067129629</v>
      </c>
      <c r="T1206" s="11">
        <f t="shared" si="93"/>
        <v>42342.208333333328</v>
      </c>
      <c r="U1206">
        <f t="shared" si="94"/>
        <v>2015</v>
      </c>
    </row>
    <row r="1207" spans="1:21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8338</v>
      </c>
      <c r="R1207" t="s">
        <v>8339</v>
      </c>
      <c r="S1207" s="11">
        <f t="shared" si="92"/>
        <v>42138.506377314814</v>
      </c>
      <c r="T1207" s="11">
        <f t="shared" si="93"/>
        <v>42168.506377314814</v>
      </c>
      <c r="U1207">
        <f t="shared" si="94"/>
        <v>2015</v>
      </c>
    </row>
    <row r="1208" spans="1:21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8338</v>
      </c>
      <c r="R1208" t="s">
        <v>8339</v>
      </c>
      <c r="S1208" s="11">
        <f t="shared" si="92"/>
        <v>42772.776076388895</v>
      </c>
      <c r="T1208" s="11">
        <f t="shared" si="93"/>
        <v>42805.561805555553</v>
      </c>
      <c r="U1208">
        <f t="shared" si="94"/>
        <v>2017</v>
      </c>
    </row>
    <row r="1209" spans="1:21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8338</v>
      </c>
      <c r="R1209" t="s">
        <v>8339</v>
      </c>
      <c r="S1209" s="11">
        <f t="shared" si="92"/>
        <v>42430.430243055554</v>
      </c>
      <c r="T1209" s="11">
        <f t="shared" si="93"/>
        <v>42460.416666666672</v>
      </c>
      <c r="U1209">
        <f t="shared" si="94"/>
        <v>2016</v>
      </c>
    </row>
    <row r="1210" spans="1:21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ref="O1210:O1273" si="95">ROUND(E1210/D1210*100,0)</f>
        <v>155</v>
      </c>
      <c r="P1210">
        <f t="shared" ref="P1210:P1273" si="96">IFERROR(ROUND(E1210/L1210,2),0)</f>
        <v>207.07</v>
      </c>
      <c r="Q1210" s="10" t="s">
        <v>8338</v>
      </c>
      <c r="R1210" t="s">
        <v>8339</v>
      </c>
      <c r="S1210" s="11">
        <f t="shared" ref="S1210:S1273" si="97">(((J1210/60)/60)/24)+DATE(1970,1,1)</f>
        <v>42423.709074074075</v>
      </c>
      <c r="T1210" s="11">
        <f t="shared" ref="T1210:T1273" si="98">(((I1210/60)/60)/24)+DATE(1970,1,1)</f>
        <v>42453.667407407411</v>
      </c>
      <c r="U1210">
        <f t="shared" ref="U1210:U1273" si="99">YEAR(S1210)</f>
        <v>2016</v>
      </c>
    </row>
    <row r="1211" spans="1:21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5"/>
        <v>106</v>
      </c>
      <c r="P1211">
        <f t="shared" si="96"/>
        <v>138.26</v>
      </c>
      <c r="Q1211" s="10" t="s">
        <v>8338</v>
      </c>
      <c r="R1211" t="s">
        <v>8339</v>
      </c>
      <c r="S1211" s="11">
        <f t="shared" si="97"/>
        <v>42761.846122685187</v>
      </c>
      <c r="T1211" s="11">
        <f t="shared" si="98"/>
        <v>42791.846122685187</v>
      </c>
      <c r="U1211">
        <f t="shared" si="99"/>
        <v>2017</v>
      </c>
    </row>
    <row r="1212" spans="1:21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5"/>
        <v>254</v>
      </c>
      <c r="P1212">
        <f t="shared" si="96"/>
        <v>493.82</v>
      </c>
      <c r="Q1212" s="10" t="s">
        <v>8338</v>
      </c>
      <c r="R1212" t="s">
        <v>8339</v>
      </c>
      <c r="S1212" s="11">
        <f t="shared" si="97"/>
        <v>42132.941805555558</v>
      </c>
      <c r="T1212" s="11">
        <f t="shared" si="98"/>
        <v>42155.875</v>
      </c>
      <c r="U1212">
        <f t="shared" si="99"/>
        <v>2015</v>
      </c>
    </row>
    <row r="1213" spans="1:21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5"/>
        <v>101</v>
      </c>
      <c r="P1213">
        <f t="shared" si="96"/>
        <v>168.5</v>
      </c>
      <c r="Q1213" s="10" t="s">
        <v>8338</v>
      </c>
      <c r="R1213" t="s">
        <v>8339</v>
      </c>
      <c r="S1213" s="11">
        <f t="shared" si="97"/>
        <v>42515.866446759261</v>
      </c>
      <c r="T1213" s="11">
        <f t="shared" si="98"/>
        <v>42530.866446759261</v>
      </c>
      <c r="U1213">
        <f t="shared" si="99"/>
        <v>2016</v>
      </c>
    </row>
    <row r="1214" spans="1:21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5"/>
        <v>129</v>
      </c>
      <c r="P1214">
        <f t="shared" si="96"/>
        <v>38.869999999999997</v>
      </c>
      <c r="Q1214" s="10" t="s">
        <v>8338</v>
      </c>
      <c r="R1214" t="s">
        <v>8339</v>
      </c>
      <c r="S1214" s="11">
        <f t="shared" si="97"/>
        <v>42318.950173611112</v>
      </c>
      <c r="T1214" s="11">
        <f t="shared" si="98"/>
        <v>42335.041666666672</v>
      </c>
      <c r="U1214">
        <f t="shared" si="99"/>
        <v>2015</v>
      </c>
    </row>
    <row r="1215" spans="1:21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5"/>
        <v>102</v>
      </c>
      <c r="P1215">
        <f t="shared" si="96"/>
        <v>61.53</v>
      </c>
      <c r="Q1215" s="10" t="s">
        <v>8338</v>
      </c>
      <c r="R1215" t="s">
        <v>8339</v>
      </c>
      <c r="S1215" s="11">
        <f t="shared" si="97"/>
        <v>42731.755787037036</v>
      </c>
      <c r="T1215" s="11">
        <f t="shared" si="98"/>
        <v>42766.755787037036</v>
      </c>
      <c r="U1215">
        <f t="shared" si="99"/>
        <v>2016</v>
      </c>
    </row>
    <row r="1216" spans="1:21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5"/>
        <v>132</v>
      </c>
      <c r="P1216">
        <f t="shared" si="96"/>
        <v>105.44</v>
      </c>
      <c r="Q1216" s="10" t="s">
        <v>8338</v>
      </c>
      <c r="R1216" t="s">
        <v>8339</v>
      </c>
      <c r="S1216" s="11">
        <f t="shared" si="97"/>
        <v>42104.840335648143</v>
      </c>
      <c r="T1216" s="11">
        <f t="shared" si="98"/>
        <v>42164.840335648143</v>
      </c>
      <c r="U1216">
        <f t="shared" si="99"/>
        <v>2015</v>
      </c>
    </row>
    <row r="1217" spans="1:21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5"/>
        <v>786</v>
      </c>
      <c r="P1217">
        <f t="shared" si="96"/>
        <v>71.59</v>
      </c>
      <c r="Q1217" s="10" t="s">
        <v>8338</v>
      </c>
      <c r="R1217" t="s">
        <v>8339</v>
      </c>
      <c r="S1217" s="11">
        <f t="shared" si="97"/>
        <v>41759.923101851848</v>
      </c>
      <c r="T1217" s="11">
        <f t="shared" si="98"/>
        <v>41789.923101851848</v>
      </c>
      <c r="U1217">
        <f t="shared" si="99"/>
        <v>2014</v>
      </c>
    </row>
    <row r="1218" spans="1:21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5"/>
        <v>146</v>
      </c>
      <c r="P1218">
        <f t="shared" si="96"/>
        <v>91.88</v>
      </c>
      <c r="Q1218" s="10" t="s">
        <v>8338</v>
      </c>
      <c r="R1218" t="s">
        <v>8339</v>
      </c>
      <c r="S1218" s="11">
        <f t="shared" si="97"/>
        <v>42247.616400462968</v>
      </c>
      <c r="T1218" s="11">
        <f t="shared" si="98"/>
        <v>42279.960416666669</v>
      </c>
      <c r="U1218">
        <f t="shared" si="99"/>
        <v>2015</v>
      </c>
    </row>
    <row r="1219" spans="1:21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si="96"/>
        <v>148.57</v>
      </c>
      <c r="Q1219" s="10" t="s">
        <v>8338</v>
      </c>
      <c r="R1219" t="s">
        <v>8339</v>
      </c>
      <c r="S1219" s="11">
        <f t="shared" si="97"/>
        <v>42535.809490740736</v>
      </c>
      <c r="T1219" s="11">
        <f t="shared" si="98"/>
        <v>42565.809490740736</v>
      </c>
      <c r="U1219">
        <f t="shared" si="99"/>
        <v>2016</v>
      </c>
    </row>
    <row r="1220" spans="1:21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8338</v>
      </c>
      <c r="R1220" t="s">
        <v>8339</v>
      </c>
      <c r="S1220" s="11">
        <f t="shared" si="97"/>
        <v>42278.662037037036</v>
      </c>
      <c r="T1220" s="11">
        <f t="shared" si="98"/>
        <v>42309.125</v>
      </c>
      <c r="U1220">
        <f t="shared" si="99"/>
        <v>2015</v>
      </c>
    </row>
    <row r="1221" spans="1:21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8338</v>
      </c>
      <c r="R1221" t="s">
        <v>8339</v>
      </c>
      <c r="S1221" s="11">
        <f t="shared" si="97"/>
        <v>42633.461956018517</v>
      </c>
      <c r="T1221" s="11">
        <f t="shared" si="98"/>
        <v>42663.461956018517</v>
      </c>
      <c r="U1221">
        <f t="shared" si="99"/>
        <v>2016</v>
      </c>
    </row>
    <row r="1222" spans="1:21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8338</v>
      </c>
      <c r="R1222" t="s">
        <v>8339</v>
      </c>
      <c r="S1222" s="11">
        <f t="shared" si="97"/>
        <v>42211.628611111111</v>
      </c>
      <c r="T1222" s="11">
        <f t="shared" si="98"/>
        <v>42241.628611111111</v>
      </c>
      <c r="U1222">
        <f t="shared" si="99"/>
        <v>2015</v>
      </c>
    </row>
    <row r="1223" spans="1:21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8338</v>
      </c>
      <c r="R1223" t="s">
        <v>8339</v>
      </c>
      <c r="S1223" s="11">
        <f t="shared" si="97"/>
        <v>42680.47555555556</v>
      </c>
      <c r="T1223" s="11">
        <f t="shared" si="98"/>
        <v>42708</v>
      </c>
      <c r="U1223">
        <f t="shared" si="99"/>
        <v>2016</v>
      </c>
    </row>
    <row r="1224" spans="1:21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8338</v>
      </c>
      <c r="R1224" t="s">
        <v>8339</v>
      </c>
      <c r="S1224" s="11">
        <f t="shared" si="97"/>
        <v>42430.720451388886</v>
      </c>
      <c r="T1224" s="11">
        <f t="shared" si="98"/>
        <v>42461.166666666672</v>
      </c>
      <c r="U1224">
        <f t="shared" si="99"/>
        <v>2016</v>
      </c>
    </row>
    <row r="1225" spans="1:21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8338</v>
      </c>
      <c r="R1225" t="s">
        <v>8339</v>
      </c>
      <c r="S1225" s="11">
        <f t="shared" si="97"/>
        <v>42654.177187499998</v>
      </c>
      <c r="T1225" s="11">
        <f t="shared" si="98"/>
        <v>42684.218854166669</v>
      </c>
      <c r="U1225">
        <f t="shared" si="99"/>
        <v>2016</v>
      </c>
    </row>
    <row r="1226" spans="1:21" ht="29" x14ac:dyDescent="0.35">
      <c r="A1226">
        <v>2379</v>
      </c>
      <c r="B1226" s="3" t="s">
        <v>2380</v>
      </c>
      <c r="C1226" s="3" t="s">
        <v>6489</v>
      </c>
      <c r="D1226" s="6">
        <v>30000</v>
      </c>
      <c r="E1226" s="8">
        <v>0</v>
      </c>
      <c r="F1226" t="s">
        <v>8219</v>
      </c>
      <c r="G1226" t="s">
        <v>8223</v>
      </c>
      <c r="H1226" t="s">
        <v>8245</v>
      </c>
      <c r="I1226">
        <v>1444004616</v>
      </c>
      <c r="J1226">
        <v>1440116616</v>
      </c>
      <c r="K1226" t="b">
        <v>0</v>
      </c>
      <c r="L1226">
        <v>0</v>
      </c>
      <c r="M1226" t="b">
        <v>0</v>
      </c>
      <c r="N1226" t="s">
        <v>8270</v>
      </c>
      <c r="O1226">
        <f t="shared" si="95"/>
        <v>0</v>
      </c>
      <c r="P1226">
        <f t="shared" si="96"/>
        <v>0</v>
      </c>
      <c r="Q1226" s="10" t="s">
        <v>8319</v>
      </c>
      <c r="R1226" t="s">
        <v>8320</v>
      </c>
      <c r="S1226" s="11">
        <f t="shared" si="97"/>
        <v>42237.016388888893</v>
      </c>
      <c r="T1226" s="11">
        <f t="shared" si="98"/>
        <v>42282.016388888893</v>
      </c>
      <c r="U1226">
        <f t="shared" si="99"/>
        <v>2015</v>
      </c>
    </row>
    <row r="1227" spans="1:21" ht="43.5" x14ac:dyDescent="0.35">
      <c r="A1227">
        <v>2386</v>
      </c>
      <c r="B1227" s="3" t="s">
        <v>2387</v>
      </c>
      <c r="C1227" s="3" t="s">
        <v>6496</v>
      </c>
      <c r="D1227" s="6">
        <v>30000</v>
      </c>
      <c r="E1227" s="8">
        <v>0</v>
      </c>
      <c r="F1227" t="s">
        <v>8219</v>
      </c>
      <c r="G1227" t="s">
        <v>8228</v>
      </c>
      <c r="H1227" t="s">
        <v>8250</v>
      </c>
      <c r="I1227">
        <v>1420920424</v>
      </c>
      <c r="J1227">
        <v>1415736424</v>
      </c>
      <c r="K1227" t="b">
        <v>0</v>
      </c>
      <c r="L1227">
        <v>0</v>
      </c>
      <c r="M1227" t="b">
        <v>0</v>
      </c>
      <c r="N1227" t="s">
        <v>8270</v>
      </c>
      <c r="O1227">
        <f t="shared" si="95"/>
        <v>0</v>
      </c>
      <c r="P1227">
        <f t="shared" si="96"/>
        <v>0</v>
      </c>
      <c r="Q1227" s="10" t="s">
        <v>8319</v>
      </c>
      <c r="R1227" t="s">
        <v>8320</v>
      </c>
      <c r="S1227" s="11">
        <f t="shared" si="97"/>
        <v>41954.838240740741</v>
      </c>
      <c r="T1227" s="11">
        <f t="shared" si="98"/>
        <v>42014.838240740741</v>
      </c>
      <c r="U1227">
        <f t="shared" si="99"/>
        <v>2014</v>
      </c>
    </row>
    <row r="1228" spans="1:21" ht="43.5" x14ac:dyDescent="0.35">
      <c r="A1228">
        <v>2572</v>
      </c>
      <c r="B1228" s="3" t="s">
        <v>2572</v>
      </c>
      <c r="C1228" s="3" t="s">
        <v>6682</v>
      </c>
      <c r="D1228" s="6">
        <v>30000</v>
      </c>
      <c r="E1228" s="8">
        <v>0</v>
      </c>
      <c r="F1228" t="s">
        <v>8219</v>
      </c>
      <c r="G1228" t="s">
        <v>8223</v>
      </c>
      <c r="H1228" t="s">
        <v>8245</v>
      </c>
      <c r="I1228">
        <v>1428893517</v>
      </c>
      <c r="J1228">
        <v>1426301517</v>
      </c>
      <c r="K1228" t="b">
        <v>0</v>
      </c>
      <c r="L1228">
        <v>0</v>
      </c>
      <c r="M1228" t="b">
        <v>0</v>
      </c>
      <c r="N1228" t="s">
        <v>8282</v>
      </c>
      <c r="O1228">
        <f t="shared" si="95"/>
        <v>0</v>
      </c>
      <c r="P1228">
        <f t="shared" si="96"/>
        <v>0</v>
      </c>
      <c r="Q1228" s="10" t="s">
        <v>8336</v>
      </c>
      <c r="R1228" t="s">
        <v>8337</v>
      </c>
      <c r="S1228" s="11">
        <f t="shared" si="97"/>
        <v>42077.119409722218</v>
      </c>
      <c r="T1228" s="11">
        <f t="shared" si="98"/>
        <v>42107.119409722218</v>
      </c>
      <c r="U1228">
        <f t="shared" si="99"/>
        <v>2015</v>
      </c>
    </row>
    <row r="1229" spans="1:21" ht="43.5" x14ac:dyDescent="0.35">
      <c r="A1229">
        <v>2657</v>
      </c>
      <c r="B1229" s="3" t="s">
        <v>2657</v>
      </c>
      <c r="C1229" s="3" t="s">
        <v>6767</v>
      </c>
      <c r="D1229" s="6">
        <v>30000</v>
      </c>
      <c r="E1229" s="8">
        <v>5621.38</v>
      </c>
      <c r="F1229" t="s">
        <v>8219</v>
      </c>
      <c r="G1229" t="s">
        <v>8223</v>
      </c>
      <c r="H1229" t="s">
        <v>8245</v>
      </c>
      <c r="I1229">
        <v>1470187800</v>
      </c>
      <c r="J1229">
        <v>1467325053</v>
      </c>
      <c r="K1229" t="b">
        <v>0</v>
      </c>
      <c r="L1229">
        <v>59</v>
      </c>
      <c r="M1229" t="b">
        <v>0</v>
      </c>
      <c r="N1229" t="s">
        <v>8299</v>
      </c>
      <c r="O1229">
        <f t="shared" si="95"/>
        <v>19</v>
      </c>
      <c r="P1229">
        <f t="shared" si="96"/>
        <v>95.28</v>
      </c>
      <c r="Q1229" s="10" t="s">
        <v>8319</v>
      </c>
      <c r="R1229" t="s">
        <v>8355</v>
      </c>
      <c r="S1229" s="11">
        <f t="shared" si="97"/>
        <v>42551.928854166668</v>
      </c>
      <c r="T1229" s="11">
        <f t="shared" si="98"/>
        <v>42585.0625</v>
      </c>
      <c r="U1229">
        <f t="shared" si="99"/>
        <v>2016</v>
      </c>
    </row>
    <row r="1230" spans="1:21" ht="43.5" x14ac:dyDescent="0.35">
      <c r="A1230">
        <v>3875</v>
      </c>
      <c r="B1230" s="3" t="s">
        <v>3872</v>
      </c>
      <c r="C1230" s="3" t="s">
        <v>7984</v>
      </c>
      <c r="D1230" s="6">
        <v>30000</v>
      </c>
      <c r="E1230" s="8">
        <v>0</v>
      </c>
      <c r="F1230" t="s">
        <v>8219</v>
      </c>
      <c r="G1230" t="s">
        <v>8231</v>
      </c>
      <c r="H1230" t="s">
        <v>8252</v>
      </c>
      <c r="I1230">
        <v>1472896800</v>
      </c>
      <c r="J1230">
        <v>1472804365</v>
      </c>
      <c r="K1230" t="b">
        <v>0</v>
      </c>
      <c r="L1230">
        <v>0</v>
      </c>
      <c r="M1230" t="b">
        <v>0</v>
      </c>
      <c r="N1230" t="s">
        <v>8303</v>
      </c>
      <c r="O1230">
        <f t="shared" si="95"/>
        <v>0</v>
      </c>
      <c r="P1230">
        <f t="shared" si="96"/>
        <v>0</v>
      </c>
      <c r="Q1230" s="10" t="s">
        <v>8317</v>
      </c>
      <c r="R1230" t="s">
        <v>8359</v>
      </c>
      <c r="S1230" s="11">
        <f t="shared" si="97"/>
        <v>42615.346817129626</v>
      </c>
      <c r="T1230" s="11">
        <f t="shared" si="98"/>
        <v>42616.416666666672</v>
      </c>
      <c r="U1230">
        <f t="shared" si="99"/>
        <v>2016</v>
      </c>
    </row>
    <row r="1231" spans="1:21" ht="43.5" x14ac:dyDescent="0.35">
      <c r="A1231">
        <v>3882</v>
      </c>
      <c r="B1231" s="3" t="s">
        <v>3879</v>
      </c>
      <c r="C1231" s="3" t="s">
        <v>7991</v>
      </c>
      <c r="D1231" s="6">
        <v>30000</v>
      </c>
      <c r="E1231" s="8">
        <v>0</v>
      </c>
      <c r="F1231" t="s">
        <v>8219</v>
      </c>
      <c r="G1231" t="s">
        <v>8225</v>
      </c>
      <c r="H1231" t="s">
        <v>8247</v>
      </c>
      <c r="I1231">
        <v>1454281380</v>
      </c>
      <c r="J1231">
        <v>1451950570</v>
      </c>
      <c r="K1231" t="b">
        <v>0</v>
      </c>
      <c r="L1231">
        <v>0</v>
      </c>
      <c r="M1231" t="b">
        <v>0</v>
      </c>
      <c r="N1231" t="s">
        <v>8303</v>
      </c>
      <c r="O1231">
        <f t="shared" si="95"/>
        <v>0</v>
      </c>
      <c r="P1231">
        <f t="shared" si="96"/>
        <v>0</v>
      </c>
      <c r="Q1231" s="10" t="s">
        <v>8317</v>
      </c>
      <c r="R1231" t="s">
        <v>8359</v>
      </c>
      <c r="S1231" s="11">
        <f t="shared" si="97"/>
        <v>42373.983449074076</v>
      </c>
      <c r="T1231" s="11">
        <f t="shared" si="98"/>
        <v>42400.960416666669</v>
      </c>
      <c r="U1231">
        <f t="shared" si="99"/>
        <v>2016</v>
      </c>
    </row>
    <row r="1232" spans="1:21" ht="43.5" x14ac:dyDescent="0.35">
      <c r="A1232">
        <v>2357</v>
      </c>
      <c r="B1232" s="3" t="s">
        <v>2358</v>
      </c>
      <c r="C1232" s="3" t="s">
        <v>6467</v>
      </c>
      <c r="D1232" s="6">
        <v>27000</v>
      </c>
      <c r="E1232" s="8">
        <v>0</v>
      </c>
      <c r="F1232" t="s">
        <v>8219</v>
      </c>
      <c r="G1232" t="s">
        <v>8224</v>
      </c>
      <c r="H1232" t="s">
        <v>8246</v>
      </c>
      <c r="I1232">
        <v>1445093578</v>
      </c>
      <c r="J1232">
        <v>1442501578</v>
      </c>
      <c r="K1232" t="b">
        <v>0</v>
      </c>
      <c r="L1232">
        <v>0</v>
      </c>
      <c r="M1232" t="b">
        <v>0</v>
      </c>
      <c r="N1232" t="s">
        <v>8270</v>
      </c>
      <c r="O1232">
        <f t="shared" si="95"/>
        <v>0</v>
      </c>
      <c r="P1232">
        <f t="shared" si="96"/>
        <v>0</v>
      </c>
      <c r="Q1232" s="10" t="s">
        <v>8319</v>
      </c>
      <c r="R1232" t="s">
        <v>8320</v>
      </c>
      <c r="S1232" s="11">
        <f t="shared" si="97"/>
        <v>42264.620115740734</v>
      </c>
      <c r="T1232" s="11">
        <f t="shared" si="98"/>
        <v>42294.620115740734</v>
      </c>
      <c r="U1232">
        <f t="shared" si="99"/>
        <v>2015</v>
      </c>
    </row>
    <row r="1233" spans="1:21" ht="43.5" x14ac:dyDescent="0.35">
      <c r="A1233">
        <v>126</v>
      </c>
      <c r="B1233" s="3" t="s">
        <v>128</v>
      </c>
      <c r="C1233" s="3" t="s">
        <v>4237</v>
      </c>
      <c r="D1233" s="6">
        <v>25000</v>
      </c>
      <c r="E1233" s="8">
        <v>1387</v>
      </c>
      <c r="F1233" t="s">
        <v>8219</v>
      </c>
      <c r="G1233" t="s">
        <v>8223</v>
      </c>
      <c r="H1233" t="s">
        <v>8245</v>
      </c>
      <c r="I1233">
        <v>1433988000</v>
      </c>
      <c r="J1233">
        <v>1431353337</v>
      </c>
      <c r="K1233" t="b">
        <v>0</v>
      </c>
      <c r="L1233">
        <v>13</v>
      </c>
      <c r="M1233" t="b">
        <v>0</v>
      </c>
      <c r="N1233" t="s">
        <v>8265</v>
      </c>
      <c r="O1233">
        <f t="shared" si="95"/>
        <v>6</v>
      </c>
      <c r="P1233">
        <f t="shared" si="96"/>
        <v>106.69</v>
      </c>
      <c r="Q1233" s="10" t="s">
        <v>8310</v>
      </c>
      <c r="R1233" t="s">
        <v>8313</v>
      </c>
      <c r="S1233" s="11">
        <f t="shared" si="97"/>
        <v>42135.589548611111</v>
      </c>
      <c r="T1233" s="11">
        <f t="shared" si="98"/>
        <v>42166.083333333328</v>
      </c>
      <c r="U1233">
        <f t="shared" si="99"/>
        <v>2015</v>
      </c>
    </row>
    <row r="1234" spans="1:21" ht="43.5" x14ac:dyDescent="0.35">
      <c r="A1234">
        <v>621</v>
      </c>
      <c r="B1234" s="3" t="s">
        <v>622</v>
      </c>
      <c r="C1234" s="3" t="s">
        <v>4731</v>
      </c>
      <c r="D1234" s="6">
        <v>25000</v>
      </c>
      <c r="E1234" s="8">
        <v>261</v>
      </c>
      <c r="F1234" t="s">
        <v>8219</v>
      </c>
      <c r="G1234" t="s">
        <v>8223</v>
      </c>
      <c r="H1234" t="s">
        <v>8245</v>
      </c>
      <c r="I1234">
        <v>1467934937</v>
      </c>
      <c r="J1234">
        <v>1465342937</v>
      </c>
      <c r="K1234" t="b">
        <v>0</v>
      </c>
      <c r="L1234">
        <v>3</v>
      </c>
      <c r="M1234" t="b">
        <v>0</v>
      </c>
      <c r="N1234" t="s">
        <v>8270</v>
      </c>
      <c r="O1234">
        <f t="shared" si="95"/>
        <v>1</v>
      </c>
      <c r="P1234">
        <f t="shared" si="96"/>
        <v>87</v>
      </c>
      <c r="Q1234" s="10" t="s">
        <v>8319</v>
      </c>
      <c r="R1234" t="s">
        <v>8320</v>
      </c>
      <c r="S1234" s="11">
        <f t="shared" si="97"/>
        <v>42528.987696759257</v>
      </c>
      <c r="T1234" s="11">
        <f t="shared" si="98"/>
        <v>42558.987696759257</v>
      </c>
      <c r="U1234">
        <f t="shared" si="99"/>
        <v>2016</v>
      </c>
    </row>
    <row r="1235" spans="1:21" ht="43.5" x14ac:dyDescent="0.35">
      <c r="A1235">
        <v>625</v>
      </c>
      <c r="B1235" s="3" t="s">
        <v>626</v>
      </c>
      <c r="C1235" s="3" t="s">
        <v>4735</v>
      </c>
      <c r="D1235" s="6">
        <v>25000</v>
      </c>
      <c r="E1235" s="8">
        <v>0</v>
      </c>
      <c r="F1235" t="s">
        <v>8219</v>
      </c>
      <c r="G1235" t="s">
        <v>8228</v>
      </c>
      <c r="H1235" t="s">
        <v>8250</v>
      </c>
      <c r="I1235">
        <v>1490560177</v>
      </c>
      <c r="J1235">
        <v>1487971777</v>
      </c>
      <c r="K1235" t="b">
        <v>0</v>
      </c>
      <c r="L1235">
        <v>0</v>
      </c>
      <c r="M1235" t="b">
        <v>0</v>
      </c>
      <c r="N1235" t="s">
        <v>8270</v>
      </c>
      <c r="O1235">
        <f t="shared" si="95"/>
        <v>0</v>
      </c>
      <c r="P1235">
        <f t="shared" si="96"/>
        <v>0</v>
      </c>
      <c r="Q1235" s="10" t="s">
        <v>8319</v>
      </c>
      <c r="R1235" t="s">
        <v>8320</v>
      </c>
      <c r="S1235" s="11">
        <f t="shared" si="97"/>
        <v>42790.895567129628</v>
      </c>
      <c r="T1235" s="11">
        <f t="shared" si="98"/>
        <v>42820.853900462964</v>
      </c>
      <c r="U1235">
        <f t="shared" si="99"/>
        <v>2017</v>
      </c>
    </row>
    <row r="1236" spans="1:21" ht="43.5" x14ac:dyDescent="0.35">
      <c r="A1236">
        <v>626</v>
      </c>
      <c r="B1236" s="3" t="s">
        <v>627</v>
      </c>
      <c r="C1236" s="3" t="s">
        <v>4736</v>
      </c>
      <c r="D1236" s="6">
        <v>25000</v>
      </c>
      <c r="E1236" s="8">
        <v>4345</v>
      </c>
      <c r="F1236" t="s">
        <v>8219</v>
      </c>
      <c r="G1236" t="s">
        <v>8223</v>
      </c>
      <c r="H1236" t="s">
        <v>8245</v>
      </c>
      <c r="I1236">
        <v>1439644920</v>
      </c>
      <c r="J1236">
        <v>1436793939</v>
      </c>
      <c r="K1236" t="b">
        <v>0</v>
      </c>
      <c r="L1236">
        <v>39</v>
      </c>
      <c r="M1236" t="b">
        <v>0</v>
      </c>
      <c r="N1236" t="s">
        <v>8270</v>
      </c>
      <c r="O1236">
        <f t="shared" si="95"/>
        <v>17</v>
      </c>
      <c r="P1236">
        <f t="shared" si="96"/>
        <v>111.41</v>
      </c>
      <c r="Q1236" s="10" t="s">
        <v>8319</v>
      </c>
      <c r="R1236" t="s">
        <v>8320</v>
      </c>
      <c r="S1236" s="11">
        <f t="shared" si="97"/>
        <v>42198.559479166666</v>
      </c>
      <c r="T1236" s="11">
        <f t="shared" si="98"/>
        <v>42231.556944444441</v>
      </c>
      <c r="U1236">
        <f t="shared" si="99"/>
        <v>2015</v>
      </c>
    </row>
    <row r="1237" spans="1:21" ht="29" x14ac:dyDescent="0.35">
      <c r="A1237">
        <v>635</v>
      </c>
      <c r="B1237" s="3" t="s">
        <v>636</v>
      </c>
      <c r="C1237" s="3" t="s">
        <v>4745</v>
      </c>
      <c r="D1237" s="6">
        <v>25000</v>
      </c>
      <c r="E1237" s="8">
        <v>2</v>
      </c>
      <c r="F1237" t="s">
        <v>8219</v>
      </c>
      <c r="G1237" t="s">
        <v>8223</v>
      </c>
      <c r="H1237" t="s">
        <v>8245</v>
      </c>
      <c r="I1237">
        <v>1428804762</v>
      </c>
      <c r="J1237">
        <v>1426212762</v>
      </c>
      <c r="K1237" t="b">
        <v>0</v>
      </c>
      <c r="L1237">
        <v>1</v>
      </c>
      <c r="M1237" t="b">
        <v>0</v>
      </c>
      <c r="N1237" t="s">
        <v>8270</v>
      </c>
      <c r="O1237">
        <f t="shared" si="95"/>
        <v>0</v>
      </c>
      <c r="P1237">
        <f t="shared" si="96"/>
        <v>2</v>
      </c>
      <c r="Q1237" s="10" t="s">
        <v>8319</v>
      </c>
      <c r="R1237" t="s">
        <v>8320</v>
      </c>
      <c r="S1237" s="11">
        <f t="shared" si="97"/>
        <v>42076.092152777783</v>
      </c>
      <c r="T1237" s="11">
        <f t="shared" si="98"/>
        <v>42106.092152777783</v>
      </c>
      <c r="U1237">
        <f t="shared" si="99"/>
        <v>2015</v>
      </c>
    </row>
    <row r="1238" spans="1:21" ht="29" x14ac:dyDescent="0.35">
      <c r="A1238">
        <v>1004</v>
      </c>
      <c r="B1238" s="3" t="s">
        <v>1005</v>
      </c>
      <c r="C1238" s="3" t="s">
        <v>5114</v>
      </c>
      <c r="D1238" s="6">
        <v>25000</v>
      </c>
      <c r="E1238" s="8">
        <v>20552</v>
      </c>
      <c r="F1238" t="s">
        <v>8219</v>
      </c>
      <c r="G1238" t="s">
        <v>8223</v>
      </c>
      <c r="H1238" t="s">
        <v>8245</v>
      </c>
      <c r="I1238">
        <v>1455814827</v>
      </c>
      <c r="J1238">
        <v>1453222827</v>
      </c>
      <c r="K1238" t="b">
        <v>0</v>
      </c>
      <c r="L1238">
        <v>95</v>
      </c>
      <c r="M1238" t="b">
        <v>0</v>
      </c>
      <c r="N1238" t="s">
        <v>8271</v>
      </c>
      <c r="O1238">
        <f t="shared" si="95"/>
        <v>82</v>
      </c>
      <c r="P1238">
        <f t="shared" si="96"/>
        <v>216.34</v>
      </c>
      <c r="Q1238" s="10" t="s">
        <v>8319</v>
      </c>
      <c r="R1238" t="s">
        <v>8321</v>
      </c>
      <c r="S1238" s="11">
        <f t="shared" si="97"/>
        <v>42388.708645833336</v>
      </c>
      <c r="T1238" s="11">
        <f t="shared" si="98"/>
        <v>42418.708645833336</v>
      </c>
      <c r="U1238">
        <f t="shared" si="99"/>
        <v>2016</v>
      </c>
    </row>
    <row r="1239" spans="1:21" ht="43.5" x14ac:dyDescent="0.35">
      <c r="A1239">
        <v>1013</v>
      </c>
      <c r="B1239" s="3" t="s">
        <v>1014</v>
      </c>
      <c r="C1239" s="3" t="s">
        <v>5123</v>
      </c>
      <c r="D1239" s="6">
        <v>25000</v>
      </c>
      <c r="E1239" s="8">
        <v>8632</v>
      </c>
      <c r="F1239" t="s">
        <v>8219</v>
      </c>
      <c r="G1239" t="s">
        <v>8223</v>
      </c>
      <c r="H1239" t="s">
        <v>8245</v>
      </c>
      <c r="I1239">
        <v>1451419200</v>
      </c>
      <c r="J1239">
        <v>1449000056</v>
      </c>
      <c r="K1239" t="b">
        <v>0</v>
      </c>
      <c r="L1239">
        <v>90</v>
      </c>
      <c r="M1239" t="b">
        <v>0</v>
      </c>
      <c r="N1239" t="s">
        <v>8271</v>
      </c>
      <c r="O1239">
        <f t="shared" si="95"/>
        <v>35</v>
      </c>
      <c r="P1239">
        <f t="shared" si="96"/>
        <v>95.91</v>
      </c>
      <c r="Q1239" s="10" t="s">
        <v>8319</v>
      </c>
      <c r="R1239" t="s">
        <v>8321</v>
      </c>
      <c r="S1239" s="11">
        <f t="shared" si="97"/>
        <v>42339.833981481483</v>
      </c>
      <c r="T1239" s="11">
        <f t="shared" si="98"/>
        <v>42367.833333333328</v>
      </c>
      <c r="U1239">
        <f t="shared" si="99"/>
        <v>2015</v>
      </c>
    </row>
    <row r="1240" spans="1:21" ht="58" x14ac:dyDescent="0.35">
      <c r="A1240">
        <v>1237</v>
      </c>
      <c r="B1240" s="3" t="s">
        <v>1238</v>
      </c>
      <c r="C1240" s="3" t="s">
        <v>5347</v>
      </c>
      <c r="D1240" s="6">
        <v>25000</v>
      </c>
      <c r="E1240" s="8">
        <v>0</v>
      </c>
      <c r="F1240" t="s">
        <v>8219</v>
      </c>
      <c r="G1240" t="s">
        <v>8223</v>
      </c>
      <c r="H1240" t="s">
        <v>8245</v>
      </c>
      <c r="I1240">
        <v>1345790865</v>
      </c>
      <c r="J1240">
        <v>1344062865</v>
      </c>
      <c r="K1240" t="b">
        <v>0</v>
      </c>
      <c r="L1240">
        <v>0</v>
      </c>
      <c r="M1240" t="b">
        <v>0</v>
      </c>
      <c r="N1240" t="s">
        <v>8284</v>
      </c>
      <c r="O1240">
        <f t="shared" si="95"/>
        <v>0</v>
      </c>
      <c r="P1240">
        <f t="shared" si="96"/>
        <v>0</v>
      </c>
      <c r="Q1240" s="10" t="s">
        <v>8325</v>
      </c>
      <c r="R1240" t="s">
        <v>8340</v>
      </c>
      <c r="S1240" s="11">
        <f t="shared" si="97"/>
        <v>41125.283159722225</v>
      </c>
      <c r="T1240" s="11">
        <f t="shared" si="98"/>
        <v>41145.283159722225</v>
      </c>
      <c r="U1240">
        <f t="shared" si="99"/>
        <v>2012</v>
      </c>
    </row>
    <row r="1241" spans="1:21" ht="58" x14ac:dyDescent="0.35">
      <c r="A1241">
        <v>1335</v>
      </c>
      <c r="B1241" s="3" t="s">
        <v>1336</v>
      </c>
      <c r="C1241" s="3" t="s">
        <v>5445</v>
      </c>
      <c r="D1241" s="6">
        <v>25000</v>
      </c>
      <c r="E1241" s="8">
        <v>4940</v>
      </c>
      <c r="F1241" t="s">
        <v>8219</v>
      </c>
      <c r="G1241" t="s">
        <v>8223</v>
      </c>
      <c r="H1241" t="s">
        <v>8245</v>
      </c>
      <c r="I1241">
        <v>1449354502</v>
      </c>
      <c r="J1241">
        <v>1446762502</v>
      </c>
      <c r="K1241" t="b">
        <v>0</v>
      </c>
      <c r="L1241">
        <v>16</v>
      </c>
      <c r="M1241" t="b">
        <v>0</v>
      </c>
      <c r="N1241" t="s">
        <v>8271</v>
      </c>
      <c r="O1241">
        <f t="shared" si="95"/>
        <v>20</v>
      </c>
      <c r="P1241">
        <f t="shared" si="96"/>
        <v>308.75</v>
      </c>
      <c r="Q1241" s="10" t="s">
        <v>8319</v>
      </c>
      <c r="R1241" t="s">
        <v>8321</v>
      </c>
      <c r="S1241" s="11">
        <f t="shared" si="97"/>
        <v>42313.936365740738</v>
      </c>
      <c r="T1241" s="11">
        <f t="shared" si="98"/>
        <v>42343.936365740738</v>
      </c>
      <c r="U1241">
        <f t="shared" si="99"/>
        <v>2015</v>
      </c>
    </row>
    <row r="1242" spans="1:21" ht="58" x14ac:dyDescent="0.35">
      <c r="A1242">
        <v>1341</v>
      </c>
      <c r="B1242" s="3" t="s">
        <v>1342</v>
      </c>
      <c r="C1242" s="3" t="s">
        <v>5451</v>
      </c>
      <c r="D1242" s="6">
        <v>25000</v>
      </c>
      <c r="E1242" s="8">
        <v>17590</v>
      </c>
      <c r="F1242" t="s">
        <v>8219</v>
      </c>
      <c r="G1242" t="s">
        <v>8224</v>
      </c>
      <c r="H1242" t="s">
        <v>8246</v>
      </c>
      <c r="I1242">
        <v>1475333917</v>
      </c>
      <c r="J1242">
        <v>1472569117</v>
      </c>
      <c r="K1242" t="b">
        <v>0</v>
      </c>
      <c r="L1242">
        <v>46</v>
      </c>
      <c r="M1242" t="b">
        <v>0</v>
      </c>
      <c r="N1242" t="s">
        <v>8271</v>
      </c>
      <c r="O1242">
        <f t="shared" si="95"/>
        <v>70</v>
      </c>
      <c r="P1242">
        <f t="shared" si="96"/>
        <v>382.39</v>
      </c>
      <c r="Q1242" s="10" t="s">
        <v>8319</v>
      </c>
      <c r="R1242" t="s">
        <v>8321</v>
      </c>
      <c r="S1242" s="11">
        <f t="shared" si="97"/>
        <v>42612.624039351853</v>
      </c>
      <c r="T1242" s="11">
        <f t="shared" si="98"/>
        <v>42644.624039351853</v>
      </c>
      <c r="U1242">
        <f t="shared" si="99"/>
        <v>2016</v>
      </c>
    </row>
    <row r="1243" spans="1:21" ht="43.5" x14ac:dyDescent="0.35">
      <c r="A1243">
        <v>1453</v>
      </c>
      <c r="B1243" s="3" t="s">
        <v>1454</v>
      </c>
      <c r="C1243" s="3" t="s">
        <v>5563</v>
      </c>
      <c r="D1243" s="6">
        <v>25000</v>
      </c>
      <c r="E1243" s="8">
        <v>0</v>
      </c>
      <c r="F1243" t="s">
        <v>8219</v>
      </c>
      <c r="G1243" t="s">
        <v>8229</v>
      </c>
      <c r="H1243" t="s">
        <v>8248</v>
      </c>
      <c r="I1243">
        <v>1492270947</v>
      </c>
      <c r="J1243">
        <v>1488386547</v>
      </c>
      <c r="K1243" t="b">
        <v>0</v>
      </c>
      <c r="L1243">
        <v>0</v>
      </c>
      <c r="M1243" t="b">
        <v>0</v>
      </c>
      <c r="N1243" t="s">
        <v>8285</v>
      </c>
      <c r="O1243">
        <f t="shared" si="95"/>
        <v>0</v>
      </c>
      <c r="P1243">
        <f t="shared" si="96"/>
        <v>0</v>
      </c>
      <c r="Q1243" s="10" t="s">
        <v>8322</v>
      </c>
      <c r="R1243" t="s">
        <v>8341</v>
      </c>
      <c r="S1243" s="11">
        <f t="shared" si="97"/>
        <v>42795.696145833332</v>
      </c>
      <c r="T1243" s="11">
        <f t="shared" si="98"/>
        <v>42840.654479166667</v>
      </c>
      <c r="U1243">
        <f t="shared" si="99"/>
        <v>2017</v>
      </c>
    </row>
    <row r="1244" spans="1:21" ht="43.5" x14ac:dyDescent="0.35">
      <c r="A1244">
        <v>1568</v>
      </c>
      <c r="B1244" s="3" t="s">
        <v>1569</v>
      </c>
      <c r="C1244" s="3" t="s">
        <v>5678</v>
      </c>
      <c r="D1244" s="6">
        <v>25000</v>
      </c>
      <c r="E1244" s="8">
        <v>3410</v>
      </c>
      <c r="F1244" t="s">
        <v>8219</v>
      </c>
      <c r="G1244" t="s">
        <v>8223</v>
      </c>
      <c r="H1244" t="s">
        <v>8245</v>
      </c>
      <c r="I1244">
        <v>1419384585</v>
      </c>
      <c r="J1244">
        <v>1416360585</v>
      </c>
      <c r="K1244" t="b">
        <v>0</v>
      </c>
      <c r="L1244">
        <v>22</v>
      </c>
      <c r="M1244" t="b">
        <v>0</v>
      </c>
      <c r="N1244" t="s">
        <v>8288</v>
      </c>
      <c r="O1244">
        <f t="shared" si="95"/>
        <v>14</v>
      </c>
      <c r="P1244">
        <f t="shared" si="96"/>
        <v>155</v>
      </c>
      <c r="Q1244" s="10" t="s">
        <v>8322</v>
      </c>
      <c r="R1244" t="s">
        <v>8344</v>
      </c>
      <c r="S1244" s="11">
        <f t="shared" si="97"/>
        <v>41962.062326388885</v>
      </c>
      <c r="T1244" s="11">
        <f t="shared" si="98"/>
        <v>41997.062326388885</v>
      </c>
      <c r="U1244">
        <f t="shared" si="99"/>
        <v>2014</v>
      </c>
    </row>
    <row r="1245" spans="1:21" ht="43.5" x14ac:dyDescent="0.35">
      <c r="A1245">
        <v>2366</v>
      </c>
      <c r="B1245" s="3" t="s">
        <v>2367</v>
      </c>
      <c r="C1245" s="3" t="s">
        <v>6476</v>
      </c>
      <c r="D1245" s="6">
        <v>25000</v>
      </c>
      <c r="E1245" s="8">
        <v>2630</v>
      </c>
      <c r="F1245" t="s">
        <v>8219</v>
      </c>
      <c r="G1245" t="s">
        <v>8224</v>
      </c>
      <c r="H1245" t="s">
        <v>8246</v>
      </c>
      <c r="I1245">
        <v>1445431533</v>
      </c>
      <c r="J1245">
        <v>1442839533</v>
      </c>
      <c r="K1245" t="b">
        <v>0</v>
      </c>
      <c r="L1245">
        <v>27</v>
      </c>
      <c r="M1245" t="b">
        <v>0</v>
      </c>
      <c r="N1245" t="s">
        <v>8270</v>
      </c>
      <c r="O1245">
        <f t="shared" si="95"/>
        <v>11</v>
      </c>
      <c r="P1245">
        <f t="shared" si="96"/>
        <v>97.41</v>
      </c>
      <c r="Q1245" s="10" t="s">
        <v>8319</v>
      </c>
      <c r="R1245" t="s">
        <v>8320</v>
      </c>
      <c r="S1245" s="11">
        <f t="shared" si="97"/>
        <v>42268.531631944439</v>
      </c>
      <c r="T1245" s="11">
        <f t="shared" si="98"/>
        <v>42298.531631944439</v>
      </c>
      <c r="U1245">
        <f t="shared" si="99"/>
        <v>2015</v>
      </c>
    </row>
    <row r="1246" spans="1:21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8325</v>
      </c>
      <c r="R1246" t="s">
        <v>8326</v>
      </c>
      <c r="S1246" s="11">
        <f t="shared" si="97"/>
        <v>41355.825497685182</v>
      </c>
      <c r="T1246" s="11">
        <f t="shared" si="98"/>
        <v>41386.875</v>
      </c>
      <c r="U1246">
        <f t="shared" si="99"/>
        <v>2013</v>
      </c>
    </row>
    <row r="1247" spans="1:21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8325</v>
      </c>
      <c r="R1247" t="s">
        <v>8326</v>
      </c>
      <c r="S1247" s="11">
        <f t="shared" si="97"/>
        <v>41774.599930555552</v>
      </c>
      <c r="T1247" s="11">
        <f t="shared" si="98"/>
        <v>41804.599930555552</v>
      </c>
      <c r="U1247">
        <f t="shared" si="99"/>
        <v>2014</v>
      </c>
    </row>
    <row r="1248" spans="1:21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8325</v>
      </c>
      <c r="R1248" t="s">
        <v>8326</v>
      </c>
      <c r="S1248" s="11">
        <f t="shared" si="97"/>
        <v>40838.043391203704</v>
      </c>
      <c r="T1248" s="11">
        <f t="shared" si="98"/>
        <v>40883.085057870368</v>
      </c>
      <c r="U1248">
        <f t="shared" si="99"/>
        <v>2011</v>
      </c>
    </row>
    <row r="1249" spans="1:21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8325</v>
      </c>
      <c r="R1249" t="s">
        <v>8326</v>
      </c>
      <c r="S1249" s="11">
        <f t="shared" si="97"/>
        <v>41370.292303240742</v>
      </c>
      <c r="T1249" s="11">
        <f t="shared" si="98"/>
        <v>41400.292303240742</v>
      </c>
      <c r="U1249">
        <f t="shared" si="99"/>
        <v>2013</v>
      </c>
    </row>
    <row r="1250" spans="1:21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8325</v>
      </c>
      <c r="R1250" t="s">
        <v>8326</v>
      </c>
      <c r="S1250" s="11">
        <f t="shared" si="97"/>
        <v>41767.656863425924</v>
      </c>
      <c r="T1250" s="11">
        <f t="shared" si="98"/>
        <v>41803.290972222225</v>
      </c>
      <c r="U1250">
        <f t="shared" si="99"/>
        <v>2014</v>
      </c>
    </row>
    <row r="1251" spans="1:21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8325</v>
      </c>
      <c r="R1251" t="s">
        <v>8326</v>
      </c>
      <c r="S1251" s="11">
        <f t="shared" si="97"/>
        <v>41067.74086805556</v>
      </c>
      <c r="T1251" s="11">
        <f t="shared" si="98"/>
        <v>41097.74086805556</v>
      </c>
      <c r="U1251">
        <f t="shared" si="99"/>
        <v>2012</v>
      </c>
    </row>
    <row r="1252" spans="1:21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8325</v>
      </c>
      <c r="R1252" t="s">
        <v>8326</v>
      </c>
      <c r="S1252" s="11">
        <f t="shared" si="97"/>
        <v>41843.64271990741</v>
      </c>
      <c r="T1252" s="11">
        <f t="shared" si="98"/>
        <v>41888.64271990741</v>
      </c>
      <c r="U1252">
        <f t="shared" si="99"/>
        <v>2014</v>
      </c>
    </row>
    <row r="1253" spans="1:21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8325</v>
      </c>
      <c r="R1253" t="s">
        <v>8326</v>
      </c>
      <c r="S1253" s="11">
        <f t="shared" si="97"/>
        <v>40751.814432870371</v>
      </c>
      <c r="T1253" s="11">
        <f t="shared" si="98"/>
        <v>40811.814432870371</v>
      </c>
      <c r="U1253">
        <f t="shared" si="99"/>
        <v>2011</v>
      </c>
    </row>
    <row r="1254" spans="1:21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8325</v>
      </c>
      <c r="R1254" t="s">
        <v>8326</v>
      </c>
      <c r="S1254" s="11">
        <f t="shared" si="97"/>
        <v>41543.988067129627</v>
      </c>
      <c r="T1254" s="11">
        <f t="shared" si="98"/>
        <v>41571.988067129627</v>
      </c>
      <c r="U1254">
        <f t="shared" si="99"/>
        <v>2013</v>
      </c>
    </row>
    <row r="1255" spans="1:21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8325</v>
      </c>
      <c r="R1255" t="s">
        <v>8326</v>
      </c>
      <c r="S1255" s="11">
        <f t="shared" si="97"/>
        <v>41855.783645833333</v>
      </c>
      <c r="T1255" s="11">
        <f t="shared" si="98"/>
        <v>41885.783645833333</v>
      </c>
      <c r="U1255">
        <f t="shared" si="99"/>
        <v>2014</v>
      </c>
    </row>
    <row r="1256" spans="1:21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8325</v>
      </c>
      <c r="R1256" t="s">
        <v>8326</v>
      </c>
      <c r="S1256" s="11">
        <f t="shared" si="97"/>
        <v>40487.621365740742</v>
      </c>
      <c r="T1256" s="11">
        <f t="shared" si="98"/>
        <v>40544.207638888889</v>
      </c>
      <c r="U1256">
        <f t="shared" si="99"/>
        <v>2010</v>
      </c>
    </row>
    <row r="1257" spans="1:21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8325</v>
      </c>
      <c r="R1257" t="s">
        <v>8326</v>
      </c>
      <c r="S1257" s="11">
        <f t="shared" si="97"/>
        <v>41579.845509259263</v>
      </c>
      <c r="T1257" s="11">
        <f t="shared" si="98"/>
        <v>41609.887175925927</v>
      </c>
      <c r="U1257">
        <f t="shared" si="99"/>
        <v>2013</v>
      </c>
    </row>
    <row r="1258" spans="1:21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8325</v>
      </c>
      <c r="R1258" t="s">
        <v>8326</v>
      </c>
      <c r="S1258" s="11">
        <f t="shared" si="97"/>
        <v>40921.919340277782</v>
      </c>
      <c r="T1258" s="11">
        <f t="shared" si="98"/>
        <v>40951.919340277782</v>
      </c>
      <c r="U1258">
        <f t="shared" si="99"/>
        <v>2012</v>
      </c>
    </row>
    <row r="1259" spans="1:21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8325</v>
      </c>
      <c r="R1259" t="s">
        <v>8326</v>
      </c>
      <c r="S1259" s="11">
        <f t="shared" si="97"/>
        <v>40587.085532407407</v>
      </c>
      <c r="T1259" s="11">
        <f t="shared" si="98"/>
        <v>40636.043865740743</v>
      </c>
      <c r="U1259">
        <f t="shared" si="99"/>
        <v>2011</v>
      </c>
    </row>
    <row r="1260" spans="1:21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8325</v>
      </c>
      <c r="R1260" t="s">
        <v>8326</v>
      </c>
      <c r="S1260" s="11">
        <f t="shared" si="97"/>
        <v>41487.611250000002</v>
      </c>
      <c r="T1260" s="11">
        <f t="shared" si="98"/>
        <v>41517.611250000002</v>
      </c>
      <c r="U1260">
        <f t="shared" si="99"/>
        <v>2013</v>
      </c>
    </row>
    <row r="1261" spans="1:21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8325</v>
      </c>
      <c r="R1261" t="s">
        <v>8326</v>
      </c>
      <c r="S1261" s="11">
        <f t="shared" si="97"/>
        <v>41766.970648148148</v>
      </c>
      <c r="T1261" s="11">
        <f t="shared" si="98"/>
        <v>41799.165972222225</v>
      </c>
      <c r="U1261">
        <f t="shared" si="99"/>
        <v>2014</v>
      </c>
    </row>
    <row r="1262" spans="1:21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8325</v>
      </c>
      <c r="R1262" t="s">
        <v>8326</v>
      </c>
      <c r="S1262" s="11">
        <f t="shared" si="97"/>
        <v>41666.842824074076</v>
      </c>
      <c r="T1262" s="11">
        <f t="shared" si="98"/>
        <v>41696.842824074076</v>
      </c>
      <c r="U1262">
        <f t="shared" si="99"/>
        <v>2014</v>
      </c>
    </row>
    <row r="1263" spans="1:21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8325</v>
      </c>
      <c r="R1263" t="s">
        <v>8326</v>
      </c>
      <c r="S1263" s="11">
        <f t="shared" si="97"/>
        <v>41638.342905092592</v>
      </c>
      <c r="T1263" s="11">
        <f t="shared" si="98"/>
        <v>41668.342905092592</v>
      </c>
      <c r="U1263">
        <f t="shared" si="99"/>
        <v>2013</v>
      </c>
    </row>
    <row r="1264" spans="1:21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8325</v>
      </c>
      <c r="R1264" t="s">
        <v>8326</v>
      </c>
      <c r="S1264" s="11">
        <f t="shared" si="97"/>
        <v>41656.762638888889</v>
      </c>
      <c r="T1264" s="11">
        <f t="shared" si="98"/>
        <v>41686.762638888889</v>
      </c>
      <c r="U1264">
        <f t="shared" si="99"/>
        <v>2014</v>
      </c>
    </row>
    <row r="1265" spans="1:21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8325</v>
      </c>
      <c r="R1265" t="s">
        <v>8326</v>
      </c>
      <c r="S1265" s="11">
        <f t="shared" si="97"/>
        <v>41692.084143518521</v>
      </c>
      <c r="T1265" s="11">
        <f t="shared" si="98"/>
        <v>41727.041666666664</v>
      </c>
      <c r="U1265">
        <f t="shared" si="99"/>
        <v>2014</v>
      </c>
    </row>
    <row r="1266" spans="1:21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8325</v>
      </c>
      <c r="R1266" t="s">
        <v>8326</v>
      </c>
      <c r="S1266" s="11">
        <f t="shared" si="97"/>
        <v>41547.662997685184</v>
      </c>
      <c r="T1266" s="11">
        <f t="shared" si="98"/>
        <v>41576.662997685184</v>
      </c>
      <c r="U1266">
        <f t="shared" si="99"/>
        <v>2013</v>
      </c>
    </row>
    <row r="1267" spans="1:21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8325</v>
      </c>
      <c r="R1267" t="s">
        <v>8326</v>
      </c>
      <c r="S1267" s="11">
        <f t="shared" si="97"/>
        <v>40465.655266203699</v>
      </c>
      <c r="T1267" s="11">
        <f t="shared" si="98"/>
        <v>40512.655266203699</v>
      </c>
      <c r="U1267">
        <f t="shared" si="99"/>
        <v>2010</v>
      </c>
    </row>
    <row r="1268" spans="1:21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8325</v>
      </c>
      <c r="R1268" t="s">
        <v>8326</v>
      </c>
      <c r="S1268" s="11">
        <f t="shared" si="97"/>
        <v>41620.87667824074</v>
      </c>
      <c r="T1268" s="11">
        <f t="shared" si="98"/>
        <v>41650.87667824074</v>
      </c>
      <c r="U1268">
        <f t="shared" si="99"/>
        <v>2013</v>
      </c>
    </row>
    <row r="1269" spans="1:21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8325</v>
      </c>
      <c r="R1269" t="s">
        <v>8326</v>
      </c>
      <c r="S1269" s="11">
        <f t="shared" si="97"/>
        <v>41449.585162037038</v>
      </c>
      <c r="T1269" s="11">
        <f t="shared" si="98"/>
        <v>41479.585162037038</v>
      </c>
      <c r="U1269">
        <f t="shared" si="99"/>
        <v>2013</v>
      </c>
    </row>
    <row r="1270" spans="1:21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8325</v>
      </c>
      <c r="R1270" t="s">
        <v>8326</v>
      </c>
      <c r="S1270" s="11">
        <f t="shared" si="97"/>
        <v>41507.845451388886</v>
      </c>
      <c r="T1270" s="11">
        <f t="shared" si="98"/>
        <v>41537.845451388886</v>
      </c>
      <c r="U1270">
        <f t="shared" si="99"/>
        <v>2013</v>
      </c>
    </row>
    <row r="1271" spans="1:21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8325</v>
      </c>
      <c r="R1271" t="s">
        <v>8326</v>
      </c>
      <c r="S1271" s="11">
        <f t="shared" si="97"/>
        <v>42445.823055555549</v>
      </c>
      <c r="T1271" s="11">
        <f t="shared" si="98"/>
        <v>42476</v>
      </c>
      <c r="U1271">
        <f t="shared" si="99"/>
        <v>2016</v>
      </c>
    </row>
    <row r="1272" spans="1:21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8325</v>
      </c>
      <c r="R1272" t="s">
        <v>8326</v>
      </c>
      <c r="S1272" s="11">
        <f t="shared" si="97"/>
        <v>40933.856967592597</v>
      </c>
      <c r="T1272" s="11">
        <f t="shared" si="98"/>
        <v>40993.815300925926</v>
      </c>
      <c r="U1272">
        <f t="shared" si="99"/>
        <v>2012</v>
      </c>
    </row>
    <row r="1273" spans="1:21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8325</v>
      </c>
      <c r="R1273" t="s">
        <v>8326</v>
      </c>
      <c r="S1273" s="11">
        <f t="shared" si="97"/>
        <v>41561.683553240742</v>
      </c>
      <c r="T1273" s="11">
        <f t="shared" si="98"/>
        <v>41591.725219907406</v>
      </c>
      <c r="U1273">
        <f t="shared" si="99"/>
        <v>2013</v>
      </c>
    </row>
    <row r="1274" spans="1:21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ref="O1274:O1337" si="100">ROUND(E1274/D1274*100,0)</f>
        <v>106</v>
      </c>
      <c r="P1274">
        <f t="shared" ref="P1274:P1337" si="101">IFERROR(ROUND(E1274/L1274,2),0)</f>
        <v>189.29</v>
      </c>
      <c r="Q1274" s="10" t="s">
        <v>8325</v>
      </c>
      <c r="R1274" t="s">
        <v>8326</v>
      </c>
      <c r="S1274" s="11">
        <f t="shared" ref="S1274:S1337" si="102">(((J1274/60)/60)/24)+DATE(1970,1,1)</f>
        <v>40274.745127314818</v>
      </c>
      <c r="T1274" s="11">
        <f t="shared" ref="T1274:T1337" si="103">(((I1274/60)/60)/24)+DATE(1970,1,1)</f>
        <v>40344.166666666664</v>
      </c>
      <c r="U1274">
        <f t="shared" ref="U1274:U1337" si="104">YEAR(S1274)</f>
        <v>2010</v>
      </c>
    </row>
    <row r="1275" spans="1:21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00"/>
        <v>104</v>
      </c>
      <c r="P1275">
        <f t="shared" si="101"/>
        <v>76.67</v>
      </c>
      <c r="Q1275" s="10" t="s">
        <v>8325</v>
      </c>
      <c r="R1275" t="s">
        <v>8326</v>
      </c>
      <c r="S1275" s="11">
        <f t="shared" si="102"/>
        <v>41852.730219907404</v>
      </c>
      <c r="T1275" s="11">
        <f t="shared" si="103"/>
        <v>41882.730219907404</v>
      </c>
      <c r="U1275">
        <f t="shared" si="104"/>
        <v>2014</v>
      </c>
    </row>
    <row r="1276" spans="1:21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00"/>
        <v>155</v>
      </c>
      <c r="P1276">
        <f t="shared" si="101"/>
        <v>82.96</v>
      </c>
      <c r="Q1276" s="10" t="s">
        <v>8325</v>
      </c>
      <c r="R1276" t="s">
        <v>8326</v>
      </c>
      <c r="S1276" s="11">
        <f t="shared" si="102"/>
        <v>41116.690104166664</v>
      </c>
      <c r="T1276" s="11">
        <f t="shared" si="103"/>
        <v>41151.690104166664</v>
      </c>
      <c r="U1276">
        <f t="shared" si="104"/>
        <v>2012</v>
      </c>
    </row>
    <row r="1277" spans="1:21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100"/>
        <v>162</v>
      </c>
      <c r="P1277">
        <f t="shared" si="101"/>
        <v>62.52</v>
      </c>
      <c r="Q1277" s="10" t="s">
        <v>8325</v>
      </c>
      <c r="R1277" t="s">
        <v>8326</v>
      </c>
      <c r="S1277" s="11">
        <f t="shared" si="102"/>
        <v>41458.867905092593</v>
      </c>
      <c r="T1277" s="11">
        <f t="shared" si="103"/>
        <v>41493.867905092593</v>
      </c>
      <c r="U1277">
        <f t="shared" si="104"/>
        <v>2013</v>
      </c>
    </row>
    <row r="1278" spans="1:21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100"/>
        <v>104</v>
      </c>
      <c r="P1278">
        <f t="shared" si="101"/>
        <v>46.07</v>
      </c>
      <c r="Q1278" s="10" t="s">
        <v>8325</v>
      </c>
      <c r="R1278" t="s">
        <v>8326</v>
      </c>
      <c r="S1278" s="11">
        <f t="shared" si="102"/>
        <v>40007.704247685186</v>
      </c>
      <c r="T1278" s="11">
        <f t="shared" si="103"/>
        <v>40057.166666666664</v>
      </c>
      <c r="U1278">
        <f t="shared" si="104"/>
        <v>2009</v>
      </c>
    </row>
    <row r="1279" spans="1:21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100"/>
        <v>106</v>
      </c>
      <c r="P1279">
        <f t="shared" si="101"/>
        <v>38.54</v>
      </c>
      <c r="Q1279" s="10" t="s">
        <v>8325</v>
      </c>
      <c r="R1279" t="s">
        <v>8326</v>
      </c>
      <c r="S1279" s="11">
        <f t="shared" si="102"/>
        <v>41121.561886574076</v>
      </c>
      <c r="T1279" s="11">
        <f t="shared" si="103"/>
        <v>41156.561886574076</v>
      </c>
      <c r="U1279">
        <f t="shared" si="104"/>
        <v>2012</v>
      </c>
    </row>
    <row r="1280" spans="1:21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100"/>
        <v>155</v>
      </c>
      <c r="P1280">
        <f t="shared" si="101"/>
        <v>53.01</v>
      </c>
      <c r="Q1280" s="10" t="s">
        <v>8325</v>
      </c>
      <c r="R1280" t="s">
        <v>8326</v>
      </c>
      <c r="S1280" s="11">
        <f t="shared" si="102"/>
        <v>41786.555162037039</v>
      </c>
      <c r="T1280" s="11">
        <f t="shared" si="103"/>
        <v>41815.083333333336</v>
      </c>
      <c r="U1280">
        <f t="shared" si="104"/>
        <v>2014</v>
      </c>
    </row>
    <row r="1281" spans="1:21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100"/>
        <v>111</v>
      </c>
      <c r="P1281">
        <f t="shared" si="101"/>
        <v>73.36</v>
      </c>
      <c r="Q1281" s="10" t="s">
        <v>8325</v>
      </c>
      <c r="R1281" t="s">
        <v>8326</v>
      </c>
      <c r="S1281" s="11">
        <f t="shared" si="102"/>
        <v>41682.099189814813</v>
      </c>
      <c r="T1281" s="11">
        <f t="shared" si="103"/>
        <v>41722.057523148149</v>
      </c>
      <c r="U1281">
        <f t="shared" si="104"/>
        <v>2014</v>
      </c>
    </row>
    <row r="1282" spans="1:21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100"/>
        <v>111</v>
      </c>
      <c r="P1282">
        <f t="shared" si="101"/>
        <v>127.98</v>
      </c>
      <c r="Q1282" s="10" t="s">
        <v>8325</v>
      </c>
      <c r="R1282" t="s">
        <v>8326</v>
      </c>
      <c r="S1282" s="11">
        <f t="shared" si="102"/>
        <v>40513.757569444446</v>
      </c>
      <c r="T1282" s="11">
        <f t="shared" si="103"/>
        <v>40603.757569444446</v>
      </c>
      <c r="U1282">
        <f t="shared" si="104"/>
        <v>2010</v>
      </c>
    </row>
    <row r="1283" spans="1:21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si="101"/>
        <v>104.73</v>
      </c>
      <c r="Q1283" s="10" t="s">
        <v>8325</v>
      </c>
      <c r="R1283" t="s">
        <v>8326</v>
      </c>
      <c r="S1283" s="11">
        <f t="shared" si="102"/>
        <v>41463.743472222224</v>
      </c>
      <c r="T1283" s="11">
        <f t="shared" si="103"/>
        <v>41483.743472222224</v>
      </c>
      <c r="U1283">
        <f t="shared" si="104"/>
        <v>2013</v>
      </c>
    </row>
    <row r="1284" spans="1:21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8325</v>
      </c>
      <c r="R1284" t="s">
        <v>8326</v>
      </c>
      <c r="S1284" s="11">
        <f t="shared" si="102"/>
        <v>41586.475173611114</v>
      </c>
      <c r="T1284" s="11">
        <f t="shared" si="103"/>
        <v>41617.207638888889</v>
      </c>
      <c r="U1284">
        <f t="shared" si="104"/>
        <v>2013</v>
      </c>
    </row>
    <row r="1285" spans="1:21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8325</v>
      </c>
      <c r="R1285" t="s">
        <v>8326</v>
      </c>
      <c r="S1285" s="11">
        <f t="shared" si="102"/>
        <v>41320.717465277776</v>
      </c>
      <c r="T1285" s="11">
        <f t="shared" si="103"/>
        <v>41344.166666666664</v>
      </c>
      <c r="U1285">
        <f t="shared" si="104"/>
        <v>2013</v>
      </c>
    </row>
    <row r="1286" spans="1:21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8317</v>
      </c>
      <c r="R1286" t="s">
        <v>8318</v>
      </c>
      <c r="S1286" s="11">
        <f t="shared" si="102"/>
        <v>42712.23474537037</v>
      </c>
      <c r="T1286" s="11">
        <f t="shared" si="103"/>
        <v>42735.707638888889</v>
      </c>
      <c r="U1286">
        <f t="shared" si="104"/>
        <v>2016</v>
      </c>
    </row>
    <row r="1287" spans="1:21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8317</v>
      </c>
      <c r="R1287" t="s">
        <v>8318</v>
      </c>
      <c r="S1287" s="11">
        <f t="shared" si="102"/>
        <v>42160.583043981482</v>
      </c>
      <c r="T1287" s="11">
        <f t="shared" si="103"/>
        <v>42175.583043981482</v>
      </c>
      <c r="U1287">
        <f t="shared" si="104"/>
        <v>2015</v>
      </c>
    </row>
    <row r="1288" spans="1:21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8317</v>
      </c>
      <c r="R1288" t="s">
        <v>8318</v>
      </c>
      <c r="S1288" s="11">
        <f t="shared" si="102"/>
        <v>42039.384571759263</v>
      </c>
      <c r="T1288" s="11">
        <f t="shared" si="103"/>
        <v>42052.583333333328</v>
      </c>
      <c r="U1288">
        <f t="shared" si="104"/>
        <v>2015</v>
      </c>
    </row>
    <row r="1289" spans="1:21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8317</v>
      </c>
      <c r="R1289" t="s">
        <v>8318</v>
      </c>
      <c r="S1289" s="11">
        <f t="shared" si="102"/>
        <v>42107.621018518519</v>
      </c>
      <c r="T1289" s="11">
        <f t="shared" si="103"/>
        <v>42167.621018518519</v>
      </c>
      <c r="U1289">
        <f t="shared" si="104"/>
        <v>2015</v>
      </c>
    </row>
    <row r="1290" spans="1:21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8317</v>
      </c>
      <c r="R1290" t="s">
        <v>8318</v>
      </c>
      <c r="S1290" s="11">
        <f t="shared" si="102"/>
        <v>42561.154664351852</v>
      </c>
      <c r="T1290" s="11">
        <f t="shared" si="103"/>
        <v>42592.166666666672</v>
      </c>
      <c r="U1290">
        <f t="shared" si="104"/>
        <v>2016</v>
      </c>
    </row>
    <row r="1291" spans="1:21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8317</v>
      </c>
      <c r="R1291" t="s">
        <v>8318</v>
      </c>
      <c r="S1291" s="11">
        <f t="shared" si="102"/>
        <v>42709.134780092587</v>
      </c>
      <c r="T1291" s="11">
        <f t="shared" si="103"/>
        <v>42739.134780092587</v>
      </c>
      <c r="U1291">
        <f t="shared" si="104"/>
        <v>2016</v>
      </c>
    </row>
    <row r="1292" spans="1:21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8317</v>
      </c>
      <c r="R1292" t="s">
        <v>8318</v>
      </c>
      <c r="S1292" s="11">
        <f t="shared" si="102"/>
        <v>42086.614942129629</v>
      </c>
      <c r="T1292" s="11">
        <f t="shared" si="103"/>
        <v>42117.290972222225</v>
      </c>
      <c r="U1292">
        <f t="shared" si="104"/>
        <v>2015</v>
      </c>
    </row>
    <row r="1293" spans="1:21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8317</v>
      </c>
      <c r="R1293" t="s">
        <v>8318</v>
      </c>
      <c r="S1293" s="11">
        <f t="shared" si="102"/>
        <v>42064.652673611112</v>
      </c>
      <c r="T1293" s="11">
        <f t="shared" si="103"/>
        <v>42101.291666666672</v>
      </c>
      <c r="U1293">
        <f t="shared" si="104"/>
        <v>2015</v>
      </c>
    </row>
    <row r="1294" spans="1:21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8317</v>
      </c>
      <c r="R1294" t="s">
        <v>8318</v>
      </c>
      <c r="S1294" s="11">
        <f t="shared" si="102"/>
        <v>42256.764212962968</v>
      </c>
      <c r="T1294" s="11">
        <f t="shared" si="103"/>
        <v>42283.957638888889</v>
      </c>
      <c r="U1294">
        <f t="shared" si="104"/>
        <v>2015</v>
      </c>
    </row>
    <row r="1295" spans="1:21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8317</v>
      </c>
      <c r="R1295" t="s">
        <v>8318</v>
      </c>
      <c r="S1295" s="11">
        <f t="shared" si="102"/>
        <v>42292.701053240744</v>
      </c>
      <c r="T1295" s="11">
        <f t="shared" si="103"/>
        <v>42322.742719907401</v>
      </c>
      <c r="U1295">
        <f t="shared" si="104"/>
        <v>2015</v>
      </c>
    </row>
    <row r="1296" spans="1:21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8317</v>
      </c>
      <c r="R1296" t="s">
        <v>8318</v>
      </c>
      <c r="S1296" s="11">
        <f t="shared" si="102"/>
        <v>42278.453668981485</v>
      </c>
      <c r="T1296" s="11">
        <f t="shared" si="103"/>
        <v>42296.458333333328</v>
      </c>
      <c r="U1296">
        <f t="shared" si="104"/>
        <v>2015</v>
      </c>
    </row>
    <row r="1297" spans="1:21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8317</v>
      </c>
      <c r="R1297" t="s">
        <v>8318</v>
      </c>
      <c r="S1297" s="11">
        <f t="shared" si="102"/>
        <v>42184.572881944448</v>
      </c>
      <c r="T1297" s="11">
        <f t="shared" si="103"/>
        <v>42214.708333333328</v>
      </c>
      <c r="U1297">
        <f t="shared" si="104"/>
        <v>2015</v>
      </c>
    </row>
    <row r="1298" spans="1:21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8317</v>
      </c>
      <c r="R1298" t="s">
        <v>8318</v>
      </c>
      <c r="S1298" s="11">
        <f t="shared" si="102"/>
        <v>42423.050613425927</v>
      </c>
      <c r="T1298" s="11">
        <f t="shared" si="103"/>
        <v>42443.008946759262</v>
      </c>
      <c r="U1298">
        <f t="shared" si="104"/>
        <v>2016</v>
      </c>
    </row>
    <row r="1299" spans="1:21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8317</v>
      </c>
      <c r="R1299" t="s">
        <v>8318</v>
      </c>
      <c r="S1299" s="11">
        <f t="shared" si="102"/>
        <v>42461.747199074074</v>
      </c>
      <c r="T1299" s="11">
        <f t="shared" si="103"/>
        <v>42491.747199074074</v>
      </c>
      <c r="U1299">
        <f t="shared" si="104"/>
        <v>2016</v>
      </c>
    </row>
    <row r="1300" spans="1:21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8317</v>
      </c>
      <c r="R1300" t="s">
        <v>8318</v>
      </c>
      <c r="S1300" s="11">
        <f t="shared" si="102"/>
        <v>42458.680925925932</v>
      </c>
      <c r="T1300" s="11">
        <f t="shared" si="103"/>
        <v>42488.680925925932</v>
      </c>
      <c r="U1300">
        <f t="shared" si="104"/>
        <v>2016</v>
      </c>
    </row>
    <row r="1301" spans="1:21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8317</v>
      </c>
      <c r="R1301" t="s">
        <v>8318</v>
      </c>
      <c r="S1301" s="11">
        <f t="shared" si="102"/>
        <v>42169.814340277779</v>
      </c>
      <c r="T1301" s="11">
        <f t="shared" si="103"/>
        <v>42199.814340277779</v>
      </c>
      <c r="U1301">
        <f t="shared" si="104"/>
        <v>2015</v>
      </c>
    </row>
    <row r="1302" spans="1:21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8317</v>
      </c>
      <c r="R1302" t="s">
        <v>8318</v>
      </c>
      <c r="S1302" s="11">
        <f t="shared" si="102"/>
        <v>42483.675208333334</v>
      </c>
      <c r="T1302" s="11">
        <f t="shared" si="103"/>
        <v>42522.789583333331</v>
      </c>
      <c r="U1302">
        <f t="shared" si="104"/>
        <v>2016</v>
      </c>
    </row>
    <row r="1303" spans="1:21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8317</v>
      </c>
      <c r="R1303" t="s">
        <v>8318</v>
      </c>
      <c r="S1303" s="11">
        <f t="shared" si="102"/>
        <v>42195.749745370369</v>
      </c>
      <c r="T1303" s="11">
        <f t="shared" si="103"/>
        <v>42206.125</v>
      </c>
      <c r="U1303">
        <f t="shared" si="104"/>
        <v>2015</v>
      </c>
    </row>
    <row r="1304" spans="1:21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8317</v>
      </c>
      <c r="R1304" t="s">
        <v>8318</v>
      </c>
      <c r="S1304" s="11">
        <f t="shared" si="102"/>
        <v>42675.057997685188</v>
      </c>
      <c r="T1304" s="11">
        <f t="shared" si="103"/>
        <v>42705.099664351852</v>
      </c>
      <c r="U1304">
        <f t="shared" si="104"/>
        <v>2016</v>
      </c>
    </row>
    <row r="1305" spans="1:21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8317</v>
      </c>
      <c r="R1305" t="s">
        <v>8318</v>
      </c>
      <c r="S1305" s="11">
        <f t="shared" si="102"/>
        <v>42566.441203703704</v>
      </c>
      <c r="T1305" s="11">
        <f t="shared" si="103"/>
        <v>42582.458333333328</v>
      </c>
      <c r="U1305">
        <f t="shared" si="104"/>
        <v>2016</v>
      </c>
    </row>
    <row r="1306" spans="1:21" ht="43.5" x14ac:dyDescent="0.35">
      <c r="A1306">
        <v>2369</v>
      </c>
      <c r="B1306" s="3" t="s">
        <v>2370</v>
      </c>
      <c r="C1306" s="3" t="s">
        <v>6479</v>
      </c>
      <c r="D1306" s="6">
        <v>25000</v>
      </c>
      <c r="E1306" s="8">
        <v>0</v>
      </c>
      <c r="F1306" t="s">
        <v>8219</v>
      </c>
      <c r="G1306" t="s">
        <v>8223</v>
      </c>
      <c r="H1306" t="s">
        <v>8245</v>
      </c>
      <c r="I1306">
        <v>1455132611</v>
      </c>
      <c r="J1306">
        <v>1452540611</v>
      </c>
      <c r="K1306" t="b">
        <v>0</v>
      </c>
      <c r="L1306">
        <v>0</v>
      </c>
      <c r="M1306" t="b">
        <v>0</v>
      </c>
      <c r="N1306" t="s">
        <v>8270</v>
      </c>
      <c r="O1306">
        <f t="shared" si="100"/>
        <v>0</v>
      </c>
      <c r="P1306">
        <f t="shared" si="101"/>
        <v>0</v>
      </c>
      <c r="Q1306" s="10" t="s">
        <v>8319</v>
      </c>
      <c r="R1306" t="s">
        <v>8320</v>
      </c>
      <c r="S1306" s="11">
        <f t="shared" si="102"/>
        <v>42380.812627314815</v>
      </c>
      <c r="T1306" s="11">
        <f t="shared" si="103"/>
        <v>42410.812627314815</v>
      </c>
      <c r="U1306">
        <f t="shared" si="104"/>
        <v>2016</v>
      </c>
    </row>
    <row r="1307" spans="1:21" ht="43.5" x14ac:dyDescent="0.35">
      <c r="A1307">
        <v>2370</v>
      </c>
      <c r="B1307" s="3" t="s">
        <v>2371</v>
      </c>
      <c r="C1307" s="3" t="s">
        <v>6480</v>
      </c>
      <c r="D1307" s="6">
        <v>25000</v>
      </c>
      <c r="E1307" s="8">
        <v>82</v>
      </c>
      <c r="F1307" t="s">
        <v>8219</v>
      </c>
      <c r="G1307" t="s">
        <v>8223</v>
      </c>
      <c r="H1307" t="s">
        <v>8245</v>
      </c>
      <c r="I1307">
        <v>1418877141</v>
      </c>
      <c r="J1307">
        <v>1416285141</v>
      </c>
      <c r="K1307" t="b">
        <v>0</v>
      </c>
      <c r="L1307">
        <v>4</v>
      </c>
      <c r="M1307" t="b">
        <v>0</v>
      </c>
      <c r="N1307" t="s">
        <v>8270</v>
      </c>
      <c r="O1307">
        <f t="shared" si="100"/>
        <v>0</v>
      </c>
      <c r="P1307">
        <f t="shared" si="101"/>
        <v>20.5</v>
      </c>
      <c r="Q1307" s="10" t="s">
        <v>8319</v>
      </c>
      <c r="R1307" t="s">
        <v>8320</v>
      </c>
      <c r="S1307" s="11">
        <f t="shared" si="102"/>
        <v>41961.18913194444</v>
      </c>
      <c r="T1307" s="11">
        <f t="shared" si="103"/>
        <v>41991.18913194444</v>
      </c>
      <c r="U1307">
        <f t="shared" si="104"/>
        <v>2014</v>
      </c>
    </row>
    <row r="1308" spans="1:21" ht="72.5" x14ac:dyDescent="0.35">
      <c r="A1308">
        <v>3126</v>
      </c>
      <c r="B1308" s="3" t="s">
        <v>3126</v>
      </c>
      <c r="C1308" s="3" t="s">
        <v>7236</v>
      </c>
      <c r="D1308" s="6">
        <v>25000</v>
      </c>
      <c r="E1308" s="8">
        <v>1040</v>
      </c>
      <c r="F1308" t="s">
        <v>8219</v>
      </c>
      <c r="G1308" t="s">
        <v>8223</v>
      </c>
      <c r="H1308" t="s">
        <v>8245</v>
      </c>
      <c r="I1308">
        <v>1459121162</v>
      </c>
      <c r="J1308">
        <v>1456532762</v>
      </c>
      <c r="K1308" t="b">
        <v>0</v>
      </c>
      <c r="L1308">
        <v>17</v>
      </c>
      <c r="M1308" t="b">
        <v>0</v>
      </c>
      <c r="N1308" t="s">
        <v>8301</v>
      </c>
      <c r="O1308">
        <f t="shared" si="100"/>
        <v>4</v>
      </c>
      <c r="P1308">
        <f t="shared" si="101"/>
        <v>61.18</v>
      </c>
      <c r="Q1308" s="10" t="s">
        <v>8317</v>
      </c>
      <c r="R1308" t="s">
        <v>8357</v>
      </c>
      <c r="S1308" s="11">
        <f t="shared" si="102"/>
        <v>42427.01807870371</v>
      </c>
      <c r="T1308" s="11">
        <f t="shared" si="103"/>
        <v>42456.976412037038</v>
      </c>
      <c r="U1308">
        <f t="shared" si="104"/>
        <v>2016</v>
      </c>
    </row>
    <row r="1309" spans="1:21" ht="43.5" x14ac:dyDescent="0.35">
      <c r="A1309">
        <v>3877</v>
      </c>
      <c r="B1309" s="3" t="s">
        <v>3874</v>
      </c>
      <c r="C1309" s="3" t="s">
        <v>7986</v>
      </c>
      <c r="D1309" s="6">
        <v>25000</v>
      </c>
      <c r="E1309" s="8">
        <v>1241</v>
      </c>
      <c r="F1309" t="s">
        <v>8219</v>
      </c>
      <c r="G1309" t="s">
        <v>8223</v>
      </c>
      <c r="H1309" t="s">
        <v>8245</v>
      </c>
      <c r="I1309">
        <v>1481213752</v>
      </c>
      <c r="J1309">
        <v>1478621752</v>
      </c>
      <c r="K1309" t="b">
        <v>0</v>
      </c>
      <c r="L1309">
        <v>14</v>
      </c>
      <c r="M1309" t="b">
        <v>0</v>
      </c>
      <c r="N1309" t="s">
        <v>8303</v>
      </c>
      <c r="O1309">
        <f t="shared" si="100"/>
        <v>5</v>
      </c>
      <c r="P1309">
        <f t="shared" si="101"/>
        <v>88.64</v>
      </c>
      <c r="Q1309" s="10" t="s">
        <v>8317</v>
      </c>
      <c r="R1309" t="s">
        <v>8359</v>
      </c>
      <c r="S1309" s="11">
        <f t="shared" si="102"/>
        <v>42682.67768518519</v>
      </c>
      <c r="T1309" s="11">
        <f t="shared" si="103"/>
        <v>42712.67768518519</v>
      </c>
      <c r="U1309">
        <f t="shared" si="104"/>
        <v>2016</v>
      </c>
    </row>
    <row r="1310" spans="1:21" ht="58" x14ac:dyDescent="0.35">
      <c r="A1310">
        <v>2374</v>
      </c>
      <c r="B1310" s="3" t="s">
        <v>2375</v>
      </c>
      <c r="C1310" s="3" t="s">
        <v>6484</v>
      </c>
      <c r="D1310" s="6">
        <v>22000</v>
      </c>
      <c r="E1310" s="8">
        <v>10</v>
      </c>
      <c r="F1310" t="s">
        <v>8219</v>
      </c>
      <c r="G1310" t="s">
        <v>8223</v>
      </c>
      <c r="H1310" t="s">
        <v>8245</v>
      </c>
      <c r="I1310">
        <v>1423772060</v>
      </c>
      <c r="J1310">
        <v>1421180060</v>
      </c>
      <c r="K1310" t="b">
        <v>0</v>
      </c>
      <c r="L1310">
        <v>1</v>
      </c>
      <c r="M1310" t="b">
        <v>0</v>
      </c>
      <c r="N1310" t="s">
        <v>8270</v>
      </c>
      <c r="O1310">
        <f t="shared" si="100"/>
        <v>0</v>
      </c>
      <c r="P1310">
        <f t="shared" si="101"/>
        <v>10</v>
      </c>
      <c r="Q1310" s="10" t="s">
        <v>8319</v>
      </c>
      <c r="R1310" t="s">
        <v>8320</v>
      </c>
      <c r="S1310" s="11">
        <f t="shared" si="102"/>
        <v>42017.843287037031</v>
      </c>
      <c r="T1310" s="11">
        <f t="shared" si="103"/>
        <v>42047.843287037031</v>
      </c>
      <c r="U1310">
        <f t="shared" si="104"/>
        <v>2015</v>
      </c>
    </row>
    <row r="1311" spans="1:21" ht="58" x14ac:dyDescent="0.35">
      <c r="A1311">
        <v>129</v>
      </c>
      <c r="B1311" s="3" t="s">
        <v>131</v>
      </c>
      <c r="C1311" s="3" t="s">
        <v>4240</v>
      </c>
      <c r="D1311" s="6">
        <v>20000</v>
      </c>
      <c r="E1311" s="8">
        <v>0</v>
      </c>
      <c r="F1311" t="s">
        <v>8219</v>
      </c>
      <c r="G1311" t="s">
        <v>8223</v>
      </c>
      <c r="H1311" t="s">
        <v>8245</v>
      </c>
      <c r="I1311">
        <v>1414708183</v>
      </c>
      <c r="J1311">
        <v>1409524183</v>
      </c>
      <c r="K1311" t="b">
        <v>0</v>
      </c>
      <c r="L1311">
        <v>0</v>
      </c>
      <c r="M1311" t="b">
        <v>0</v>
      </c>
      <c r="N1311" t="s">
        <v>8265</v>
      </c>
      <c r="O1311">
        <f t="shared" si="100"/>
        <v>0</v>
      </c>
      <c r="P1311">
        <f t="shared" si="101"/>
        <v>0</v>
      </c>
      <c r="Q1311" s="10" t="s">
        <v>8310</v>
      </c>
      <c r="R1311" t="s">
        <v>8313</v>
      </c>
      <c r="S1311" s="11">
        <f t="shared" si="102"/>
        <v>41882.937303240738</v>
      </c>
      <c r="T1311" s="11">
        <f t="shared" si="103"/>
        <v>41942.937303240738</v>
      </c>
      <c r="U1311">
        <f t="shared" si="104"/>
        <v>2014</v>
      </c>
    </row>
    <row r="1312" spans="1:21" ht="43.5" x14ac:dyDescent="0.35">
      <c r="A1312">
        <v>146</v>
      </c>
      <c r="B1312" s="3" t="s">
        <v>148</v>
      </c>
      <c r="C1312" s="3" t="s">
        <v>4256</v>
      </c>
      <c r="D1312" s="6">
        <v>20000</v>
      </c>
      <c r="E1312" s="8">
        <v>115</v>
      </c>
      <c r="F1312" t="s">
        <v>8219</v>
      </c>
      <c r="G1312" t="s">
        <v>8223</v>
      </c>
      <c r="H1312" t="s">
        <v>8245</v>
      </c>
      <c r="I1312">
        <v>1484698998</v>
      </c>
      <c r="J1312">
        <v>1479514998</v>
      </c>
      <c r="K1312" t="b">
        <v>0</v>
      </c>
      <c r="L1312">
        <v>3</v>
      </c>
      <c r="M1312" t="b">
        <v>0</v>
      </c>
      <c r="N1312" t="s">
        <v>8265</v>
      </c>
      <c r="O1312">
        <f t="shared" si="100"/>
        <v>1</v>
      </c>
      <c r="P1312">
        <f t="shared" si="101"/>
        <v>38.33</v>
      </c>
      <c r="Q1312" s="10" t="s">
        <v>8310</v>
      </c>
      <c r="R1312" t="s">
        <v>8313</v>
      </c>
      <c r="S1312" s="11">
        <f t="shared" si="102"/>
        <v>42693.016180555554</v>
      </c>
      <c r="T1312" s="11">
        <f t="shared" si="103"/>
        <v>42753.016180555554</v>
      </c>
      <c r="U1312">
        <f t="shared" si="104"/>
        <v>2016</v>
      </c>
    </row>
    <row r="1313" spans="1:21" ht="43.5" x14ac:dyDescent="0.35">
      <c r="A1313">
        <v>632</v>
      </c>
      <c r="B1313" s="3" t="s">
        <v>633</v>
      </c>
      <c r="C1313" s="3" t="s">
        <v>4742</v>
      </c>
      <c r="D1313" s="6">
        <v>20000</v>
      </c>
      <c r="E1313" s="8">
        <v>0</v>
      </c>
      <c r="F1313" t="s">
        <v>8219</v>
      </c>
      <c r="G1313" t="s">
        <v>8232</v>
      </c>
      <c r="H1313" t="s">
        <v>8248</v>
      </c>
      <c r="I1313">
        <v>1448470165</v>
      </c>
      <c r="J1313">
        <v>1445874565</v>
      </c>
      <c r="K1313" t="b">
        <v>0</v>
      </c>
      <c r="L1313">
        <v>0</v>
      </c>
      <c r="M1313" t="b">
        <v>0</v>
      </c>
      <c r="N1313" t="s">
        <v>8270</v>
      </c>
      <c r="O1313">
        <f t="shared" si="100"/>
        <v>0</v>
      </c>
      <c r="P1313">
        <f t="shared" si="101"/>
        <v>0</v>
      </c>
      <c r="Q1313" s="10" t="s">
        <v>8319</v>
      </c>
      <c r="R1313" t="s">
        <v>8320</v>
      </c>
      <c r="S1313" s="11">
        <f t="shared" si="102"/>
        <v>42303.659317129626</v>
      </c>
      <c r="T1313" s="11">
        <f t="shared" si="103"/>
        <v>42333.700983796298</v>
      </c>
      <c r="U1313">
        <f t="shared" si="104"/>
        <v>2015</v>
      </c>
    </row>
    <row r="1314" spans="1:21" ht="43.5" x14ac:dyDescent="0.35">
      <c r="A1314">
        <v>1003</v>
      </c>
      <c r="B1314" s="3" t="s">
        <v>1004</v>
      </c>
      <c r="C1314" s="3" t="s">
        <v>5113</v>
      </c>
      <c r="D1314" s="6">
        <v>20000</v>
      </c>
      <c r="E1314" s="8">
        <v>3211</v>
      </c>
      <c r="F1314" t="s">
        <v>8219</v>
      </c>
      <c r="G1314" t="s">
        <v>8229</v>
      </c>
      <c r="H1314" t="s">
        <v>8248</v>
      </c>
      <c r="I1314">
        <v>1489680061</v>
      </c>
      <c r="J1314">
        <v>1487091661</v>
      </c>
      <c r="K1314" t="b">
        <v>0</v>
      </c>
      <c r="L1314">
        <v>15</v>
      </c>
      <c r="M1314" t="b">
        <v>0</v>
      </c>
      <c r="N1314" t="s">
        <v>8271</v>
      </c>
      <c r="O1314">
        <f t="shared" si="100"/>
        <v>16</v>
      </c>
      <c r="P1314">
        <f t="shared" si="101"/>
        <v>214.07</v>
      </c>
      <c r="Q1314" s="10" t="s">
        <v>8319</v>
      </c>
      <c r="R1314" t="s">
        <v>8321</v>
      </c>
      <c r="S1314" s="11">
        <f t="shared" si="102"/>
        <v>42780.709039351852</v>
      </c>
      <c r="T1314" s="11">
        <f t="shared" si="103"/>
        <v>42810.667372685188</v>
      </c>
      <c r="U1314">
        <f t="shared" si="104"/>
        <v>2017</v>
      </c>
    </row>
    <row r="1315" spans="1:21" ht="43.5" x14ac:dyDescent="0.35">
      <c r="A1315">
        <v>1011</v>
      </c>
      <c r="B1315" s="3" t="s">
        <v>1012</v>
      </c>
      <c r="C1315" s="3" t="s">
        <v>5121</v>
      </c>
      <c r="D1315" s="6">
        <v>20000</v>
      </c>
      <c r="E1315" s="8">
        <v>75</v>
      </c>
      <c r="F1315" t="s">
        <v>8219</v>
      </c>
      <c r="G1315" t="s">
        <v>8223</v>
      </c>
      <c r="H1315" t="s">
        <v>8245</v>
      </c>
      <c r="I1315">
        <v>1418938395</v>
      </c>
      <c r="J1315">
        <v>1415050395</v>
      </c>
      <c r="K1315" t="b">
        <v>0</v>
      </c>
      <c r="L1315">
        <v>1</v>
      </c>
      <c r="M1315" t="b">
        <v>0</v>
      </c>
      <c r="N1315" t="s">
        <v>8271</v>
      </c>
      <c r="O1315">
        <f t="shared" si="100"/>
        <v>0</v>
      </c>
      <c r="P1315">
        <f t="shared" si="101"/>
        <v>75</v>
      </c>
      <c r="Q1315" s="10" t="s">
        <v>8319</v>
      </c>
      <c r="R1315" t="s">
        <v>8321</v>
      </c>
      <c r="S1315" s="11">
        <f t="shared" si="102"/>
        <v>41946.898090277777</v>
      </c>
      <c r="T1315" s="11">
        <f t="shared" si="103"/>
        <v>41991.898090277777</v>
      </c>
      <c r="U1315">
        <f t="shared" si="104"/>
        <v>2014</v>
      </c>
    </row>
    <row r="1316" spans="1:21" ht="43.5" x14ac:dyDescent="0.35">
      <c r="A1316">
        <v>1018</v>
      </c>
      <c r="B1316" s="3" t="s">
        <v>1019</v>
      </c>
      <c r="C1316" s="3" t="s">
        <v>5128</v>
      </c>
      <c r="D1316" s="6">
        <v>20000</v>
      </c>
      <c r="E1316" s="8">
        <v>621</v>
      </c>
      <c r="F1316" t="s">
        <v>8219</v>
      </c>
      <c r="G1316" t="s">
        <v>8223</v>
      </c>
      <c r="H1316" t="s">
        <v>8245</v>
      </c>
      <c r="I1316">
        <v>1468496933</v>
      </c>
      <c r="J1316">
        <v>1465904933</v>
      </c>
      <c r="K1316" t="b">
        <v>0</v>
      </c>
      <c r="L1316">
        <v>7</v>
      </c>
      <c r="M1316" t="b">
        <v>0</v>
      </c>
      <c r="N1316" t="s">
        <v>8271</v>
      </c>
      <c r="O1316">
        <f t="shared" si="100"/>
        <v>3</v>
      </c>
      <c r="P1316">
        <f t="shared" si="101"/>
        <v>88.71</v>
      </c>
      <c r="Q1316" s="10" t="s">
        <v>8319</v>
      </c>
      <c r="R1316" t="s">
        <v>8321</v>
      </c>
      <c r="S1316" s="11">
        <f t="shared" si="102"/>
        <v>42535.492280092592</v>
      </c>
      <c r="T1316" s="11">
        <f t="shared" si="103"/>
        <v>42565.492280092592</v>
      </c>
      <c r="U1316">
        <f t="shared" si="104"/>
        <v>2016</v>
      </c>
    </row>
    <row r="1317" spans="1:21" ht="43.5" x14ac:dyDescent="0.35">
      <c r="A1317">
        <v>1310</v>
      </c>
      <c r="B1317" s="3" t="s">
        <v>1311</v>
      </c>
      <c r="C1317" s="3" t="s">
        <v>5420</v>
      </c>
      <c r="D1317" s="6">
        <v>20000</v>
      </c>
      <c r="E1317" s="8">
        <v>3100</v>
      </c>
      <c r="F1317" t="s">
        <v>8219</v>
      </c>
      <c r="G1317" t="s">
        <v>8223</v>
      </c>
      <c r="H1317" t="s">
        <v>8245</v>
      </c>
      <c r="I1317">
        <v>1471622450</v>
      </c>
      <c r="J1317">
        <v>1467734450</v>
      </c>
      <c r="K1317" t="b">
        <v>0</v>
      </c>
      <c r="L1317">
        <v>24</v>
      </c>
      <c r="M1317" t="b">
        <v>0</v>
      </c>
      <c r="N1317" t="s">
        <v>8271</v>
      </c>
      <c r="O1317">
        <f t="shared" si="100"/>
        <v>16</v>
      </c>
      <c r="P1317">
        <f t="shared" si="101"/>
        <v>129.16999999999999</v>
      </c>
      <c r="Q1317" s="10" t="s">
        <v>8319</v>
      </c>
      <c r="R1317" t="s">
        <v>8321</v>
      </c>
      <c r="S1317" s="11">
        <f t="shared" si="102"/>
        <v>42556.667245370365</v>
      </c>
      <c r="T1317" s="11">
        <f t="shared" si="103"/>
        <v>42601.667245370365</v>
      </c>
      <c r="U1317">
        <f t="shared" si="104"/>
        <v>2016</v>
      </c>
    </row>
    <row r="1318" spans="1:21" ht="43.5" x14ac:dyDescent="0.35">
      <c r="A1318">
        <v>1325</v>
      </c>
      <c r="B1318" s="3" t="s">
        <v>1326</v>
      </c>
      <c r="C1318" s="3" t="s">
        <v>5435</v>
      </c>
      <c r="D1318" s="6">
        <v>20000</v>
      </c>
      <c r="E1318" s="8">
        <v>486</v>
      </c>
      <c r="F1318" t="s">
        <v>8219</v>
      </c>
      <c r="G1318" t="s">
        <v>8223</v>
      </c>
      <c r="H1318" t="s">
        <v>8245</v>
      </c>
      <c r="I1318">
        <v>1483063435</v>
      </c>
      <c r="J1318">
        <v>1480471435</v>
      </c>
      <c r="K1318" t="b">
        <v>0</v>
      </c>
      <c r="L1318">
        <v>8</v>
      </c>
      <c r="M1318" t="b">
        <v>0</v>
      </c>
      <c r="N1318" t="s">
        <v>8271</v>
      </c>
      <c r="O1318">
        <f t="shared" si="100"/>
        <v>2</v>
      </c>
      <c r="P1318">
        <f t="shared" si="101"/>
        <v>60.75</v>
      </c>
      <c r="Q1318" s="10" t="s">
        <v>8319</v>
      </c>
      <c r="R1318" t="s">
        <v>8321</v>
      </c>
      <c r="S1318" s="11">
        <f t="shared" si="102"/>
        <v>42704.086053240739</v>
      </c>
      <c r="T1318" s="11">
        <f t="shared" si="103"/>
        <v>42734.086053240739</v>
      </c>
      <c r="U1318">
        <f t="shared" si="104"/>
        <v>2016</v>
      </c>
    </row>
    <row r="1319" spans="1:21" ht="29" x14ac:dyDescent="0.35">
      <c r="A1319">
        <v>2391</v>
      </c>
      <c r="B1319" s="3" t="s">
        <v>2392</v>
      </c>
      <c r="C1319" s="3" t="s">
        <v>6501</v>
      </c>
      <c r="D1319" s="6">
        <v>20000</v>
      </c>
      <c r="E1319" s="8">
        <v>25</v>
      </c>
      <c r="F1319" t="s">
        <v>8219</v>
      </c>
      <c r="G1319" t="s">
        <v>8223</v>
      </c>
      <c r="H1319" t="s">
        <v>8245</v>
      </c>
      <c r="I1319">
        <v>1427825044</v>
      </c>
      <c r="J1319">
        <v>1425236644</v>
      </c>
      <c r="K1319" t="b">
        <v>0</v>
      </c>
      <c r="L1319">
        <v>1</v>
      </c>
      <c r="M1319" t="b">
        <v>0</v>
      </c>
      <c r="N1319" t="s">
        <v>8270</v>
      </c>
      <c r="O1319">
        <f t="shared" si="100"/>
        <v>0</v>
      </c>
      <c r="P1319">
        <f t="shared" si="101"/>
        <v>25</v>
      </c>
      <c r="Q1319" s="10" t="s">
        <v>8319</v>
      </c>
      <c r="R1319" t="s">
        <v>8320</v>
      </c>
      <c r="S1319" s="11">
        <f t="shared" si="102"/>
        <v>42064.794490740736</v>
      </c>
      <c r="T1319" s="11">
        <f t="shared" si="103"/>
        <v>42094.752824074079</v>
      </c>
      <c r="U1319">
        <f t="shared" si="104"/>
        <v>2015</v>
      </c>
    </row>
    <row r="1320" spans="1:21" ht="29" x14ac:dyDescent="0.35">
      <c r="A1320">
        <v>2563</v>
      </c>
      <c r="B1320" s="3" t="s">
        <v>2563</v>
      </c>
      <c r="C1320" s="3" t="s">
        <v>6673</v>
      </c>
      <c r="D1320" s="6">
        <v>20000</v>
      </c>
      <c r="E1320" s="8">
        <v>0</v>
      </c>
      <c r="F1320" t="s">
        <v>8219</v>
      </c>
      <c r="G1320" t="s">
        <v>8223</v>
      </c>
      <c r="H1320" t="s">
        <v>8245</v>
      </c>
      <c r="I1320">
        <v>1438226451</v>
      </c>
      <c r="J1320">
        <v>1433042451</v>
      </c>
      <c r="K1320" t="b">
        <v>0</v>
      </c>
      <c r="L1320">
        <v>0</v>
      </c>
      <c r="M1320" t="b">
        <v>0</v>
      </c>
      <c r="N1320" t="s">
        <v>8282</v>
      </c>
      <c r="O1320">
        <f t="shared" si="100"/>
        <v>0</v>
      </c>
      <c r="P1320">
        <f t="shared" si="101"/>
        <v>0</v>
      </c>
      <c r="Q1320" s="10" t="s">
        <v>8336</v>
      </c>
      <c r="R1320" t="s">
        <v>8337</v>
      </c>
      <c r="S1320" s="11">
        <f t="shared" si="102"/>
        <v>42155.139479166668</v>
      </c>
      <c r="T1320" s="11">
        <f t="shared" si="103"/>
        <v>42215.139479166668</v>
      </c>
      <c r="U1320">
        <f t="shared" si="104"/>
        <v>2015</v>
      </c>
    </row>
    <row r="1321" spans="1:21" ht="43.5" x14ac:dyDescent="0.35">
      <c r="A1321">
        <v>2645</v>
      </c>
      <c r="B1321" s="3" t="s">
        <v>2645</v>
      </c>
      <c r="C1321" s="3" t="s">
        <v>6755</v>
      </c>
      <c r="D1321" s="6">
        <v>20000</v>
      </c>
      <c r="E1321" s="8">
        <v>2100</v>
      </c>
      <c r="F1321" t="s">
        <v>8219</v>
      </c>
      <c r="G1321" t="s">
        <v>8225</v>
      </c>
      <c r="H1321" t="s">
        <v>8247</v>
      </c>
      <c r="I1321">
        <v>1415481203</v>
      </c>
      <c r="J1321">
        <v>1412885603</v>
      </c>
      <c r="K1321" t="b">
        <v>1</v>
      </c>
      <c r="L1321">
        <v>23</v>
      </c>
      <c r="M1321" t="b">
        <v>0</v>
      </c>
      <c r="N1321" t="s">
        <v>8299</v>
      </c>
      <c r="O1321">
        <f t="shared" si="100"/>
        <v>11</v>
      </c>
      <c r="P1321">
        <f t="shared" si="101"/>
        <v>91.3</v>
      </c>
      <c r="Q1321" s="10" t="s">
        <v>8319</v>
      </c>
      <c r="R1321" t="s">
        <v>8355</v>
      </c>
      <c r="S1321" s="11">
        <f t="shared" si="102"/>
        <v>41921.842627314814</v>
      </c>
      <c r="T1321" s="11">
        <f t="shared" si="103"/>
        <v>41951.884293981479</v>
      </c>
      <c r="U1321">
        <f t="shared" si="104"/>
        <v>2014</v>
      </c>
    </row>
    <row r="1322" spans="1:21" ht="58" x14ac:dyDescent="0.35">
      <c r="A1322">
        <v>2660</v>
      </c>
      <c r="B1322" s="3" t="s">
        <v>2660</v>
      </c>
      <c r="C1322" s="3" t="s">
        <v>6770</v>
      </c>
      <c r="D1322" s="6">
        <v>20000</v>
      </c>
      <c r="E1322" s="8">
        <v>19</v>
      </c>
      <c r="F1322" t="s">
        <v>8219</v>
      </c>
      <c r="G1322" t="s">
        <v>8223</v>
      </c>
      <c r="H1322" t="s">
        <v>8245</v>
      </c>
      <c r="I1322">
        <v>1448388418</v>
      </c>
      <c r="J1322">
        <v>1443200818</v>
      </c>
      <c r="K1322" t="b">
        <v>0</v>
      </c>
      <c r="L1322">
        <v>5</v>
      </c>
      <c r="M1322" t="b">
        <v>0</v>
      </c>
      <c r="N1322" t="s">
        <v>8299</v>
      </c>
      <c r="O1322">
        <f t="shared" si="100"/>
        <v>0</v>
      </c>
      <c r="P1322">
        <f t="shared" si="101"/>
        <v>3.8</v>
      </c>
      <c r="Q1322" s="10" t="s">
        <v>8319</v>
      </c>
      <c r="R1322" t="s">
        <v>8355</v>
      </c>
      <c r="S1322" s="11">
        <f t="shared" si="102"/>
        <v>42272.713171296295</v>
      </c>
      <c r="T1322" s="11">
        <f t="shared" si="103"/>
        <v>42332.754837962959</v>
      </c>
      <c r="U1322">
        <f t="shared" si="104"/>
        <v>2015</v>
      </c>
    </row>
    <row r="1323" spans="1:21" ht="43.5" x14ac:dyDescent="0.35">
      <c r="A1323">
        <v>2952</v>
      </c>
      <c r="B1323" s="3" t="s">
        <v>2952</v>
      </c>
      <c r="C1323" s="3" t="s">
        <v>7062</v>
      </c>
      <c r="D1323" s="6">
        <v>20000</v>
      </c>
      <c r="E1323" s="8">
        <v>1605</v>
      </c>
      <c r="F1323" t="s">
        <v>8219</v>
      </c>
      <c r="G1323" t="s">
        <v>8223</v>
      </c>
      <c r="H1323" t="s">
        <v>8245</v>
      </c>
      <c r="I1323">
        <v>1476676800</v>
      </c>
      <c r="J1323">
        <v>1473957239</v>
      </c>
      <c r="K1323" t="b">
        <v>0</v>
      </c>
      <c r="L1323">
        <v>8</v>
      </c>
      <c r="M1323" t="b">
        <v>0</v>
      </c>
      <c r="N1323" t="s">
        <v>8301</v>
      </c>
      <c r="O1323">
        <f t="shared" si="100"/>
        <v>8</v>
      </c>
      <c r="P1323">
        <f t="shared" si="101"/>
        <v>200.63</v>
      </c>
      <c r="Q1323" s="10" t="s">
        <v>8317</v>
      </c>
      <c r="R1323" t="s">
        <v>8357</v>
      </c>
      <c r="S1323" s="11">
        <f t="shared" si="102"/>
        <v>42628.690266203703</v>
      </c>
      <c r="T1323" s="11">
        <f t="shared" si="103"/>
        <v>42660.166666666672</v>
      </c>
      <c r="U1323">
        <f t="shared" si="104"/>
        <v>2016</v>
      </c>
    </row>
    <row r="1324" spans="1:21" ht="43.5" x14ac:dyDescent="0.35">
      <c r="A1324">
        <v>1451</v>
      </c>
      <c r="B1324" s="3" t="s">
        <v>1452</v>
      </c>
      <c r="C1324" s="3" t="s">
        <v>5561</v>
      </c>
      <c r="D1324" s="6">
        <v>18950</v>
      </c>
      <c r="E1324" s="8">
        <v>2</v>
      </c>
      <c r="F1324" t="s">
        <v>8219</v>
      </c>
      <c r="G1324" t="s">
        <v>8223</v>
      </c>
      <c r="H1324" t="s">
        <v>8245</v>
      </c>
      <c r="I1324">
        <v>1416355259</v>
      </c>
      <c r="J1324">
        <v>1413759659</v>
      </c>
      <c r="K1324" t="b">
        <v>0</v>
      </c>
      <c r="L1324">
        <v>2</v>
      </c>
      <c r="M1324" t="b">
        <v>0</v>
      </c>
      <c r="N1324" t="s">
        <v>8285</v>
      </c>
      <c r="O1324">
        <f t="shared" si="100"/>
        <v>0</v>
      </c>
      <c r="P1324">
        <f t="shared" si="101"/>
        <v>1</v>
      </c>
      <c r="Q1324" s="10" t="s">
        <v>8322</v>
      </c>
      <c r="R1324" t="s">
        <v>8341</v>
      </c>
      <c r="S1324" s="11">
        <f t="shared" si="102"/>
        <v>41931.959016203706</v>
      </c>
      <c r="T1324" s="11">
        <f t="shared" si="103"/>
        <v>41962.00068287037</v>
      </c>
      <c r="U1324">
        <f t="shared" si="104"/>
        <v>2014</v>
      </c>
    </row>
    <row r="1325" spans="1:21" ht="29" x14ac:dyDescent="0.35">
      <c r="A1325">
        <v>2351</v>
      </c>
      <c r="B1325" s="3" t="s">
        <v>2352</v>
      </c>
      <c r="C1325" s="3" t="s">
        <v>6461</v>
      </c>
      <c r="D1325" s="6">
        <v>18900</v>
      </c>
      <c r="E1325" s="8">
        <v>108</v>
      </c>
      <c r="F1325" t="s">
        <v>8219</v>
      </c>
      <c r="G1325" t="s">
        <v>8227</v>
      </c>
      <c r="H1325" t="s">
        <v>8249</v>
      </c>
      <c r="I1325">
        <v>1430360739</v>
      </c>
      <c r="J1325">
        <v>1427768739</v>
      </c>
      <c r="K1325" t="b">
        <v>0</v>
      </c>
      <c r="L1325">
        <v>7</v>
      </c>
      <c r="M1325" t="b">
        <v>0</v>
      </c>
      <c r="N1325" t="s">
        <v>8270</v>
      </c>
      <c r="O1325">
        <f t="shared" si="100"/>
        <v>1</v>
      </c>
      <c r="P1325">
        <f t="shared" si="101"/>
        <v>15.43</v>
      </c>
      <c r="Q1325" s="10" t="s">
        <v>8319</v>
      </c>
      <c r="R1325" t="s">
        <v>8320</v>
      </c>
      <c r="S1325" s="11">
        <f t="shared" si="102"/>
        <v>42094.101145833338</v>
      </c>
      <c r="T1325" s="11">
        <f t="shared" si="103"/>
        <v>42124.101145833338</v>
      </c>
      <c r="U1325">
        <f t="shared" si="104"/>
        <v>2015</v>
      </c>
    </row>
    <row r="1326" spans="1:21" ht="43.5" x14ac:dyDescent="0.35">
      <c r="A1326">
        <v>3878</v>
      </c>
      <c r="B1326" s="3" t="s">
        <v>3875</v>
      </c>
      <c r="C1326" s="3" t="s">
        <v>7987</v>
      </c>
      <c r="D1326" s="6">
        <v>18000</v>
      </c>
      <c r="E1326" s="8">
        <v>10</v>
      </c>
      <c r="F1326" t="s">
        <v>8219</v>
      </c>
      <c r="G1326" t="s">
        <v>8223</v>
      </c>
      <c r="H1326" t="s">
        <v>8245</v>
      </c>
      <c r="I1326">
        <v>1435636740</v>
      </c>
      <c r="J1326">
        <v>1433014746</v>
      </c>
      <c r="K1326" t="b">
        <v>0</v>
      </c>
      <c r="L1326">
        <v>1</v>
      </c>
      <c r="M1326" t="b">
        <v>0</v>
      </c>
      <c r="N1326" t="s">
        <v>8303</v>
      </c>
      <c r="O1326">
        <f t="shared" si="100"/>
        <v>0</v>
      </c>
      <c r="P1326">
        <f t="shared" si="101"/>
        <v>10</v>
      </c>
      <c r="Q1326" s="10" t="s">
        <v>8317</v>
      </c>
      <c r="R1326" t="s">
        <v>8359</v>
      </c>
      <c r="S1326" s="11">
        <f t="shared" si="102"/>
        <v>42154.818819444445</v>
      </c>
      <c r="T1326" s="11">
        <f t="shared" si="103"/>
        <v>42185.165972222225</v>
      </c>
      <c r="U1326">
        <f t="shared" si="104"/>
        <v>2015</v>
      </c>
    </row>
    <row r="1327" spans="1:21" ht="58" x14ac:dyDescent="0.35">
      <c r="A1327">
        <v>2389</v>
      </c>
      <c r="B1327" s="3" t="s">
        <v>2390</v>
      </c>
      <c r="C1327" s="3" t="s">
        <v>6499</v>
      </c>
      <c r="D1327" s="6">
        <v>16000</v>
      </c>
      <c r="E1327" s="8">
        <v>30</v>
      </c>
      <c r="F1327" t="s">
        <v>8219</v>
      </c>
      <c r="G1327" t="s">
        <v>8229</v>
      </c>
      <c r="H1327" t="s">
        <v>8248</v>
      </c>
      <c r="I1327">
        <v>1437861540</v>
      </c>
      <c r="J1327">
        <v>1435160452</v>
      </c>
      <c r="K1327" t="b">
        <v>0</v>
      </c>
      <c r="L1327">
        <v>1</v>
      </c>
      <c r="M1327" t="b">
        <v>0</v>
      </c>
      <c r="N1327" t="s">
        <v>8270</v>
      </c>
      <c r="O1327">
        <f t="shared" si="100"/>
        <v>0</v>
      </c>
      <c r="P1327">
        <f t="shared" si="101"/>
        <v>30</v>
      </c>
      <c r="Q1327" s="10" t="s">
        <v>8319</v>
      </c>
      <c r="R1327" t="s">
        <v>8320</v>
      </c>
      <c r="S1327" s="11">
        <f t="shared" si="102"/>
        <v>42179.653379629628</v>
      </c>
      <c r="T1327" s="11">
        <f t="shared" si="103"/>
        <v>42210.915972222225</v>
      </c>
      <c r="U1327">
        <f t="shared" si="104"/>
        <v>2015</v>
      </c>
    </row>
    <row r="1328" spans="1:21" ht="43.5" x14ac:dyDescent="0.35">
      <c r="A1328">
        <v>603</v>
      </c>
      <c r="B1328" s="3" t="s">
        <v>604</v>
      </c>
      <c r="C1328" s="3" t="s">
        <v>4713</v>
      </c>
      <c r="D1328" s="6">
        <v>15000</v>
      </c>
      <c r="E1328" s="8">
        <v>590.02</v>
      </c>
      <c r="F1328" t="s">
        <v>8219</v>
      </c>
      <c r="G1328" t="s">
        <v>8223</v>
      </c>
      <c r="H1328" t="s">
        <v>8245</v>
      </c>
      <c r="I1328">
        <v>1408029623</v>
      </c>
      <c r="J1328">
        <v>1405437623</v>
      </c>
      <c r="K1328" t="b">
        <v>0</v>
      </c>
      <c r="L1328">
        <v>13</v>
      </c>
      <c r="M1328" t="b">
        <v>0</v>
      </c>
      <c r="N1328" t="s">
        <v>8270</v>
      </c>
      <c r="O1328">
        <f t="shared" si="100"/>
        <v>4</v>
      </c>
      <c r="P1328">
        <f t="shared" si="101"/>
        <v>45.39</v>
      </c>
      <c r="Q1328" s="10" t="s">
        <v>8319</v>
      </c>
      <c r="R1328" t="s">
        <v>8320</v>
      </c>
      <c r="S1328" s="11">
        <f t="shared" si="102"/>
        <v>41835.639155092591</v>
      </c>
      <c r="T1328" s="11">
        <f t="shared" si="103"/>
        <v>41865.639155092591</v>
      </c>
      <c r="U1328">
        <f t="shared" si="104"/>
        <v>2014</v>
      </c>
    </row>
    <row r="1329" spans="1:21" ht="43.5" x14ac:dyDescent="0.35">
      <c r="A1329">
        <v>1048</v>
      </c>
      <c r="B1329" s="3" t="s">
        <v>1049</v>
      </c>
      <c r="C1329" s="3" t="s">
        <v>5158</v>
      </c>
      <c r="D1329" s="6">
        <v>15000</v>
      </c>
      <c r="E1329" s="8">
        <v>212</v>
      </c>
      <c r="F1329" t="s">
        <v>8219</v>
      </c>
      <c r="G1329" t="s">
        <v>8223</v>
      </c>
      <c r="H1329" t="s">
        <v>8245</v>
      </c>
      <c r="I1329">
        <v>1474766189</v>
      </c>
      <c r="J1329">
        <v>1471310189</v>
      </c>
      <c r="K1329" t="b">
        <v>0</v>
      </c>
      <c r="L1329">
        <v>4</v>
      </c>
      <c r="M1329" t="b">
        <v>0</v>
      </c>
      <c r="N1329" t="s">
        <v>8279</v>
      </c>
      <c r="O1329">
        <f t="shared" si="100"/>
        <v>1</v>
      </c>
      <c r="P1329">
        <f t="shared" si="101"/>
        <v>53</v>
      </c>
      <c r="Q1329" s="10" t="s">
        <v>8331</v>
      </c>
      <c r="R1329" t="s">
        <v>8332</v>
      </c>
      <c r="S1329" s="11">
        <f t="shared" si="102"/>
        <v>42598.053113425922</v>
      </c>
      <c r="T1329" s="11">
        <f t="shared" si="103"/>
        <v>42638.053113425922</v>
      </c>
      <c r="U1329">
        <f t="shared" si="104"/>
        <v>2016</v>
      </c>
    </row>
    <row r="1330" spans="1:21" ht="29" x14ac:dyDescent="0.35">
      <c r="A1330">
        <v>1224</v>
      </c>
      <c r="B1330" s="3" t="s">
        <v>1225</v>
      </c>
      <c r="C1330" s="3" t="s">
        <v>5334</v>
      </c>
      <c r="D1330" s="6">
        <v>15000</v>
      </c>
      <c r="E1330" s="8">
        <v>1060</v>
      </c>
      <c r="F1330" t="s">
        <v>8219</v>
      </c>
      <c r="G1330" t="s">
        <v>8223</v>
      </c>
      <c r="H1330" t="s">
        <v>8245</v>
      </c>
      <c r="I1330">
        <v>1402060302</v>
      </c>
      <c r="J1330">
        <v>1396876302</v>
      </c>
      <c r="K1330" t="b">
        <v>0</v>
      </c>
      <c r="L1330">
        <v>18</v>
      </c>
      <c r="M1330" t="b">
        <v>0</v>
      </c>
      <c r="N1330" t="s">
        <v>8284</v>
      </c>
      <c r="O1330">
        <f t="shared" si="100"/>
        <v>7</v>
      </c>
      <c r="P1330">
        <f t="shared" si="101"/>
        <v>58.89</v>
      </c>
      <c r="Q1330" s="10" t="s">
        <v>8325</v>
      </c>
      <c r="R1330" t="s">
        <v>8340</v>
      </c>
      <c r="S1330" s="11">
        <f t="shared" si="102"/>
        <v>41736.549791666665</v>
      </c>
      <c r="T1330" s="11">
        <f t="shared" si="103"/>
        <v>41796.549791666665</v>
      </c>
      <c r="U1330">
        <f t="shared" si="104"/>
        <v>2014</v>
      </c>
    </row>
    <row r="1331" spans="1:21" ht="43.5" x14ac:dyDescent="0.35">
      <c r="A1331">
        <v>1323</v>
      </c>
      <c r="B1331" s="3" t="s">
        <v>1324</v>
      </c>
      <c r="C1331" s="3" t="s">
        <v>5433</v>
      </c>
      <c r="D1331" s="6">
        <v>15000</v>
      </c>
      <c r="E1331" s="8">
        <v>1332</v>
      </c>
      <c r="F1331" t="s">
        <v>8219</v>
      </c>
      <c r="G1331" t="s">
        <v>8223</v>
      </c>
      <c r="H1331" t="s">
        <v>8245</v>
      </c>
      <c r="I1331">
        <v>1461653700</v>
      </c>
      <c r="J1331">
        <v>1458665146</v>
      </c>
      <c r="K1331" t="b">
        <v>0</v>
      </c>
      <c r="L1331">
        <v>44</v>
      </c>
      <c r="M1331" t="b">
        <v>0</v>
      </c>
      <c r="N1331" t="s">
        <v>8271</v>
      </c>
      <c r="O1331">
        <f t="shared" si="100"/>
        <v>9</v>
      </c>
      <c r="P1331">
        <f t="shared" si="101"/>
        <v>30.27</v>
      </c>
      <c r="Q1331" s="10" t="s">
        <v>8319</v>
      </c>
      <c r="R1331" t="s">
        <v>8321</v>
      </c>
      <c r="S1331" s="11">
        <f t="shared" si="102"/>
        <v>42451.698449074072</v>
      </c>
      <c r="T1331" s="11">
        <f t="shared" si="103"/>
        <v>42486.288194444445</v>
      </c>
      <c r="U1331">
        <f t="shared" si="104"/>
        <v>2016</v>
      </c>
    </row>
    <row r="1332" spans="1:21" ht="58" x14ac:dyDescent="0.35">
      <c r="A1332">
        <v>1455</v>
      </c>
      <c r="B1332" s="3" t="s">
        <v>1456</v>
      </c>
      <c r="C1332" s="3" t="s">
        <v>5565</v>
      </c>
      <c r="D1332" s="6">
        <v>15000</v>
      </c>
      <c r="E1332" s="8">
        <v>1575</v>
      </c>
      <c r="F1332" t="s">
        <v>8219</v>
      </c>
      <c r="G1332" t="s">
        <v>8223</v>
      </c>
      <c r="H1332" t="s">
        <v>8245</v>
      </c>
      <c r="I1332">
        <v>1409924340</v>
      </c>
      <c r="J1332">
        <v>1405181320</v>
      </c>
      <c r="K1332" t="b">
        <v>0</v>
      </c>
      <c r="L1332">
        <v>7</v>
      </c>
      <c r="M1332" t="b">
        <v>0</v>
      </c>
      <c r="N1332" t="s">
        <v>8285</v>
      </c>
      <c r="O1332">
        <f t="shared" si="100"/>
        <v>11</v>
      </c>
      <c r="P1332">
        <f t="shared" si="101"/>
        <v>225</v>
      </c>
      <c r="Q1332" s="10" t="s">
        <v>8322</v>
      </c>
      <c r="R1332" t="s">
        <v>8341</v>
      </c>
      <c r="S1332" s="11">
        <f t="shared" si="102"/>
        <v>41832.672685185185</v>
      </c>
      <c r="T1332" s="11">
        <f t="shared" si="103"/>
        <v>41887.568749999999</v>
      </c>
      <c r="U1332">
        <f t="shared" si="104"/>
        <v>2014</v>
      </c>
    </row>
    <row r="1333" spans="1:21" ht="43.5" x14ac:dyDescent="0.35">
      <c r="A1333">
        <v>2380</v>
      </c>
      <c r="B1333" s="3" t="s">
        <v>2381</v>
      </c>
      <c r="C1333" s="3" t="s">
        <v>6490</v>
      </c>
      <c r="D1333" s="6">
        <v>15000</v>
      </c>
      <c r="E1333" s="8">
        <v>55</v>
      </c>
      <c r="F1333" t="s">
        <v>8219</v>
      </c>
      <c r="G1333" t="s">
        <v>8223</v>
      </c>
      <c r="H1333" t="s">
        <v>8245</v>
      </c>
      <c r="I1333">
        <v>1443726142</v>
      </c>
      <c r="J1333">
        <v>1441134142</v>
      </c>
      <c r="K1333" t="b">
        <v>0</v>
      </c>
      <c r="L1333">
        <v>3</v>
      </c>
      <c r="M1333" t="b">
        <v>0</v>
      </c>
      <c r="N1333" t="s">
        <v>8270</v>
      </c>
      <c r="O1333">
        <f t="shared" si="100"/>
        <v>0</v>
      </c>
      <c r="P1333">
        <f t="shared" si="101"/>
        <v>18.329999999999998</v>
      </c>
      <c r="Q1333" s="10" t="s">
        <v>8319</v>
      </c>
      <c r="R1333" t="s">
        <v>8320</v>
      </c>
      <c r="S1333" s="11">
        <f t="shared" si="102"/>
        <v>42248.793310185181</v>
      </c>
      <c r="T1333" s="11">
        <f t="shared" si="103"/>
        <v>42278.793310185181</v>
      </c>
      <c r="U1333">
        <f t="shared" si="104"/>
        <v>2015</v>
      </c>
    </row>
    <row r="1334" spans="1:21" ht="43.5" x14ac:dyDescent="0.35">
      <c r="A1334">
        <v>2577</v>
      </c>
      <c r="B1334" s="3" t="s">
        <v>2577</v>
      </c>
      <c r="C1334" s="3" t="s">
        <v>6687</v>
      </c>
      <c r="D1334" s="6">
        <v>15000</v>
      </c>
      <c r="E1334" s="8">
        <v>0</v>
      </c>
      <c r="F1334" t="s">
        <v>8219</v>
      </c>
      <c r="G1334" t="s">
        <v>8223</v>
      </c>
      <c r="H1334" t="s">
        <v>8245</v>
      </c>
      <c r="I1334">
        <v>1407181297</v>
      </c>
      <c r="J1334">
        <v>1405021297</v>
      </c>
      <c r="K1334" t="b">
        <v>0</v>
      </c>
      <c r="L1334">
        <v>0</v>
      </c>
      <c r="M1334" t="b">
        <v>0</v>
      </c>
      <c r="N1334" t="s">
        <v>8282</v>
      </c>
      <c r="O1334">
        <f t="shared" si="100"/>
        <v>0</v>
      </c>
      <c r="P1334">
        <f t="shared" si="101"/>
        <v>0</v>
      </c>
      <c r="Q1334" s="10" t="s">
        <v>8336</v>
      </c>
      <c r="R1334" t="s">
        <v>8337</v>
      </c>
      <c r="S1334" s="11">
        <f t="shared" si="102"/>
        <v>41830.820567129631</v>
      </c>
      <c r="T1334" s="11">
        <f t="shared" si="103"/>
        <v>41855.820567129631</v>
      </c>
      <c r="U1334">
        <f t="shared" si="104"/>
        <v>2014</v>
      </c>
    </row>
    <row r="1335" spans="1:21" x14ac:dyDescent="0.35">
      <c r="A1335">
        <v>2655</v>
      </c>
      <c r="B1335" s="3" t="s">
        <v>2655</v>
      </c>
      <c r="C1335" s="3" t="s">
        <v>6765</v>
      </c>
      <c r="D1335" s="6">
        <v>15000</v>
      </c>
      <c r="E1335" s="8">
        <v>3155</v>
      </c>
      <c r="F1335" t="s">
        <v>8219</v>
      </c>
      <c r="G1335" t="s">
        <v>8223</v>
      </c>
      <c r="H1335" t="s">
        <v>8245</v>
      </c>
      <c r="I1335">
        <v>1455048000</v>
      </c>
      <c r="J1335">
        <v>1452631647</v>
      </c>
      <c r="K1335" t="b">
        <v>0</v>
      </c>
      <c r="L1335">
        <v>43</v>
      </c>
      <c r="M1335" t="b">
        <v>0</v>
      </c>
      <c r="N1335" t="s">
        <v>8299</v>
      </c>
      <c r="O1335">
        <f t="shared" si="100"/>
        <v>21</v>
      </c>
      <c r="P1335">
        <f t="shared" si="101"/>
        <v>73.37</v>
      </c>
      <c r="Q1335" s="10" t="s">
        <v>8319</v>
      </c>
      <c r="R1335" t="s">
        <v>8355</v>
      </c>
      <c r="S1335" s="11">
        <f t="shared" si="102"/>
        <v>42381.866284722222</v>
      </c>
      <c r="T1335" s="11">
        <f t="shared" si="103"/>
        <v>42409.833333333328</v>
      </c>
      <c r="U1335">
        <f t="shared" si="104"/>
        <v>2016</v>
      </c>
    </row>
    <row r="1336" spans="1:21" ht="43.5" x14ac:dyDescent="0.35">
      <c r="A1336">
        <v>2954</v>
      </c>
      <c r="B1336" s="3" t="s">
        <v>2954</v>
      </c>
      <c r="C1336" s="3" t="s">
        <v>7064</v>
      </c>
      <c r="D1336" s="6">
        <v>15000</v>
      </c>
      <c r="E1336" s="8">
        <v>0</v>
      </c>
      <c r="F1336" t="s">
        <v>8219</v>
      </c>
      <c r="G1336" t="s">
        <v>8223</v>
      </c>
      <c r="H1336" t="s">
        <v>8245</v>
      </c>
      <c r="I1336">
        <v>1489669203</v>
      </c>
      <c r="J1336">
        <v>1487944803</v>
      </c>
      <c r="K1336" t="b">
        <v>0</v>
      </c>
      <c r="L1336">
        <v>0</v>
      </c>
      <c r="M1336" t="b">
        <v>0</v>
      </c>
      <c r="N1336" t="s">
        <v>8301</v>
      </c>
      <c r="O1336">
        <f t="shared" si="100"/>
        <v>0</v>
      </c>
      <c r="P1336">
        <f t="shared" si="101"/>
        <v>0</v>
      </c>
      <c r="Q1336" s="10" t="s">
        <v>8317</v>
      </c>
      <c r="R1336" t="s">
        <v>8357</v>
      </c>
      <c r="S1336" s="11">
        <f t="shared" si="102"/>
        <v>42790.583368055552</v>
      </c>
      <c r="T1336" s="11">
        <f t="shared" si="103"/>
        <v>42810.541701388895</v>
      </c>
      <c r="U1336">
        <f t="shared" si="104"/>
        <v>2017</v>
      </c>
    </row>
    <row r="1337" spans="1:21" ht="43.5" x14ac:dyDescent="0.35">
      <c r="A1337">
        <v>2957</v>
      </c>
      <c r="B1337" s="3" t="s">
        <v>2957</v>
      </c>
      <c r="C1337" s="3" t="s">
        <v>7067</v>
      </c>
      <c r="D1337" s="6">
        <v>15000</v>
      </c>
      <c r="E1337" s="8">
        <v>280</v>
      </c>
      <c r="F1337" t="s">
        <v>8219</v>
      </c>
      <c r="G1337" t="s">
        <v>8223</v>
      </c>
      <c r="H1337" t="s">
        <v>8245</v>
      </c>
      <c r="I1337">
        <v>1427498172</v>
      </c>
      <c r="J1337">
        <v>1422317772</v>
      </c>
      <c r="K1337" t="b">
        <v>0</v>
      </c>
      <c r="L1337">
        <v>3</v>
      </c>
      <c r="M1337" t="b">
        <v>0</v>
      </c>
      <c r="N1337" t="s">
        <v>8301</v>
      </c>
      <c r="O1337">
        <f t="shared" si="100"/>
        <v>2</v>
      </c>
      <c r="P1337">
        <f t="shared" si="101"/>
        <v>93.33</v>
      </c>
      <c r="Q1337" s="10" t="s">
        <v>8317</v>
      </c>
      <c r="R1337" t="s">
        <v>8357</v>
      </c>
      <c r="S1337" s="11">
        <f t="shared" si="102"/>
        <v>42031.011249999996</v>
      </c>
      <c r="T1337" s="11">
        <f t="shared" si="103"/>
        <v>42090.969583333332</v>
      </c>
      <c r="U1337">
        <f t="shared" si="104"/>
        <v>2015</v>
      </c>
    </row>
    <row r="1338" spans="1:21" ht="43.5" x14ac:dyDescent="0.35">
      <c r="A1338">
        <v>3872</v>
      </c>
      <c r="B1338" s="3" t="s">
        <v>3869</v>
      </c>
      <c r="C1338" s="3" t="s">
        <v>7981</v>
      </c>
      <c r="D1338" s="6">
        <v>15000</v>
      </c>
      <c r="E1338" s="8">
        <v>0</v>
      </c>
      <c r="F1338" t="s">
        <v>8219</v>
      </c>
      <c r="G1338" t="s">
        <v>8223</v>
      </c>
      <c r="H1338" t="s">
        <v>8245</v>
      </c>
      <c r="I1338">
        <v>1439522996</v>
      </c>
      <c r="J1338">
        <v>1435202996</v>
      </c>
      <c r="K1338" t="b">
        <v>0</v>
      </c>
      <c r="L1338">
        <v>0</v>
      </c>
      <c r="M1338" t="b">
        <v>0</v>
      </c>
      <c r="N1338" t="s">
        <v>8303</v>
      </c>
      <c r="O1338">
        <f t="shared" ref="O1338:O1401" si="105">ROUND(E1338/D1338*100,0)</f>
        <v>0</v>
      </c>
      <c r="P1338">
        <f t="shared" ref="P1338:P1401" si="106">IFERROR(ROUND(E1338/L1338,2),0)</f>
        <v>0</v>
      </c>
      <c r="Q1338" s="10" t="s">
        <v>8317</v>
      </c>
      <c r="R1338" t="s">
        <v>8359</v>
      </c>
      <c r="S1338" s="11">
        <f t="shared" ref="S1338:S1401" si="107">(((J1338/60)/60)/24)+DATE(1970,1,1)</f>
        <v>42180.145787037036</v>
      </c>
      <c r="T1338" s="11">
        <f t="shared" ref="T1338:T1401" si="108">(((I1338/60)/60)/24)+DATE(1970,1,1)</f>
        <v>42230.145787037036</v>
      </c>
      <c r="U1338">
        <f t="shared" ref="U1338:U1401" si="109">YEAR(S1338)</f>
        <v>2015</v>
      </c>
    </row>
    <row r="1339" spans="1:21" ht="43.5" x14ac:dyDescent="0.35">
      <c r="A1339">
        <v>3879</v>
      </c>
      <c r="B1339" s="3" t="s">
        <v>3876</v>
      </c>
      <c r="C1339" s="3" t="s">
        <v>7988</v>
      </c>
      <c r="D1339" s="6">
        <v>15000</v>
      </c>
      <c r="E1339" s="8">
        <v>0</v>
      </c>
      <c r="F1339" t="s">
        <v>8219</v>
      </c>
      <c r="G1339" t="s">
        <v>8224</v>
      </c>
      <c r="H1339" t="s">
        <v>8246</v>
      </c>
      <c r="I1339">
        <v>1422218396</v>
      </c>
      <c r="J1339">
        <v>1419626396</v>
      </c>
      <c r="K1339" t="b">
        <v>0</v>
      </c>
      <c r="L1339">
        <v>0</v>
      </c>
      <c r="M1339" t="b">
        <v>0</v>
      </c>
      <c r="N1339" t="s">
        <v>8303</v>
      </c>
      <c r="O1339">
        <f t="shared" si="105"/>
        <v>0</v>
      </c>
      <c r="P1339">
        <f t="shared" si="106"/>
        <v>0</v>
      </c>
      <c r="Q1339" s="10" t="s">
        <v>8317</v>
      </c>
      <c r="R1339" t="s">
        <v>8359</v>
      </c>
      <c r="S1339" s="11">
        <f t="shared" si="107"/>
        <v>41999.861064814817</v>
      </c>
      <c r="T1339" s="11">
        <f t="shared" si="108"/>
        <v>42029.861064814817</v>
      </c>
      <c r="U1339">
        <f t="shared" si="109"/>
        <v>2014</v>
      </c>
    </row>
    <row r="1340" spans="1:21" ht="58" x14ac:dyDescent="0.35">
      <c r="A1340">
        <v>3883</v>
      </c>
      <c r="B1340" s="3" t="s">
        <v>3880</v>
      </c>
      <c r="C1340" s="3" t="s">
        <v>7992</v>
      </c>
      <c r="D1340" s="6">
        <v>15000</v>
      </c>
      <c r="E1340" s="8">
        <v>0</v>
      </c>
      <c r="F1340" t="s">
        <v>8219</v>
      </c>
      <c r="G1340" t="s">
        <v>8224</v>
      </c>
      <c r="H1340" t="s">
        <v>8246</v>
      </c>
      <c r="I1340">
        <v>1409668069</v>
      </c>
      <c r="J1340">
        <v>1407076069</v>
      </c>
      <c r="K1340" t="b">
        <v>0</v>
      </c>
      <c r="L1340">
        <v>0</v>
      </c>
      <c r="M1340" t="b">
        <v>0</v>
      </c>
      <c r="N1340" t="s">
        <v>8303</v>
      </c>
      <c r="O1340">
        <f t="shared" si="105"/>
        <v>0</v>
      </c>
      <c r="P1340">
        <f t="shared" si="106"/>
        <v>0</v>
      </c>
      <c r="Q1340" s="10" t="s">
        <v>8317</v>
      </c>
      <c r="R1340" t="s">
        <v>8359</v>
      </c>
      <c r="S1340" s="11">
        <f t="shared" si="107"/>
        <v>41854.602650462963</v>
      </c>
      <c r="T1340" s="11">
        <f t="shared" si="108"/>
        <v>41884.602650462963</v>
      </c>
      <c r="U1340">
        <f t="shared" si="109"/>
        <v>2014</v>
      </c>
    </row>
    <row r="1341" spans="1:21" ht="29" x14ac:dyDescent="0.35">
      <c r="A1341">
        <v>1452</v>
      </c>
      <c r="B1341" s="3" t="s">
        <v>1453</v>
      </c>
      <c r="C1341" s="3" t="s">
        <v>5562</v>
      </c>
      <c r="D1341" s="6">
        <v>14000</v>
      </c>
      <c r="E1341" s="8">
        <v>0</v>
      </c>
      <c r="F1341" t="s">
        <v>8219</v>
      </c>
      <c r="G1341" t="s">
        <v>8223</v>
      </c>
      <c r="H1341" t="s">
        <v>8245</v>
      </c>
      <c r="I1341">
        <v>1406566363</v>
      </c>
      <c r="J1341">
        <v>1403974363</v>
      </c>
      <c r="K1341" t="b">
        <v>0</v>
      </c>
      <c r="L1341">
        <v>0</v>
      </c>
      <c r="M1341" t="b">
        <v>0</v>
      </c>
      <c r="N1341" t="s">
        <v>8285</v>
      </c>
      <c r="O1341">
        <f t="shared" si="105"/>
        <v>0</v>
      </c>
      <c r="P1341">
        <f t="shared" si="106"/>
        <v>0</v>
      </c>
      <c r="Q1341" s="10" t="s">
        <v>8322</v>
      </c>
      <c r="R1341" t="s">
        <v>8341</v>
      </c>
      <c r="S1341" s="11">
        <f t="shared" si="107"/>
        <v>41818.703275462962</v>
      </c>
      <c r="T1341" s="11">
        <f t="shared" si="108"/>
        <v>41848.703275462962</v>
      </c>
      <c r="U1341">
        <f t="shared" si="109"/>
        <v>2014</v>
      </c>
    </row>
    <row r="1342" spans="1:21" ht="43.5" x14ac:dyDescent="0.35">
      <c r="A1342">
        <v>610</v>
      </c>
      <c r="B1342" s="3" t="s">
        <v>611</v>
      </c>
      <c r="C1342" s="3" t="s">
        <v>4720</v>
      </c>
      <c r="D1342" s="6">
        <v>13803</v>
      </c>
      <c r="E1342" s="8">
        <v>0</v>
      </c>
      <c r="F1342" t="s">
        <v>8219</v>
      </c>
      <c r="G1342" t="s">
        <v>8223</v>
      </c>
      <c r="H1342" t="s">
        <v>8245</v>
      </c>
      <c r="I1342">
        <v>1429732586</v>
      </c>
      <c r="J1342">
        <v>1427140586</v>
      </c>
      <c r="K1342" t="b">
        <v>0</v>
      </c>
      <c r="L1342">
        <v>0</v>
      </c>
      <c r="M1342" t="b">
        <v>0</v>
      </c>
      <c r="N1342" t="s">
        <v>8270</v>
      </c>
      <c r="O1342">
        <f t="shared" si="105"/>
        <v>0</v>
      </c>
      <c r="P1342">
        <f t="shared" si="106"/>
        <v>0</v>
      </c>
      <c r="Q1342" s="10" t="s">
        <v>8319</v>
      </c>
      <c r="R1342" t="s">
        <v>8320</v>
      </c>
      <c r="S1342" s="11">
        <f t="shared" si="107"/>
        <v>42086.83085648148</v>
      </c>
      <c r="T1342" s="11">
        <f t="shared" si="108"/>
        <v>42116.83085648148</v>
      </c>
      <c r="U1342">
        <f t="shared" si="109"/>
        <v>2015</v>
      </c>
    </row>
    <row r="1343" spans="1:21" ht="29" x14ac:dyDescent="0.35">
      <c r="A1343">
        <v>3869</v>
      </c>
      <c r="B1343" s="3" t="s">
        <v>3866</v>
      </c>
      <c r="C1343" s="3" t="s">
        <v>7978</v>
      </c>
      <c r="D1343" s="6">
        <v>13111</v>
      </c>
      <c r="E1343" s="8">
        <v>452</v>
      </c>
      <c r="F1343" t="s">
        <v>8219</v>
      </c>
      <c r="G1343" t="s">
        <v>8223</v>
      </c>
      <c r="H1343" t="s">
        <v>8245</v>
      </c>
      <c r="I1343">
        <v>1426302660</v>
      </c>
      <c r="J1343">
        <v>1423761792</v>
      </c>
      <c r="K1343" t="b">
        <v>0</v>
      </c>
      <c r="L1343">
        <v>15</v>
      </c>
      <c r="M1343" t="b">
        <v>0</v>
      </c>
      <c r="N1343" t="s">
        <v>8303</v>
      </c>
      <c r="O1343">
        <f t="shared" si="105"/>
        <v>3</v>
      </c>
      <c r="P1343">
        <f t="shared" si="106"/>
        <v>30.13</v>
      </c>
      <c r="Q1343" s="10" t="s">
        <v>8317</v>
      </c>
      <c r="R1343" t="s">
        <v>8359</v>
      </c>
      <c r="S1343" s="11">
        <f t="shared" si="107"/>
        <v>42047.724444444444</v>
      </c>
      <c r="T1343" s="11">
        <f t="shared" si="108"/>
        <v>42077.132638888885</v>
      </c>
      <c r="U1343">
        <f t="shared" si="109"/>
        <v>2015</v>
      </c>
    </row>
    <row r="1344" spans="1:21" ht="43.5" x14ac:dyDescent="0.35">
      <c r="A1344">
        <v>2399</v>
      </c>
      <c r="B1344" s="3" t="s">
        <v>2400</v>
      </c>
      <c r="C1344" s="3" t="s">
        <v>6509</v>
      </c>
      <c r="D1344" s="6">
        <v>13000</v>
      </c>
      <c r="E1344" s="8">
        <v>0</v>
      </c>
      <c r="F1344" t="s">
        <v>8219</v>
      </c>
      <c r="G1344" t="s">
        <v>8234</v>
      </c>
      <c r="H1344" t="s">
        <v>8254</v>
      </c>
      <c r="I1344">
        <v>1418934506</v>
      </c>
      <c r="J1344">
        <v>1415910506</v>
      </c>
      <c r="K1344" t="b">
        <v>0</v>
      </c>
      <c r="L1344">
        <v>0</v>
      </c>
      <c r="M1344" t="b">
        <v>0</v>
      </c>
      <c r="N1344" t="s">
        <v>8270</v>
      </c>
      <c r="O1344">
        <f t="shared" si="105"/>
        <v>0</v>
      </c>
      <c r="P1344">
        <f t="shared" si="106"/>
        <v>0</v>
      </c>
      <c r="Q1344" s="10" t="s">
        <v>8319</v>
      </c>
      <c r="R1344" t="s">
        <v>8320</v>
      </c>
      <c r="S1344" s="11">
        <f t="shared" si="107"/>
        <v>41956.853078703702</v>
      </c>
      <c r="T1344" s="11">
        <f t="shared" si="108"/>
        <v>41991.853078703702</v>
      </c>
      <c r="U1344">
        <f t="shared" si="109"/>
        <v>2014</v>
      </c>
    </row>
    <row r="1345" spans="1:21" ht="58" x14ac:dyDescent="0.35">
      <c r="A1345">
        <v>1571</v>
      </c>
      <c r="B1345" s="3" t="s">
        <v>1572</v>
      </c>
      <c r="C1345" s="3" t="s">
        <v>5681</v>
      </c>
      <c r="D1345" s="6">
        <v>12100</v>
      </c>
      <c r="E1345" s="8">
        <v>80</v>
      </c>
      <c r="F1345" t="s">
        <v>8219</v>
      </c>
      <c r="G1345" t="s">
        <v>8224</v>
      </c>
      <c r="H1345" t="s">
        <v>8246</v>
      </c>
      <c r="I1345">
        <v>1434738483</v>
      </c>
      <c r="J1345">
        <v>1432146483</v>
      </c>
      <c r="K1345" t="b">
        <v>0</v>
      </c>
      <c r="L1345">
        <v>4</v>
      </c>
      <c r="M1345" t="b">
        <v>0</v>
      </c>
      <c r="N1345" t="s">
        <v>8288</v>
      </c>
      <c r="O1345">
        <f t="shared" si="105"/>
        <v>1</v>
      </c>
      <c r="P1345">
        <f t="shared" si="106"/>
        <v>20</v>
      </c>
      <c r="Q1345" s="10" t="s">
        <v>8322</v>
      </c>
      <c r="R1345" t="s">
        <v>8344</v>
      </c>
      <c r="S1345" s="11">
        <f t="shared" si="107"/>
        <v>42144.769479166673</v>
      </c>
      <c r="T1345" s="11">
        <f t="shared" si="108"/>
        <v>42174.769479166673</v>
      </c>
      <c r="U1345">
        <f t="shared" si="109"/>
        <v>2015</v>
      </c>
    </row>
    <row r="1346" spans="1:21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5"/>
        <v>378</v>
      </c>
      <c r="P1346">
        <f t="shared" si="106"/>
        <v>40.76</v>
      </c>
      <c r="Q1346" s="10" t="s">
        <v>8322</v>
      </c>
      <c r="R1346" t="s">
        <v>8323</v>
      </c>
      <c r="S1346" s="11">
        <f t="shared" si="107"/>
        <v>42522.789803240739</v>
      </c>
      <c r="T1346" s="11">
        <f t="shared" si="108"/>
        <v>42551.789803240739</v>
      </c>
      <c r="U1346">
        <f t="shared" si="109"/>
        <v>2016</v>
      </c>
    </row>
    <row r="1347" spans="1:21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si="106"/>
        <v>53.57</v>
      </c>
      <c r="Q1347" s="10" t="s">
        <v>8322</v>
      </c>
      <c r="R1347" t="s">
        <v>8323</v>
      </c>
      <c r="S1347" s="11">
        <f t="shared" si="107"/>
        <v>41799.814340277779</v>
      </c>
      <c r="T1347" s="11">
        <f t="shared" si="108"/>
        <v>41834.814340277779</v>
      </c>
      <c r="U1347">
        <f t="shared" si="109"/>
        <v>2014</v>
      </c>
    </row>
    <row r="1348" spans="1:21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8322</v>
      </c>
      <c r="R1348" t="s">
        <v>8323</v>
      </c>
      <c r="S1348" s="11">
        <f t="shared" si="107"/>
        <v>41422.075821759259</v>
      </c>
      <c r="T1348" s="11">
        <f t="shared" si="108"/>
        <v>41452.075821759259</v>
      </c>
      <c r="U1348">
        <f t="shared" si="109"/>
        <v>2013</v>
      </c>
    </row>
    <row r="1349" spans="1:21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8322</v>
      </c>
      <c r="R1349" t="s">
        <v>8323</v>
      </c>
      <c r="S1349" s="11">
        <f t="shared" si="107"/>
        <v>42040.638020833328</v>
      </c>
      <c r="T1349" s="11">
        <f t="shared" si="108"/>
        <v>42070.638020833328</v>
      </c>
      <c r="U1349">
        <f t="shared" si="109"/>
        <v>2015</v>
      </c>
    </row>
    <row r="1350" spans="1:21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8322</v>
      </c>
      <c r="R1350" t="s">
        <v>8323</v>
      </c>
      <c r="S1350" s="11">
        <f t="shared" si="107"/>
        <v>41963.506168981476</v>
      </c>
      <c r="T1350" s="11">
        <f t="shared" si="108"/>
        <v>41991.506168981476</v>
      </c>
      <c r="U1350">
        <f t="shared" si="109"/>
        <v>2014</v>
      </c>
    </row>
    <row r="1351" spans="1:21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8322</v>
      </c>
      <c r="R1351" t="s">
        <v>8323</v>
      </c>
      <c r="S1351" s="11">
        <f t="shared" si="107"/>
        <v>42317.33258101852</v>
      </c>
      <c r="T1351" s="11">
        <f t="shared" si="108"/>
        <v>42354.290972222225</v>
      </c>
      <c r="U1351">
        <f t="shared" si="109"/>
        <v>2015</v>
      </c>
    </row>
    <row r="1352" spans="1:21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8322</v>
      </c>
      <c r="R1352" t="s">
        <v>8323</v>
      </c>
      <c r="S1352" s="11">
        <f t="shared" si="107"/>
        <v>42334.013124999998</v>
      </c>
      <c r="T1352" s="11">
        <f t="shared" si="108"/>
        <v>42364.013124999998</v>
      </c>
      <c r="U1352">
        <f t="shared" si="109"/>
        <v>2015</v>
      </c>
    </row>
    <row r="1353" spans="1:21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8322</v>
      </c>
      <c r="R1353" t="s">
        <v>8323</v>
      </c>
      <c r="S1353" s="11">
        <f t="shared" si="107"/>
        <v>42382.74009259259</v>
      </c>
      <c r="T1353" s="11">
        <f t="shared" si="108"/>
        <v>42412.74009259259</v>
      </c>
      <c r="U1353">
        <f t="shared" si="109"/>
        <v>2016</v>
      </c>
    </row>
    <row r="1354" spans="1:21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8322</v>
      </c>
      <c r="R1354" t="s">
        <v>8323</v>
      </c>
      <c r="S1354" s="11">
        <f t="shared" si="107"/>
        <v>42200.578310185185</v>
      </c>
      <c r="T1354" s="11">
        <f t="shared" si="108"/>
        <v>42252.165972222225</v>
      </c>
      <c r="U1354">
        <f t="shared" si="109"/>
        <v>2015</v>
      </c>
    </row>
    <row r="1355" spans="1:21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8322</v>
      </c>
      <c r="R1355" t="s">
        <v>8323</v>
      </c>
      <c r="S1355" s="11">
        <f t="shared" si="107"/>
        <v>41309.11791666667</v>
      </c>
      <c r="T1355" s="11">
        <f t="shared" si="108"/>
        <v>41344</v>
      </c>
      <c r="U1355">
        <f t="shared" si="109"/>
        <v>2013</v>
      </c>
    </row>
    <row r="1356" spans="1:21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8322</v>
      </c>
      <c r="R1356" t="s">
        <v>8323</v>
      </c>
      <c r="S1356" s="11">
        <f t="shared" si="107"/>
        <v>42502.807627314818</v>
      </c>
      <c r="T1356" s="11">
        <f t="shared" si="108"/>
        <v>42532.807627314818</v>
      </c>
      <c r="U1356">
        <f t="shared" si="109"/>
        <v>2016</v>
      </c>
    </row>
    <row r="1357" spans="1:21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8322</v>
      </c>
      <c r="R1357" t="s">
        <v>8323</v>
      </c>
      <c r="S1357" s="11">
        <f t="shared" si="107"/>
        <v>41213.254687499997</v>
      </c>
      <c r="T1357" s="11">
        <f t="shared" si="108"/>
        <v>41243.416666666664</v>
      </c>
      <c r="U1357">
        <f t="shared" si="109"/>
        <v>2012</v>
      </c>
    </row>
    <row r="1358" spans="1:21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8322</v>
      </c>
      <c r="R1358" t="s">
        <v>8323</v>
      </c>
      <c r="S1358" s="11">
        <f t="shared" si="107"/>
        <v>41430.038888888892</v>
      </c>
      <c r="T1358" s="11">
        <f t="shared" si="108"/>
        <v>41460.038888888892</v>
      </c>
      <c r="U1358">
        <f t="shared" si="109"/>
        <v>2013</v>
      </c>
    </row>
    <row r="1359" spans="1:21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8322</v>
      </c>
      <c r="R1359" t="s">
        <v>8323</v>
      </c>
      <c r="S1359" s="11">
        <f t="shared" si="107"/>
        <v>41304.962233796294</v>
      </c>
      <c r="T1359" s="11">
        <f t="shared" si="108"/>
        <v>41334.249305555553</v>
      </c>
      <c r="U1359">
        <f t="shared" si="109"/>
        <v>2013</v>
      </c>
    </row>
    <row r="1360" spans="1:21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8322</v>
      </c>
      <c r="R1360" t="s">
        <v>8323</v>
      </c>
      <c r="S1360" s="11">
        <f t="shared" si="107"/>
        <v>40689.570868055554</v>
      </c>
      <c r="T1360" s="11">
        <f t="shared" si="108"/>
        <v>40719.570868055554</v>
      </c>
      <c r="U1360">
        <f t="shared" si="109"/>
        <v>2011</v>
      </c>
    </row>
    <row r="1361" spans="1:21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8322</v>
      </c>
      <c r="R1361" t="s">
        <v>8323</v>
      </c>
      <c r="S1361" s="11">
        <f t="shared" si="107"/>
        <v>40668.814699074072</v>
      </c>
      <c r="T1361" s="11">
        <f t="shared" si="108"/>
        <v>40730.814699074072</v>
      </c>
      <c r="U1361">
        <f t="shared" si="109"/>
        <v>2011</v>
      </c>
    </row>
    <row r="1362" spans="1:21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8322</v>
      </c>
      <c r="R1362" t="s">
        <v>8323</v>
      </c>
      <c r="S1362" s="11">
        <f t="shared" si="107"/>
        <v>41095.900694444441</v>
      </c>
      <c r="T1362" s="11">
        <f t="shared" si="108"/>
        <v>41123.900694444441</v>
      </c>
      <c r="U1362">
        <f t="shared" si="109"/>
        <v>2012</v>
      </c>
    </row>
    <row r="1363" spans="1:21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8322</v>
      </c>
      <c r="R1363" t="s">
        <v>8323</v>
      </c>
      <c r="S1363" s="11">
        <f t="shared" si="107"/>
        <v>41781.717268518521</v>
      </c>
      <c r="T1363" s="11">
        <f t="shared" si="108"/>
        <v>41811.717268518521</v>
      </c>
      <c r="U1363">
        <f t="shared" si="109"/>
        <v>2014</v>
      </c>
    </row>
    <row r="1364" spans="1:21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8322</v>
      </c>
      <c r="R1364" t="s">
        <v>8323</v>
      </c>
      <c r="S1364" s="11">
        <f t="shared" si="107"/>
        <v>41464.934386574074</v>
      </c>
      <c r="T1364" s="11">
        <f t="shared" si="108"/>
        <v>41524.934386574074</v>
      </c>
      <c r="U1364">
        <f t="shared" si="109"/>
        <v>2013</v>
      </c>
    </row>
    <row r="1365" spans="1:21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8322</v>
      </c>
      <c r="R1365" t="s">
        <v>8323</v>
      </c>
      <c r="S1365" s="11">
        <f t="shared" si="107"/>
        <v>42396.8440625</v>
      </c>
      <c r="T1365" s="11">
        <f t="shared" si="108"/>
        <v>42415.332638888889</v>
      </c>
      <c r="U1365">
        <f t="shared" si="109"/>
        <v>2016</v>
      </c>
    </row>
    <row r="1366" spans="1:21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8325</v>
      </c>
      <c r="R1366" t="s">
        <v>8326</v>
      </c>
      <c r="S1366" s="11">
        <f t="shared" si="107"/>
        <v>41951.695671296293</v>
      </c>
      <c r="T1366" s="11">
        <f t="shared" si="108"/>
        <v>42011.6956712963</v>
      </c>
      <c r="U1366">
        <f t="shared" si="109"/>
        <v>2014</v>
      </c>
    </row>
    <row r="1367" spans="1:21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8325</v>
      </c>
      <c r="R1367" t="s">
        <v>8326</v>
      </c>
      <c r="S1367" s="11">
        <f t="shared" si="107"/>
        <v>42049.733240740738</v>
      </c>
      <c r="T1367" s="11">
        <f t="shared" si="108"/>
        <v>42079.691574074073</v>
      </c>
      <c r="U1367">
        <f t="shared" si="109"/>
        <v>2015</v>
      </c>
    </row>
    <row r="1368" spans="1:21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8325</v>
      </c>
      <c r="R1368" t="s">
        <v>8326</v>
      </c>
      <c r="S1368" s="11">
        <f t="shared" si="107"/>
        <v>41924.996099537035</v>
      </c>
      <c r="T1368" s="11">
        <f t="shared" si="108"/>
        <v>41970.037766203706</v>
      </c>
      <c r="U1368">
        <f t="shared" si="109"/>
        <v>2014</v>
      </c>
    </row>
    <row r="1369" spans="1:21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8325</v>
      </c>
      <c r="R1369" t="s">
        <v>8326</v>
      </c>
      <c r="S1369" s="11">
        <f t="shared" si="107"/>
        <v>42292.002893518518</v>
      </c>
      <c r="T1369" s="11">
        <f t="shared" si="108"/>
        <v>42322.044560185182</v>
      </c>
      <c r="U1369">
        <f t="shared" si="109"/>
        <v>2015</v>
      </c>
    </row>
    <row r="1370" spans="1:21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8325</v>
      </c>
      <c r="R1370" t="s">
        <v>8326</v>
      </c>
      <c r="S1370" s="11">
        <f t="shared" si="107"/>
        <v>42146.190902777773</v>
      </c>
      <c r="T1370" s="11">
        <f t="shared" si="108"/>
        <v>42170.190902777773</v>
      </c>
      <c r="U1370">
        <f t="shared" si="109"/>
        <v>2015</v>
      </c>
    </row>
    <row r="1371" spans="1:21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8325</v>
      </c>
      <c r="R1371" t="s">
        <v>8326</v>
      </c>
      <c r="S1371" s="11">
        <f t="shared" si="107"/>
        <v>41710.594282407408</v>
      </c>
      <c r="T1371" s="11">
        <f t="shared" si="108"/>
        <v>41740.594282407408</v>
      </c>
      <c r="U1371">
        <f t="shared" si="109"/>
        <v>2014</v>
      </c>
    </row>
    <row r="1372" spans="1:21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8325</v>
      </c>
      <c r="R1372" t="s">
        <v>8326</v>
      </c>
      <c r="S1372" s="11">
        <f t="shared" si="107"/>
        <v>41548.00335648148</v>
      </c>
      <c r="T1372" s="11">
        <f t="shared" si="108"/>
        <v>41563.00335648148</v>
      </c>
      <c r="U1372">
        <f t="shared" si="109"/>
        <v>2013</v>
      </c>
    </row>
    <row r="1373" spans="1:21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8325</v>
      </c>
      <c r="R1373" t="s">
        <v>8326</v>
      </c>
      <c r="S1373" s="11">
        <f t="shared" si="107"/>
        <v>42101.758587962962</v>
      </c>
      <c r="T1373" s="11">
        <f t="shared" si="108"/>
        <v>42131.758587962962</v>
      </c>
      <c r="U1373">
        <f t="shared" si="109"/>
        <v>2015</v>
      </c>
    </row>
    <row r="1374" spans="1:21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8325</v>
      </c>
      <c r="R1374" t="s">
        <v>8326</v>
      </c>
      <c r="S1374" s="11">
        <f t="shared" si="107"/>
        <v>41072.739953703705</v>
      </c>
      <c r="T1374" s="11">
        <f t="shared" si="108"/>
        <v>41102.739953703705</v>
      </c>
      <c r="U1374">
        <f t="shared" si="109"/>
        <v>2012</v>
      </c>
    </row>
    <row r="1375" spans="1:21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8325</v>
      </c>
      <c r="R1375" t="s">
        <v>8326</v>
      </c>
      <c r="S1375" s="11">
        <f t="shared" si="107"/>
        <v>42704.95177083333</v>
      </c>
      <c r="T1375" s="11">
        <f t="shared" si="108"/>
        <v>42734.95177083333</v>
      </c>
      <c r="U1375">
        <f t="shared" si="109"/>
        <v>2016</v>
      </c>
    </row>
    <row r="1376" spans="1:21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8325</v>
      </c>
      <c r="R1376" t="s">
        <v>8326</v>
      </c>
      <c r="S1376" s="11">
        <f t="shared" si="107"/>
        <v>42424.161898148144</v>
      </c>
      <c r="T1376" s="11">
        <f t="shared" si="108"/>
        <v>42454.12023148148</v>
      </c>
      <c r="U1376">
        <f t="shared" si="109"/>
        <v>2016</v>
      </c>
    </row>
    <row r="1377" spans="1:21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8325</v>
      </c>
      <c r="R1377" t="s">
        <v>8326</v>
      </c>
      <c r="S1377" s="11">
        <f t="shared" si="107"/>
        <v>42720.066192129627</v>
      </c>
      <c r="T1377" s="11">
        <f t="shared" si="108"/>
        <v>42750.066192129627</v>
      </c>
      <c r="U1377">
        <f t="shared" si="109"/>
        <v>2016</v>
      </c>
    </row>
    <row r="1378" spans="1:21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8325</v>
      </c>
      <c r="R1378" t="s">
        <v>8326</v>
      </c>
      <c r="S1378" s="11">
        <f t="shared" si="107"/>
        <v>42677.669050925921</v>
      </c>
      <c r="T1378" s="11">
        <f t="shared" si="108"/>
        <v>42707.710717592592</v>
      </c>
      <c r="U1378">
        <f t="shared" si="109"/>
        <v>2016</v>
      </c>
    </row>
    <row r="1379" spans="1:21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8325</v>
      </c>
      <c r="R1379" t="s">
        <v>8326</v>
      </c>
      <c r="S1379" s="11">
        <f t="shared" si="107"/>
        <v>42747.219560185185</v>
      </c>
      <c r="T1379" s="11">
        <f t="shared" si="108"/>
        <v>42769.174305555556</v>
      </c>
      <c r="U1379">
        <f t="shared" si="109"/>
        <v>2017</v>
      </c>
    </row>
    <row r="1380" spans="1:21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8325</v>
      </c>
      <c r="R1380" t="s">
        <v>8326</v>
      </c>
      <c r="S1380" s="11">
        <f t="shared" si="107"/>
        <v>42568.759374999994</v>
      </c>
      <c r="T1380" s="11">
        <f t="shared" si="108"/>
        <v>42583.759374999994</v>
      </c>
      <c r="U1380">
        <f t="shared" si="109"/>
        <v>2016</v>
      </c>
    </row>
    <row r="1381" spans="1:21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8325</v>
      </c>
      <c r="R1381" t="s">
        <v>8326</v>
      </c>
      <c r="S1381" s="11">
        <f t="shared" si="107"/>
        <v>42130.491620370376</v>
      </c>
      <c r="T1381" s="11">
        <f t="shared" si="108"/>
        <v>42160.491620370376</v>
      </c>
      <c r="U1381">
        <f t="shared" si="109"/>
        <v>2015</v>
      </c>
    </row>
    <row r="1382" spans="1:21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8325</v>
      </c>
      <c r="R1382" t="s">
        <v>8326</v>
      </c>
      <c r="S1382" s="11">
        <f t="shared" si="107"/>
        <v>42141.762800925921</v>
      </c>
      <c r="T1382" s="11">
        <f t="shared" si="108"/>
        <v>42164.083333333328</v>
      </c>
      <c r="U1382">
        <f t="shared" si="109"/>
        <v>2015</v>
      </c>
    </row>
    <row r="1383" spans="1:21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8325</v>
      </c>
      <c r="R1383" t="s">
        <v>8326</v>
      </c>
      <c r="S1383" s="11">
        <f t="shared" si="107"/>
        <v>42703.214409722219</v>
      </c>
      <c r="T1383" s="11">
        <f t="shared" si="108"/>
        <v>42733.214409722219</v>
      </c>
      <c r="U1383">
        <f t="shared" si="109"/>
        <v>2016</v>
      </c>
    </row>
    <row r="1384" spans="1:21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8325</v>
      </c>
      <c r="R1384" t="s">
        <v>8326</v>
      </c>
      <c r="S1384" s="11">
        <f t="shared" si="107"/>
        <v>41370.800185185188</v>
      </c>
      <c r="T1384" s="11">
        <f t="shared" si="108"/>
        <v>41400.800185185188</v>
      </c>
      <c r="U1384">
        <f t="shared" si="109"/>
        <v>2013</v>
      </c>
    </row>
    <row r="1385" spans="1:21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8325</v>
      </c>
      <c r="R1385" t="s">
        <v>8326</v>
      </c>
      <c r="S1385" s="11">
        <f t="shared" si="107"/>
        <v>42707.074976851851</v>
      </c>
      <c r="T1385" s="11">
        <f t="shared" si="108"/>
        <v>42727.074976851851</v>
      </c>
      <c r="U1385">
        <f t="shared" si="109"/>
        <v>2016</v>
      </c>
    </row>
    <row r="1386" spans="1:21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8325</v>
      </c>
      <c r="R1386" t="s">
        <v>8326</v>
      </c>
      <c r="S1386" s="11">
        <f t="shared" si="107"/>
        <v>42160.735208333332</v>
      </c>
      <c r="T1386" s="11">
        <f t="shared" si="108"/>
        <v>42190.735208333332</v>
      </c>
      <c r="U1386">
        <f t="shared" si="109"/>
        <v>2015</v>
      </c>
    </row>
    <row r="1387" spans="1:21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8325</v>
      </c>
      <c r="R1387" t="s">
        <v>8326</v>
      </c>
      <c r="S1387" s="11">
        <f t="shared" si="107"/>
        <v>42433.688900462963</v>
      </c>
      <c r="T1387" s="11">
        <f t="shared" si="108"/>
        <v>42489.507638888885</v>
      </c>
      <c r="U1387">
        <f t="shared" si="109"/>
        <v>2016</v>
      </c>
    </row>
    <row r="1388" spans="1:21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8325</v>
      </c>
      <c r="R1388" t="s">
        <v>8326</v>
      </c>
      <c r="S1388" s="11">
        <f t="shared" si="107"/>
        <v>42184.646863425922</v>
      </c>
      <c r="T1388" s="11">
        <f t="shared" si="108"/>
        <v>42214.646863425922</v>
      </c>
      <c r="U1388">
        <f t="shared" si="109"/>
        <v>2015</v>
      </c>
    </row>
    <row r="1389" spans="1:21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8325</v>
      </c>
      <c r="R1389" t="s">
        <v>8326</v>
      </c>
      <c r="S1389" s="11">
        <f t="shared" si="107"/>
        <v>42126.92123842593</v>
      </c>
      <c r="T1389" s="11">
        <f t="shared" si="108"/>
        <v>42158.1875</v>
      </c>
      <c r="U1389">
        <f t="shared" si="109"/>
        <v>2015</v>
      </c>
    </row>
    <row r="1390" spans="1:21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8325</v>
      </c>
      <c r="R1390" t="s">
        <v>8326</v>
      </c>
      <c r="S1390" s="11">
        <f t="shared" si="107"/>
        <v>42634.614780092597</v>
      </c>
      <c r="T1390" s="11">
        <f t="shared" si="108"/>
        <v>42660.676388888889</v>
      </c>
      <c r="U1390">
        <f t="shared" si="109"/>
        <v>2016</v>
      </c>
    </row>
    <row r="1391" spans="1:21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8325</v>
      </c>
      <c r="R1391" t="s">
        <v>8326</v>
      </c>
      <c r="S1391" s="11">
        <f t="shared" si="107"/>
        <v>42565.480983796297</v>
      </c>
      <c r="T1391" s="11">
        <f t="shared" si="108"/>
        <v>42595.480983796297</v>
      </c>
      <c r="U1391">
        <f t="shared" si="109"/>
        <v>2016</v>
      </c>
    </row>
    <row r="1392" spans="1:21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8325</v>
      </c>
      <c r="R1392" t="s">
        <v>8326</v>
      </c>
      <c r="S1392" s="11">
        <f t="shared" si="107"/>
        <v>42087.803310185183</v>
      </c>
      <c r="T1392" s="11">
        <f t="shared" si="108"/>
        <v>42121.716666666667</v>
      </c>
      <c r="U1392">
        <f t="shared" si="109"/>
        <v>2015</v>
      </c>
    </row>
    <row r="1393" spans="1:21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8325</v>
      </c>
      <c r="R1393" t="s">
        <v>8326</v>
      </c>
      <c r="S1393" s="11">
        <f t="shared" si="107"/>
        <v>42193.650671296295</v>
      </c>
      <c r="T1393" s="11">
        <f t="shared" si="108"/>
        <v>42238.207638888889</v>
      </c>
      <c r="U1393">
        <f t="shared" si="109"/>
        <v>2015</v>
      </c>
    </row>
    <row r="1394" spans="1:21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8325</v>
      </c>
      <c r="R1394" t="s">
        <v>8326</v>
      </c>
      <c r="S1394" s="11">
        <f t="shared" si="107"/>
        <v>42401.154930555553</v>
      </c>
      <c r="T1394" s="11">
        <f t="shared" si="108"/>
        <v>42432.154930555553</v>
      </c>
      <c r="U1394">
        <f t="shared" si="109"/>
        <v>2016</v>
      </c>
    </row>
    <row r="1395" spans="1:21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8325</v>
      </c>
      <c r="R1395" t="s">
        <v>8326</v>
      </c>
      <c r="S1395" s="11">
        <f t="shared" si="107"/>
        <v>42553.681979166664</v>
      </c>
      <c r="T1395" s="11">
        <f t="shared" si="108"/>
        <v>42583.681979166664</v>
      </c>
      <c r="U1395">
        <f t="shared" si="109"/>
        <v>2016</v>
      </c>
    </row>
    <row r="1396" spans="1:21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8325</v>
      </c>
      <c r="R1396" t="s">
        <v>8326</v>
      </c>
      <c r="S1396" s="11">
        <f t="shared" si="107"/>
        <v>42752.144976851851</v>
      </c>
      <c r="T1396" s="11">
        <f t="shared" si="108"/>
        <v>42795.125</v>
      </c>
      <c r="U1396">
        <f t="shared" si="109"/>
        <v>2017</v>
      </c>
    </row>
    <row r="1397" spans="1:21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8325</v>
      </c>
      <c r="R1397" t="s">
        <v>8326</v>
      </c>
      <c r="S1397" s="11">
        <f t="shared" si="107"/>
        <v>42719.90834490741</v>
      </c>
      <c r="T1397" s="11">
        <f t="shared" si="108"/>
        <v>42749.90834490741</v>
      </c>
      <c r="U1397">
        <f t="shared" si="109"/>
        <v>2016</v>
      </c>
    </row>
    <row r="1398" spans="1:21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8325</v>
      </c>
      <c r="R1398" t="s">
        <v>8326</v>
      </c>
      <c r="S1398" s="11">
        <f t="shared" si="107"/>
        <v>42018.99863425926</v>
      </c>
      <c r="T1398" s="11">
        <f t="shared" si="108"/>
        <v>42048.99863425926</v>
      </c>
      <c r="U1398">
        <f t="shared" si="109"/>
        <v>2015</v>
      </c>
    </row>
    <row r="1399" spans="1:21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8325</v>
      </c>
      <c r="R1399" t="s">
        <v>8326</v>
      </c>
      <c r="S1399" s="11">
        <f t="shared" si="107"/>
        <v>42640.917939814812</v>
      </c>
      <c r="T1399" s="11">
        <f t="shared" si="108"/>
        <v>42670.888194444444</v>
      </c>
      <c r="U1399">
        <f t="shared" si="109"/>
        <v>2016</v>
      </c>
    </row>
    <row r="1400" spans="1:21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8325</v>
      </c>
      <c r="R1400" t="s">
        <v>8326</v>
      </c>
      <c r="S1400" s="11">
        <f t="shared" si="107"/>
        <v>42526.874236111107</v>
      </c>
      <c r="T1400" s="11">
        <f t="shared" si="108"/>
        <v>42556.874236111107</v>
      </c>
      <c r="U1400">
        <f t="shared" si="109"/>
        <v>2016</v>
      </c>
    </row>
    <row r="1401" spans="1:21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8325</v>
      </c>
      <c r="R1401" t="s">
        <v>8326</v>
      </c>
      <c r="S1401" s="11">
        <f t="shared" si="107"/>
        <v>41889.004317129627</v>
      </c>
      <c r="T1401" s="11">
        <f t="shared" si="108"/>
        <v>41919.004317129627</v>
      </c>
      <c r="U1401">
        <f t="shared" si="109"/>
        <v>2014</v>
      </c>
    </row>
    <row r="1402" spans="1:21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ref="O1402:O1465" si="110">ROUND(E1402/D1402*100,0)</f>
        <v>167</v>
      </c>
      <c r="P1402">
        <f t="shared" ref="P1402:P1465" si="111">IFERROR(ROUND(E1402/L1402,2),0)</f>
        <v>17.239999999999998</v>
      </c>
      <c r="Q1402" s="10" t="s">
        <v>8325</v>
      </c>
      <c r="R1402" t="s">
        <v>8326</v>
      </c>
      <c r="S1402" s="11">
        <f t="shared" ref="S1402:S1465" si="112">(((J1402/60)/60)/24)+DATE(1970,1,1)</f>
        <v>42498.341122685189</v>
      </c>
      <c r="T1402" s="11">
        <f t="shared" ref="T1402:T1465" si="113">(((I1402/60)/60)/24)+DATE(1970,1,1)</f>
        <v>42533.229166666672</v>
      </c>
      <c r="U1402">
        <f t="shared" ref="U1402:U1465" si="114">YEAR(S1402)</f>
        <v>2016</v>
      </c>
    </row>
    <row r="1403" spans="1:21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10"/>
        <v>497</v>
      </c>
      <c r="P1403">
        <f t="shared" si="111"/>
        <v>51.72</v>
      </c>
      <c r="Q1403" s="10" t="s">
        <v>8325</v>
      </c>
      <c r="R1403" t="s">
        <v>8326</v>
      </c>
      <c r="S1403" s="11">
        <f t="shared" si="112"/>
        <v>41399.99622685185</v>
      </c>
      <c r="T1403" s="11">
        <f t="shared" si="113"/>
        <v>41420.99622685185</v>
      </c>
      <c r="U1403">
        <f t="shared" si="114"/>
        <v>2013</v>
      </c>
    </row>
    <row r="1404" spans="1:21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10"/>
        <v>109</v>
      </c>
      <c r="P1404">
        <f t="shared" si="111"/>
        <v>24.15</v>
      </c>
      <c r="Q1404" s="10" t="s">
        <v>8325</v>
      </c>
      <c r="R1404" t="s">
        <v>8326</v>
      </c>
      <c r="S1404" s="11">
        <f t="shared" si="112"/>
        <v>42065.053368055553</v>
      </c>
      <c r="T1404" s="11">
        <f t="shared" si="113"/>
        <v>42125.011701388896</v>
      </c>
      <c r="U1404">
        <f t="shared" si="114"/>
        <v>2015</v>
      </c>
    </row>
    <row r="1405" spans="1:21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10"/>
        <v>103</v>
      </c>
      <c r="P1405">
        <f t="shared" si="111"/>
        <v>62.17</v>
      </c>
      <c r="Q1405" s="10" t="s">
        <v>8325</v>
      </c>
      <c r="R1405" t="s">
        <v>8326</v>
      </c>
      <c r="S1405" s="11">
        <f t="shared" si="112"/>
        <v>41451.062905092593</v>
      </c>
      <c r="T1405" s="11">
        <f t="shared" si="113"/>
        <v>41481.062905092593</v>
      </c>
      <c r="U1405">
        <f t="shared" si="114"/>
        <v>2013</v>
      </c>
    </row>
    <row r="1406" spans="1:21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10"/>
        <v>2</v>
      </c>
      <c r="P1406">
        <f t="shared" si="111"/>
        <v>48.2</v>
      </c>
      <c r="Q1406" s="10" t="s">
        <v>8322</v>
      </c>
      <c r="R1406" t="s">
        <v>8341</v>
      </c>
      <c r="S1406" s="11">
        <f t="shared" si="112"/>
        <v>42032.510243055556</v>
      </c>
      <c r="T1406" s="11">
        <f t="shared" si="113"/>
        <v>42057.510243055556</v>
      </c>
      <c r="U1406">
        <f t="shared" si="114"/>
        <v>2015</v>
      </c>
    </row>
    <row r="1407" spans="1:21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10"/>
        <v>0</v>
      </c>
      <c r="P1407">
        <f t="shared" si="111"/>
        <v>6.18</v>
      </c>
      <c r="Q1407" s="10" t="s">
        <v>8322</v>
      </c>
      <c r="R1407" t="s">
        <v>8341</v>
      </c>
      <c r="S1407" s="11">
        <f t="shared" si="112"/>
        <v>41941.680567129632</v>
      </c>
      <c r="T1407" s="11">
        <f t="shared" si="113"/>
        <v>41971.722233796296</v>
      </c>
      <c r="U1407">
        <f t="shared" si="114"/>
        <v>2014</v>
      </c>
    </row>
    <row r="1408" spans="1:21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10"/>
        <v>0</v>
      </c>
      <c r="P1408">
        <f t="shared" si="111"/>
        <v>5</v>
      </c>
      <c r="Q1408" s="10" t="s">
        <v>8322</v>
      </c>
      <c r="R1408" t="s">
        <v>8341</v>
      </c>
      <c r="S1408" s="11">
        <f t="shared" si="112"/>
        <v>42297.432951388888</v>
      </c>
      <c r="T1408" s="11">
        <f t="shared" si="113"/>
        <v>42350.416666666672</v>
      </c>
      <c r="U1408">
        <f t="shared" si="114"/>
        <v>2015</v>
      </c>
    </row>
    <row r="1409" spans="1:21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10"/>
        <v>1</v>
      </c>
      <c r="P1409">
        <f t="shared" si="111"/>
        <v>7.5</v>
      </c>
      <c r="Q1409" s="10" t="s">
        <v>8322</v>
      </c>
      <c r="R1409" t="s">
        <v>8341</v>
      </c>
      <c r="S1409" s="11">
        <f t="shared" si="112"/>
        <v>41838.536782407406</v>
      </c>
      <c r="T1409" s="11">
        <f t="shared" si="113"/>
        <v>41863.536782407406</v>
      </c>
      <c r="U1409">
        <f t="shared" si="114"/>
        <v>2014</v>
      </c>
    </row>
    <row r="1410" spans="1:21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10"/>
        <v>7</v>
      </c>
      <c r="P1410">
        <f t="shared" si="111"/>
        <v>12</v>
      </c>
      <c r="Q1410" s="10" t="s">
        <v>8322</v>
      </c>
      <c r="R1410" t="s">
        <v>8341</v>
      </c>
      <c r="S1410" s="11">
        <f t="shared" si="112"/>
        <v>42291.872175925921</v>
      </c>
      <c r="T1410" s="11">
        <f t="shared" si="113"/>
        <v>42321.913842592592</v>
      </c>
      <c r="U1410">
        <f t="shared" si="114"/>
        <v>2015</v>
      </c>
    </row>
    <row r="1411" spans="1:21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>
        <f t="shared" si="111"/>
        <v>0</v>
      </c>
      <c r="Q1411" s="10" t="s">
        <v>8322</v>
      </c>
      <c r="R1411" t="s">
        <v>8341</v>
      </c>
      <c r="S1411" s="11">
        <f t="shared" si="112"/>
        <v>41945.133506944447</v>
      </c>
      <c r="T1411" s="11">
        <f t="shared" si="113"/>
        <v>42005.175173611111</v>
      </c>
      <c r="U1411">
        <f t="shared" si="114"/>
        <v>2014</v>
      </c>
    </row>
    <row r="1412" spans="1:21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8322</v>
      </c>
      <c r="R1412" t="s">
        <v>8341</v>
      </c>
      <c r="S1412" s="11">
        <f t="shared" si="112"/>
        <v>42479.318518518514</v>
      </c>
      <c r="T1412" s="11">
        <f t="shared" si="113"/>
        <v>42524.318518518514</v>
      </c>
      <c r="U1412">
        <f t="shared" si="114"/>
        <v>2016</v>
      </c>
    </row>
    <row r="1413" spans="1:21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8322</v>
      </c>
      <c r="R1413" t="s">
        <v>8341</v>
      </c>
      <c r="S1413" s="11">
        <f t="shared" si="112"/>
        <v>42013.059027777781</v>
      </c>
      <c r="T1413" s="11">
        <f t="shared" si="113"/>
        <v>42041.059027777781</v>
      </c>
      <c r="U1413">
        <f t="shared" si="114"/>
        <v>2015</v>
      </c>
    </row>
    <row r="1414" spans="1:21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8322</v>
      </c>
      <c r="R1414" t="s">
        <v>8341</v>
      </c>
      <c r="S1414" s="11">
        <f t="shared" si="112"/>
        <v>41947.063645833332</v>
      </c>
      <c r="T1414" s="11">
        <f t="shared" si="113"/>
        <v>41977.063645833332</v>
      </c>
      <c r="U1414">
        <f t="shared" si="114"/>
        <v>2014</v>
      </c>
    </row>
    <row r="1415" spans="1:21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8322</v>
      </c>
      <c r="R1415" t="s">
        <v>8341</v>
      </c>
      <c r="S1415" s="11">
        <f t="shared" si="112"/>
        <v>42360.437152777777</v>
      </c>
      <c r="T1415" s="11">
        <f t="shared" si="113"/>
        <v>42420.437152777777</v>
      </c>
      <c r="U1415">
        <f t="shared" si="114"/>
        <v>2015</v>
      </c>
    </row>
    <row r="1416" spans="1:21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8322</v>
      </c>
      <c r="R1416" t="s">
        <v>8341</v>
      </c>
      <c r="S1416" s="11">
        <f t="shared" si="112"/>
        <v>42708.25309027778</v>
      </c>
      <c r="T1416" s="11">
        <f t="shared" si="113"/>
        <v>42738.25309027778</v>
      </c>
      <c r="U1416">
        <f t="shared" si="114"/>
        <v>2016</v>
      </c>
    </row>
    <row r="1417" spans="1:21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8322</v>
      </c>
      <c r="R1417" t="s">
        <v>8341</v>
      </c>
      <c r="S1417" s="11">
        <f t="shared" si="112"/>
        <v>42192.675821759258</v>
      </c>
      <c r="T1417" s="11">
        <f t="shared" si="113"/>
        <v>42232.675821759258</v>
      </c>
      <c r="U1417">
        <f t="shared" si="114"/>
        <v>2015</v>
      </c>
    </row>
    <row r="1418" spans="1:21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8322</v>
      </c>
      <c r="R1418" t="s">
        <v>8341</v>
      </c>
      <c r="S1418" s="11">
        <f t="shared" si="112"/>
        <v>42299.926145833335</v>
      </c>
      <c r="T1418" s="11">
        <f t="shared" si="113"/>
        <v>42329.967812499999</v>
      </c>
      <c r="U1418">
        <f t="shared" si="114"/>
        <v>2015</v>
      </c>
    </row>
    <row r="1419" spans="1:21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8322</v>
      </c>
      <c r="R1419" t="s">
        <v>8341</v>
      </c>
      <c r="S1419" s="11">
        <f t="shared" si="112"/>
        <v>42232.15016203704</v>
      </c>
      <c r="T1419" s="11">
        <f t="shared" si="113"/>
        <v>42262.465972222228</v>
      </c>
      <c r="U1419">
        <f t="shared" si="114"/>
        <v>2015</v>
      </c>
    </row>
    <row r="1420" spans="1:21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8322</v>
      </c>
      <c r="R1420" t="s">
        <v>8341</v>
      </c>
      <c r="S1420" s="11">
        <f t="shared" si="112"/>
        <v>42395.456412037034</v>
      </c>
      <c r="T1420" s="11">
        <f t="shared" si="113"/>
        <v>42425.456412037034</v>
      </c>
      <c r="U1420">
        <f t="shared" si="114"/>
        <v>2016</v>
      </c>
    </row>
    <row r="1421" spans="1:21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8322</v>
      </c>
      <c r="R1421" t="s">
        <v>8341</v>
      </c>
      <c r="S1421" s="11">
        <f t="shared" si="112"/>
        <v>42622.456238425926</v>
      </c>
      <c r="T1421" s="11">
        <f t="shared" si="113"/>
        <v>42652.456238425926</v>
      </c>
      <c r="U1421">
        <f t="shared" si="114"/>
        <v>2016</v>
      </c>
    </row>
    <row r="1422" spans="1:21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8322</v>
      </c>
      <c r="R1422" t="s">
        <v>8341</v>
      </c>
      <c r="S1422" s="11">
        <f t="shared" si="112"/>
        <v>42524.667662037042</v>
      </c>
      <c r="T1422" s="11">
        <f t="shared" si="113"/>
        <v>42549.667662037042</v>
      </c>
      <c r="U1422">
        <f t="shared" si="114"/>
        <v>2016</v>
      </c>
    </row>
    <row r="1423" spans="1:21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8322</v>
      </c>
      <c r="R1423" t="s">
        <v>8341</v>
      </c>
      <c r="S1423" s="11">
        <f t="shared" si="112"/>
        <v>42013.915613425925</v>
      </c>
      <c r="T1423" s="11">
        <f t="shared" si="113"/>
        <v>42043.915613425925</v>
      </c>
      <c r="U1423">
        <f t="shared" si="114"/>
        <v>2015</v>
      </c>
    </row>
    <row r="1424" spans="1:21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8322</v>
      </c>
      <c r="R1424" t="s">
        <v>8341</v>
      </c>
      <c r="S1424" s="11">
        <f t="shared" si="112"/>
        <v>42604.239629629628</v>
      </c>
      <c r="T1424" s="11">
        <f t="shared" si="113"/>
        <v>42634.239629629628</v>
      </c>
      <c r="U1424">
        <f t="shared" si="114"/>
        <v>2016</v>
      </c>
    </row>
    <row r="1425" spans="1:21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8322</v>
      </c>
      <c r="R1425" t="s">
        <v>8341</v>
      </c>
      <c r="S1425" s="11">
        <f t="shared" si="112"/>
        <v>42340.360312500001</v>
      </c>
      <c r="T1425" s="11">
        <f t="shared" si="113"/>
        <v>42370.360312500001</v>
      </c>
      <c r="U1425">
        <f t="shared" si="114"/>
        <v>2015</v>
      </c>
    </row>
    <row r="1426" spans="1:21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8322</v>
      </c>
      <c r="R1426" t="s">
        <v>8341</v>
      </c>
      <c r="S1426" s="11">
        <f t="shared" si="112"/>
        <v>42676.717615740738</v>
      </c>
      <c r="T1426" s="11">
        <f t="shared" si="113"/>
        <v>42689.759282407409</v>
      </c>
      <c r="U1426">
        <f t="shared" si="114"/>
        <v>2016</v>
      </c>
    </row>
    <row r="1427" spans="1:21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8322</v>
      </c>
      <c r="R1427" t="s">
        <v>8341</v>
      </c>
      <c r="S1427" s="11">
        <f t="shared" si="112"/>
        <v>42093.131469907406</v>
      </c>
      <c r="T1427" s="11">
        <f t="shared" si="113"/>
        <v>42123.131469907406</v>
      </c>
      <c r="U1427">
        <f t="shared" si="114"/>
        <v>2015</v>
      </c>
    </row>
    <row r="1428" spans="1:21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8322</v>
      </c>
      <c r="R1428" t="s">
        <v>8341</v>
      </c>
      <c r="S1428" s="11">
        <f t="shared" si="112"/>
        <v>42180.390277777777</v>
      </c>
      <c r="T1428" s="11">
        <f t="shared" si="113"/>
        <v>42240.390277777777</v>
      </c>
      <c r="U1428">
        <f t="shared" si="114"/>
        <v>2015</v>
      </c>
    </row>
    <row r="1429" spans="1:21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8322</v>
      </c>
      <c r="R1429" t="s">
        <v>8341</v>
      </c>
      <c r="S1429" s="11">
        <f t="shared" si="112"/>
        <v>42601.851678240739</v>
      </c>
      <c r="T1429" s="11">
        <f t="shared" si="113"/>
        <v>42631.851678240739</v>
      </c>
      <c r="U1429">
        <f t="shared" si="114"/>
        <v>2016</v>
      </c>
    </row>
    <row r="1430" spans="1:21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8322</v>
      </c>
      <c r="R1430" t="s">
        <v>8341</v>
      </c>
      <c r="S1430" s="11">
        <f t="shared" si="112"/>
        <v>42432.379826388889</v>
      </c>
      <c r="T1430" s="11">
        <f t="shared" si="113"/>
        <v>42462.338159722218</v>
      </c>
      <c r="U1430">
        <f t="shared" si="114"/>
        <v>2016</v>
      </c>
    </row>
    <row r="1431" spans="1:21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8322</v>
      </c>
      <c r="R1431" t="s">
        <v>8341</v>
      </c>
      <c r="S1431" s="11">
        <f t="shared" si="112"/>
        <v>42074.060671296291</v>
      </c>
      <c r="T1431" s="11">
        <f t="shared" si="113"/>
        <v>42104.060671296291</v>
      </c>
      <c r="U1431">
        <f t="shared" si="114"/>
        <v>2015</v>
      </c>
    </row>
    <row r="1432" spans="1:21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8322</v>
      </c>
      <c r="R1432" t="s">
        <v>8341</v>
      </c>
      <c r="S1432" s="11">
        <f t="shared" si="112"/>
        <v>41961.813518518517</v>
      </c>
      <c r="T1432" s="11">
        <f t="shared" si="113"/>
        <v>41992.813518518517</v>
      </c>
      <c r="U1432">
        <f t="shared" si="114"/>
        <v>2014</v>
      </c>
    </row>
    <row r="1433" spans="1:21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8322</v>
      </c>
      <c r="R1433" t="s">
        <v>8341</v>
      </c>
      <c r="S1433" s="11">
        <f t="shared" si="112"/>
        <v>42304.210833333331</v>
      </c>
      <c r="T1433" s="11">
        <f t="shared" si="113"/>
        <v>42334.252500000002</v>
      </c>
      <c r="U1433">
        <f t="shared" si="114"/>
        <v>2015</v>
      </c>
    </row>
    <row r="1434" spans="1:21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8322</v>
      </c>
      <c r="R1434" t="s">
        <v>8341</v>
      </c>
      <c r="S1434" s="11">
        <f t="shared" si="112"/>
        <v>42175.780416666668</v>
      </c>
      <c r="T1434" s="11">
        <f t="shared" si="113"/>
        <v>42205.780416666668</v>
      </c>
      <c r="U1434">
        <f t="shared" si="114"/>
        <v>2015</v>
      </c>
    </row>
    <row r="1435" spans="1:21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8322</v>
      </c>
      <c r="R1435" t="s">
        <v>8341</v>
      </c>
      <c r="S1435" s="11">
        <f t="shared" si="112"/>
        <v>42673.625868055555</v>
      </c>
      <c r="T1435" s="11">
        <f t="shared" si="113"/>
        <v>42714.458333333328</v>
      </c>
      <c r="U1435">
        <f t="shared" si="114"/>
        <v>2016</v>
      </c>
    </row>
    <row r="1436" spans="1:21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8322</v>
      </c>
      <c r="R1436" t="s">
        <v>8341</v>
      </c>
      <c r="S1436" s="11">
        <f t="shared" si="112"/>
        <v>42142.767106481479</v>
      </c>
      <c r="T1436" s="11">
        <f t="shared" si="113"/>
        <v>42163.625</v>
      </c>
      <c r="U1436">
        <f t="shared" si="114"/>
        <v>2015</v>
      </c>
    </row>
    <row r="1437" spans="1:21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8322</v>
      </c>
      <c r="R1437" t="s">
        <v>8341</v>
      </c>
      <c r="S1437" s="11">
        <f t="shared" si="112"/>
        <v>42258.780324074076</v>
      </c>
      <c r="T1437" s="11">
        <f t="shared" si="113"/>
        <v>42288.780324074076</v>
      </c>
      <c r="U1437">
        <f t="shared" si="114"/>
        <v>2015</v>
      </c>
    </row>
    <row r="1438" spans="1:21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8322</v>
      </c>
      <c r="R1438" t="s">
        <v>8341</v>
      </c>
      <c r="S1438" s="11">
        <f t="shared" si="112"/>
        <v>42391.35019675926</v>
      </c>
      <c r="T1438" s="11">
        <f t="shared" si="113"/>
        <v>42421.35019675926</v>
      </c>
      <c r="U1438">
        <f t="shared" si="114"/>
        <v>2016</v>
      </c>
    </row>
    <row r="1439" spans="1:21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8322</v>
      </c>
      <c r="R1439" t="s">
        <v>8341</v>
      </c>
      <c r="S1439" s="11">
        <f t="shared" si="112"/>
        <v>41796.531701388885</v>
      </c>
      <c r="T1439" s="11">
        <f t="shared" si="113"/>
        <v>41833.207638888889</v>
      </c>
      <c r="U1439">
        <f t="shared" si="114"/>
        <v>2014</v>
      </c>
    </row>
    <row r="1440" spans="1:21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8322</v>
      </c>
      <c r="R1440" t="s">
        <v>8341</v>
      </c>
      <c r="S1440" s="11">
        <f t="shared" si="112"/>
        <v>42457.871516203704</v>
      </c>
      <c r="T1440" s="11">
        <f t="shared" si="113"/>
        <v>42487.579861111109</v>
      </c>
      <c r="U1440">
        <f t="shared" si="114"/>
        <v>2016</v>
      </c>
    </row>
    <row r="1441" spans="1:21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8322</v>
      </c>
      <c r="R1441" t="s">
        <v>8341</v>
      </c>
      <c r="S1441" s="11">
        <f t="shared" si="112"/>
        <v>42040.829872685179</v>
      </c>
      <c r="T1441" s="11">
        <f t="shared" si="113"/>
        <v>42070.829872685179</v>
      </c>
      <c r="U1441">
        <f t="shared" si="114"/>
        <v>2015</v>
      </c>
    </row>
    <row r="1442" spans="1:21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8322</v>
      </c>
      <c r="R1442" t="s">
        <v>8341</v>
      </c>
      <c r="S1442" s="11">
        <f t="shared" si="112"/>
        <v>42486.748414351852</v>
      </c>
      <c r="T1442" s="11">
        <f t="shared" si="113"/>
        <v>42516.748414351852</v>
      </c>
      <c r="U1442">
        <f t="shared" si="114"/>
        <v>2016</v>
      </c>
    </row>
    <row r="1443" spans="1:21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8322</v>
      </c>
      <c r="R1443" t="s">
        <v>8341</v>
      </c>
      <c r="S1443" s="11">
        <f t="shared" si="112"/>
        <v>42198.765844907408</v>
      </c>
      <c r="T1443" s="11">
        <f t="shared" si="113"/>
        <v>42258.765844907408</v>
      </c>
      <c r="U1443">
        <f t="shared" si="114"/>
        <v>2015</v>
      </c>
    </row>
    <row r="1444" spans="1:21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8322</v>
      </c>
      <c r="R1444" t="s">
        <v>8341</v>
      </c>
      <c r="S1444" s="11">
        <f t="shared" si="112"/>
        <v>42485.64534722222</v>
      </c>
      <c r="T1444" s="11">
        <f t="shared" si="113"/>
        <v>42515.64534722222</v>
      </c>
      <c r="U1444">
        <f t="shared" si="114"/>
        <v>2016</v>
      </c>
    </row>
    <row r="1445" spans="1:21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8322</v>
      </c>
      <c r="R1445" t="s">
        <v>8341</v>
      </c>
      <c r="S1445" s="11">
        <f t="shared" si="112"/>
        <v>42707.926030092596</v>
      </c>
      <c r="T1445" s="11">
        <f t="shared" si="113"/>
        <v>42737.926030092596</v>
      </c>
      <c r="U1445">
        <f t="shared" si="114"/>
        <v>2016</v>
      </c>
    </row>
    <row r="1446" spans="1:21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8322</v>
      </c>
      <c r="R1446" t="s">
        <v>8341</v>
      </c>
      <c r="S1446" s="11">
        <f t="shared" si="112"/>
        <v>42199.873402777783</v>
      </c>
      <c r="T1446" s="11">
        <f t="shared" si="113"/>
        <v>42259.873402777783</v>
      </c>
      <c r="U1446">
        <f t="shared" si="114"/>
        <v>2015</v>
      </c>
    </row>
    <row r="1447" spans="1:21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8322</v>
      </c>
      <c r="R1447" t="s">
        <v>8341</v>
      </c>
      <c r="S1447" s="11">
        <f t="shared" si="112"/>
        <v>42139.542303240742</v>
      </c>
      <c r="T1447" s="11">
        <f t="shared" si="113"/>
        <v>42169.542303240742</v>
      </c>
      <c r="U1447">
        <f t="shared" si="114"/>
        <v>2015</v>
      </c>
    </row>
    <row r="1448" spans="1:21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8322</v>
      </c>
      <c r="R1448" t="s">
        <v>8341</v>
      </c>
      <c r="S1448" s="11">
        <f t="shared" si="112"/>
        <v>42461.447662037041</v>
      </c>
      <c r="T1448" s="11">
        <f t="shared" si="113"/>
        <v>42481.447662037041</v>
      </c>
      <c r="U1448">
        <f t="shared" si="114"/>
        <v>2016</v>
      </c>
    </row>
    <row r="1449" spans="1:21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8322</v>
      </c>
      <c r="R1449" t="s">
        <v>8341</v>
      </c>
      <c r="S1449" s="11">
        <f t="shared" si="112"/>
        <v>42529.730717592596</v>
      </c>
      <c r="T1449" s="11">
        <f t="shared" si="113"/>
        <v>42559.730717592596</v>
      </c>
      <c r="U1449">
        <f t="shared" si="114"/>
        <v>2016</v>
      </c>
    </row>
    <row r="1450" spans="1:21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8322</v>
      </c>
      <c r="R1450" t="s">
        <v>8341</v>
      </c>
      <c r="S1450" s="11">
        <f t="shared" si="112"/>
        <v>42115.936550925922</v>
      </c>
      <c r="T1450" s="11">
        <f t="shared" si="113"/>
        <v>42146.225694444445</v>
      </c>
      <c r="U1450">
        <f t="shared" si="114"/>
        <v>2015</v>
      </c>
    </row>
    <row r="1451" spans="1:21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8322</v>
      </c>
      <c r="R1451" t="s">
        <v>8341</v>
      </c>
      <c r="S1451" s="11">
        <f t="shared" si="112"/>
        <v>42086.811400462961</v>
      </c>
      <c r="T1451" s="11">
        <f t="shared" si="113"/>
        <v>42134.811400462961</v>
      </c>
      <c r="U1451">
        <f t="shared" si="114"/>
        <v>2015</v>
      </c>
    </row>
    <row r="1452" spans="1:21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8322</v>
      </c>
      <c r="R1452" t="s">
        <v>8341</v>
      </c>
      <c r="S1452" s="11">
        <f t="shared" si="112"/>
        <v>42390.171261574069</v>
      </c>
      <c r="T1452" s="11">
        <f t="shared" si="113"/>
        <v>42420.171261574069</v>
      </c>
      <c r="U1452">
        <f t="shared" si="114"/>
        <v>2016</v>
      </c>
    </row>
    <row r="1453" spans="1:21" ht="43.5" x14ac:dyDescent="0.35">
      <c r="A1453">
        <v>141</v>
      </c>
      <c r="B1453" s="3" t="s">
        <v>143</v>
      </c>
      <c r="C1453" s="3" t="s">
        <v>4251</v>
      </c>
      <c r="D1453" s="6">
        <v>12000</v>
      </c>
      <c r="E1453" s="8">
        <v>1293</v>
      </c>
      <c r="F1453" t="s">
        <v>8219</v>
      </c>
      <c r="G1453" t="s">
        <v>8223</v>
      </c>
      <c r="H1453" t="s">
        <v>8245</v>
      </c>
      <c r="I1453">
        <v>1433043623</v>
      </c>
      <c r="J1453">
        <v>1429155623</v>
      </c>
      <c r="K1453" t="b">
        <v>0</v>
      </c>
      <c r="L1453">
        <v>28</v>
      </c>
      <c r="M1453" t="b">
        <v>0</v>
      </c>
      <c r="N1453" t="s">
        <v>8265</v>
      </c>
      <c r="O1453">
        <f t="shared" si="110"/>
        <v>11</v>
      </c>
      <c r="P1453">
        <f t="shared" si="111"/>
        <v>46.18</v>
      </c>
      <c r="Q1453" s="10" t="s">
        <v>8310</v>
      </c>
      <c r="R1453" t="s">
        <v>8313</v>
      </c>
      <c r="S1453" s="11">
        <f t="shared" si="112"/>
        <v>42110.153043981481</v>
      </c>
      <c r="T1453" s="11">
        <f t="shared" si="113"/>
        <v>42155.153043981481</v>
      </c>
      <c r="U1453">
        <f t="shared" si="114"/>
        <v>2015</v>
      </c>
    </row>
    <row r="1454" spans="1:21" x14ac:dyDescent="0.35">
      <c r="A1454">
        <v>1049</v>
      </c>
      <c r="B1454" s="3" t="s">
        <v>1050</v>
      </c>
      <c r="C1454" s="3" t="s">
        <v>5159</v>
      </c>
      <c r="D1454" s="6">
        <v>12000</v>
      </c>
      <c r="E1454" s="8">
        <v>0</v>
      </c>
      <c r="F1454" t="s">
        <v>8219</v>
      </c>
      <c r="G1454" t="s">
        <v>8223</v>
      </c>
      <c r="H1454" t="s">
        <v>8245</v>
      </c>
      <c r="I1454">
        <v>1455272445</v>
      </c>
      <c r="J1454">
        <v>1452680445</v>
      </c>
      <c r="K1454" t="b">
        <v>0</v>
      </c>
      <c r="L1454">
        <v>0</v>
      </c>
      <c r="M1454" t="b">
        <v>0</v>
      </c>
      <c r="N1454" t="s">
        <v>8279</v>
      </c>
      <c r="O1454">
        <f t="shared" si="110"/>
        <v>0</v>
      </c>
      <c r="P1454">
        <f t="shared" si="111"/>
        <v>0</v>
      </c>
      <c r="Q1454" s="10" t="s">
        <v>8331</v>
      </c>
      <c r="R1454" t="s">
        <v>8332</v>
      </c>
      <c r="S1454" s="11">
        <f t="shared" si="112"/>
        <v>42382.431076388893</v>
      </c>
      <c r="T1454" s="11">
        <f t="shared" si="113"/>
        <v>42412.431076388893</v>
      </c>
      <c r="U1454">
        <f t="shared" si="114"/>
        <v>2016</v>
      </c>
    </row>
    <row r="1455" spans="1:21" ht="43.5" x14ac:dyDescent="0.35">
      <c r="A1455">
        <v>1243</v>
      </c>
      <c r="B1455" s="3" t="s">
        <v>1244</v>
      </c>
      <c r="C1455" s="3" t="s">
        <v>5353</v>
      </c>
      <c r="D1455" s="6">
        <v>12000</v>
      </c>
      <c r="E1455" s="8">
        <v>1691</v>
      </c>
      <c r="F1455" t="s">
        <v>8219</v>
      </c>
      <c r="G1455" t="s">
        <v>8223</v>
      </c>
      <c r="H1455" t="s">
        <v>8245</v>
      </c>
      <c r="I1455">
        <v>1310158800</v>
      </c>
      <c r="J1455">
        <v>1304888771</v>
      </c>
      <c r="K1455" t="b">
        <v>0</v>
      </c>
      <c r="L1455">
        <v>38</v>
      </c>
      <c r="M1455" t="b">
        <v>0</v>
      </c>
      <c r="N1455" t="s">
        <v>8284</v>
      </c>
      <c r="O1455">
        <f t="shared" si="110"/>
        <v>14</v>
      </c>
      <c r="P1455">
        <f t="shared" si="111"/>
        <v>44.5</v>
      </c>
      <c r="Q1455" s="10" t="s">
        <v>8325</v>
      </c>
      <c r="R1455" t="s">
        <v>8340</v>
      </c>
      <c r="S1455" s="11">
        <f t="shared" si="112"/>
        <v>40671.879293981481</v>
      </c>
      <c r="T1455" s="11">
        <f t="shared" si="113"/>
        <v>40732.875</v>
      </c>
      <c r="U1455">
        <f t="shared" si="114"/>
        <v>2011</v>
      </c>
    </row>
    <row r="1456" spans="1:21" ht="58" x14ac:dyDescent="0.35">
      <c r="A1456">
        <v>2648</v>
      </c>
      <c r="B1456" s="3" t="s">
        <v>2648</v>
      </c>
      <c r="C1456" s="3" t="s">
        <v>6758</v>
      </c>
      <c r="D1456" s="6">
        <v>12000</v>
      </c>
      <c r="E1456" s="8">
        <v>106</v>
      </c>
      <c r="F1456" t="s">
        <v>8219</v>
      </c>
      <c r="G1456" t="s">
        <v>8223</v>
      </c>
      <c r="H1456" t="s">
        <v>8245</v>
      </c>
      <c r="I1456">
        <v>1457543360</v>
      </c>
      <c r="J1456">
        <v>1454951360</v>
      </c>
      <c r="K1456" t="b">
        <v>0</v>
      </c>
      <c r="L1456">
        <v>6</v>
      </c>
      <c r="M1456" t="b">
        <v>0</v>
      </c>
      <c r="N1456" t="s">
        <v>8299</v>
      </c>
      <c r="O1456">
        <f t="shared" si="110"/>
        <v>1</v>
      </c>
      <c r="P1456">
        <f t="shared" si="111"/>
        <v>17.670000000000002</v>
      </c>
      <c r="Q1456" s="10" t="s">
        <v>8319</v>
      </c>
      <c r="R1456" t="s">
        <v>8355</v>
      </c>
      <c r="S1456" s="11">
        <f t="shared" si="112"/>
        <v>42408.714814814812</v>
      </c>
      <c r="T1456" s="11">
        <f t="shared" si="113"/>
        <v>42438.714814814812</v>
      </c>
      <c r="U1456">
        <f t="shared" si="114"/>
        <v>2016</v>
      </c>
    </row>
    <row r="1457" spans="1:21" ht="58" x14ac:dyDescent="0.35">
      <c r="A1457">
        <v>630</v>
      </c>
      <c r="B1457" s="3" t="s">
        <v>631</v>
      </c>
      <c r="C1457" s="3" t="s">
        <v>4740</v>
      </c>
      <c r="D1457" s="6">
        <v>11999</v>
      </c>
      <c r="E1457" s="8">
        <v>10</v>
      </c>
      <c r="F1457" t="s">
        <v>8219</v>
      </c>
      <c r="G1457" t="s">
        <v>8223</v>
      </c>
      <c r="H1457" t="s">
        <v>8245</v>
      </c>
      <c r="I1457">
        <v>1441516200</v>
      </c>
      <c r="J1457">
        <v>1438959121</v>
      </c>
      <c r="K1457" t="b">
        <v>0</v>
      </c>
      <c r="L1457">
        <v>1</v>
      </c>
      <c r="M1457" t="b">
        <v>0</v>
      </c>
      <c r="N1457" t="s">
        <v>8270</v>
      </c>
      <c r="O1457">
        <f t="shared" si="110"/>
        <v>0</v>
      </c>
      <c r="P1457">
        <f t="shared" si="111"/>
        <v>10</v>
      </c>
      <c r="Q1457" s="10" t="s">
        <v>8319</v>
      </c>
      <c r="R1457" t="s">
        <v>8320</v>
      </c>
      <c r="S1457" s="11">
        <f t="shared" si="112"/>
        <v>42223.619456018518</v>
      </c>
      <c r="T1457" s="11">
        <f t="shared" si="113"/>
        <v>42253.215277777781</v>
      </c>
      <c r="U1457">
        <f t="shared" si="114"/>
        <v>2015</v>
      </c>
    </row>
    <row r="1458" spans="1:21" ht="43.5" x14ac:dyDescent="0.35">
      <c r="A1458">
        <v>1309</v>
      </c>
      <c r="B1458" s="3" t="s">
        <v>1310</v>
      </c>
      <c r="C1458" s="3" t="s">
        <v>5419</v>
      </c>
      <c r="D1458" s="6">
        <v>11500</v>
      </c>
      <c r="E1458" s="8">
        <v>12879</v>
      </c>
      <c r="F1458" t="s">
        <v>8219</v>
      </c>
      <c r="G1458" t="s">
        <v>8223</v>
      </c>
      <c r="H1458" t="s">
        <v>8245</v>
      </c>
      <c r="I1458">
        <v>1444943468</v>
      </c>
      <c r="J1458">
        <v>1441919468</v>
      </c>
      <c r="K1458" t="b">
        <v>0</v>
      </c>
      <c r="L1458">
        <v>35</v>
      </c>
      <c r="M1458" t="b">
        <v>0</v>
      </c>
      <c r="N1458" t="s">
        <v>8271</v>
      </c>
      <c r="O1458">
        <f t="shared" si="110"/>
        <v>112</v>
      </c>
      <c r="P1458">
        <f t="shared" si="111"/>
        <v>367.97</v>
      </c>
      <c r="Q1458" s="10" t="s">
        <v>8319</v>
      </c>
      <c r="R1458" t="s">
        <v>8321</v>
      </c>
      <c r="S1458" s="11">
        <f t="shared" si="112"/>
        <v>42257.882731481484</v>
      </c>
      <c r="T1458" s="11">
        <f t="shared" si="113"/>
        <v>42292.882731481484</v>
      </c>
      <c r="U1458">
        <f t="shared" si="114"/>
        <v>2015</v>
      </c>
    </row>
    <row r="1459" spans="1:21" ht="58" x14ac:dyDescent="0.35">
      <c r="A1459">
        <v>1332</v>
      </c>
      <c r="B1459" s="3" t="s">
        <v>1333</v>
      </c>
      <c r="C1459" s="3" t="s">
        <v>5442</v>
      </c>
      <c r="D1459" s="6">
        <v>10115</v>
      </c>
      <c r="E1459" s="8">
        <v>0</v>
      </c>
      <c r="F1459" t="s">
        <v>8219</v>
      </c>
      <c r="G1459" t="s">
        <v>8239</v>
      </c>
      <c r="H1459" t="s">
        <v>8256</v>
      </c>
      <c r="I1459">
        <v>1485480408</v>
      </c>
      <c r="J1459">
        <v>1482888408</v>
      </c>
      <c r="K1459" t="b">
        <v>0</v>
      </c>
      <c r="L1459">
        <v>0</v>
      </c>
      <c r="M1459" t="b">
        <v>0</v>
      </c>
      <c r="N1459" t="s">
        <v>8271</v>
      </c>
      <c r="O1459">
        <f t="shared" si="110"/>
        <v>0</v>
      </c>
      <c r="P1459">
        <f t="shared" si="111"/>
        <v>0</v>
      </c>
      <c r="Q1459" s="10" t="s">
        <v>8319</v>
      </c>
      <c r="R1459" t="s">
        <v>8321</v>
      </c>
      <c r="S1459" s="11">
        <f t="shared" si="112"/>
        <v>42732.060277777782</v>
      </c>
      <c r="T1459" s="11">
        <f t="shared" si="113"/>
        <v>42762.060277777782</v>
      </c>
      <c r="U1459">
        <f t="shared" si="114"/>
        <v>2016</v>
      </c>
    </row>
    <row r="1460" spans="1:21" ht="43.5" x14ac:dyDescent="0.35">
      <c r="A1460">
        <v>149</v>
      </c>
      <c r="B1460" s="3" t="s">
        <v>151</v>
      </c>
      <c r="C1460" s="3" t="s">
        <v>4259</v>
      </c>
      <c r="D1460" s="6">
        <v>10000</v>
      </c>
      <c r="E1460" s="8">
        <v>92</v>
      </c>
      <c r="F1460" t="s">
        <v>8219</v>
      </c>
      <c r="G1460" t="s">
        <v>8223</v>
      </c>
      <c r="H1460" t="s">
        <v>8245</v>
      </c>
      <c r="I1460">
        <v>1419494400</v>
      </c>
      <c r="J1460">
        <v>1416888470</v>
      </c>
      <c r="K1460" t="b">
        <v>0</v>
      </c>
      <c r="L1460">
        <v>6</v>
      </c>
      <c r="M1460" t="b">
        <v>0</v>
      </c>
      <c r="N1460" t="s">
        <v>8265</v>
      </c>
      <c r="O1460">
        <f t="shared" si="110"/>
        <v>1</v>
      </c>
      <c r="P1460">
        <f t="shared" si="111"/>
        <v>15.33</v>
      </c>
      <c r="Q1460" s="10" t="s">
        <v>8310</v>
      </c>
      <c r="R1460" t="s">
        <v>8313</v>
      </c>
      <c r="S1460" s="11">
        <f t="shared" si="112"/>
        <v>41968.172106481477</v>
      </c>
      <c r="T1460" s="11">
        <f t="shared" si="113"/>
        <v>41998.333333333328</v>
      </c>
      <c r="U1460">
        <f t="shared" si="114"/>
        <v>2014</v>
      </c>
    </row>
    <row r="1461" spans="1:21" ht="43.5" x14ac:dyDescent="0.35">
      <c r="A1461">
        <v>601</v>
      </c>
      <c r="B1461" s="3" t="s">
        <v>602</v>
      </c>
      <c r="C1461" s="3" t="s">
        <v>4711</v>
      </c>
      <c r="D1461" s="6">
        <v>10000</v>
      </c>
      <c r="E1461" s="8">
        <v>140</v>
      </c>
      <c r="F1461" t="s">
        <v>8219</v>
      </c>
      <c r="G1461" t="s">
        <v>8228</v>
      </c>
      <c r="H1461" t="s">
        <v>8250</v>
      </c>
      <c r="I1461">
        <v>1419626139</v>
      </c>
      <c r="J1461">
        <v>1417034139</v>
      </c>
      <c r="K1461" t="b">
        <v>0</v>
      </c>
      <c r="L1461">
        <v>6</v>
      </c>
      <c r="M1461" t="b">
        <v>0</v>
      </c>
      <c r="N1461" t="s">
        <v>8270</v>
      </c>
      <c r="O1461">
        <f t="shared" si="110"/>
        <v>1</v>
      </c>
      <c r="P1461">
        <f t="shared" si="111"/>
        <v>23.33</v>
      </c>
      <c r="Q1461" s="10" t="s">
        <v>8319</v>
      </c>
      <c r="R1461" t="s">
        <v>8320</v>
      </c>
      <c r="S1461" s="11">
        <f t="shared" si="112"/>
        <v>41969.858090277776</v>
      </c>
      <c r="T1461" s="11">
        <f t="shared" si="113"/>
        <v>41999.858090277776</v>
      </c>
      <c r="U1461">
        <f t="shared" si="114"/>
        <v>2014</v>
      </c>
    </row>
    <row r="1462" spans="1:21" ht="29" x14ac:dyDescent="0.35">
      <c r="A1462">
        <v>612</v>
      </c>
      <c r="B1462" s="3" t="s">
        <v>613</v>
      </c>
      <c r="C1462" s="3" t="s">
        <v>4722</v>
      </c>
      <c r="D1462" s="6">
        <v>10000</v>
      </c>
      <c r="E1462" s="8">
        <v>0</v>
      </c>
      <c r="F1462" t="s">
        <v>8219</v>
      </c>
      <c r="G1462" t="s">
        <v>8236</v>
      </c>
      <c r="H1462" t="s">
        <v>8248</v>
      </c>
      <c r="I1462">
        <v>1472777146</v>
      </c>
      <c r="J1462">
        <v>1470185146</v>
      </c>
      <c r="K1462" t="b">
        <v>0</v>
      </c>
      <c r="L1462">
        <v>0</v>
      </c>
      <c r="M1462" t="b">
        <v>0</v>
      </c>
      <c r="N1462" t="s">
        <v>8270</v>
      </c>
      <c r="O1462">
        <f t="shared" si="110"/>
        <v>0</v>
      </c>
      <c r="P1462">
        <f t="shared" si="111"/>
        <v>0</v>
      </c>
      <c r="Q1462" s="10" t="s">
        <v>8319</v>
      </c>
      <c r="R1462" t="s">
        <v>8320</v>
      </c>
      <c r="S1462" s="11">
        <f t="shared" si="112"/>
        <v>42585.031782407401</v>
      </c>
      <c r="T1462" s="11">
        <f t="shared" si="113"/>
        <v>42615.031782407401</v>
      </c>
      <c r="U1462">
        <f t="shared" si="114"/>
        <v>2016</v>
      </c>
    </row>
    <row r="1463" spans="1:21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8322</v>
      </c>
      <c r="R1463" t="s">
        <v>8342</v>
      </c>
      <c r="S1463" s="11">
        <f t="shared" si="112"/>
        <v>41899.645300925928</v>
      </c>
      <c r="T1463" s="11">
        <f t="shared" si="113"/>
        <v>41933</v>
      </c>
      <c r="U1463">
        <f t="shared" si="114"/>
        <v>2014</v>
      </c>
    </row>
    <row r="1464" spans="1:21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8322</v>
      </c>
      <c r="R1464" t="s">
        <v>8342</v>
      </c>
      <c r="S1464" s="11">
        <f t="shared" si="112"/>
        <v>41344.662858796299</v>
      </c>
      <c r="T1464" s="11">
        <f t="shared" si="113"/>
        <v>41374.662858796299</v>
      </c>
      <c r="U1464">
        <f t="shared" si="114"/>
        <v>2013</v>
      </c>
    </row>
    <row r="1465" spans="1:21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8322</v>
      </c>
      <c r="R1465" t="s">
        <v>8342</v>
      </c>
      <c r="S1465" s="11">
        <f t="shared" si="112"/>
        <v>41326.911319444444</v>
      </c>
      <c r="T1465" s="11">
        <f t="shared" si="113"/>
        <v>41371.869652777779</v>
      </c>
      <c r="U1465">
        <f t="shared" si="114"/>
        <v>2013</v>
      </c>
    </row>
    <row r="1466" spans="1:21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ref="O1466:O1529" si="115">ROUND(E1466/D1466*100,0)</f>
        <v>163</v>
      </c>
      <c r="P1466">
        <f t="shared" ref="P1466:P1529" si="116">IFERROR(ROUND(E1466/L1466,2),0)</f>
        <v>34.869999999999997</v>
      </c>
      <c r="Q1466" s="10" t="s">
        <v>8322</v>
      </c>
      <c r="R1466" t="s">
        <v>8342</v>
      </c>
      <c r="S1466" s="11">
        <f t="shared" ref="S1466:S1529" si="117">(((J1466/60)/60)/24)+DATE(1970,1,1)</f>
        <v>41291.661550925928</v>
      </c>
      <c r="T1466" s="11">
        <f t="shared" ref="T1466:T1529" si="118">(((I1466/60)/60)/24)+DATE(1970,1,1)</f>
        <v>41321.661550925928</v>
      </c>
      <c r="U1466">
        <f t="shared" ref="U1466:U1529" si="119">YEAR(S1466)</f>
        <v>2013</v>
      </c>
    </row>
    <row r="1467" spans="1:21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5"/>
        <v>456</v>
      </c>
      <c r="P1467">
        <f t="shared" si="116"/>
        <v>52.62</v>
      </c>
      <c r="Q1467" s="10" t="s">
        <v>8322</v>
      </c>
      <c r="R1467" t="s">
        <v>8342</v>
      </c>
      <c r="S1467" s="11">
        <f t="shared" si="117"/>
        <v>40959.734398148146</v>
      </c>
      <c r="T1467" s="11">
        <f t="shared" si="118"/>
        <v>40990.125</v>
      </c>
      <c r="U1467">
        <f t="shared" si="119"/>
        <v>2012</v>
      </c>
    </row>
    <row r="1468" spans="1:21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5"/>
        <v>108</v>
      </c>
      <c r="P1468">
        <f t="shared" si="116"/>
        <v>69.599999999999994</v>
      </c>
      <c r="Q1468" s="10" t="s">
        <v>8322</v>
      </c>
      <c r="R1468" t="s">
        <v>8342</v>
      </c>
      <c r="S1468" s="11">
        <f t="shared" si="117"/>
        <v>42340.172060185185</v>
      </c>
      <c r="T1468" s="11">
        <f t="shared" si="118"/>
        <v>42381.208333333328</v>
      </c>
      <c r="U1468">
        <f t="shared" si="119"/>
        <v>2015</v>
      </c>
    </row>
    <row r="1469" spans="1:21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5"/>
        <v>115</v>
      </c>
      <c r="P1469">
        <f t="shared" si="116"/>
        <v>76.72</v>
      </c>
      <c r="Q1469" s="10" t="s">
        <v>8322</v>
      </c>
      <c r="R1469" t="s">
        <v>8342</v>
      </c>
      <c r="S1469" s="11">
        <f t="shared" si="117"/>
        <v>40933.80190972222</v>
      </c>
      <c r="T1469" s="11">
        <f t="shared" si="118"/>
        <v>40993.760243055556</v>
      </c>
      <c r="U1469">
        <f t="shared" si="119"/>
        <v>2012</v>
      </c>
    </row>
    <row r="1470" spans="1:21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5"/>
        <v>102</v>
      </c>
      <c r="P1470">
        <f t="shared" si="116"/>
        <v>33.19</v>
      </c>
      <c r="Q1470" s="10" t="s">
        <v>8322</v>
      </c>
      <c r="R1470" t="s">
        <v>8342</v>
      </c>
      <c r="S1470" s="11">
        <f t="shared" si="117"/>
        <v>40646.014456018522</v>
      </c>
      <c r="T1470" s="11">
        <f t="shared" si="118"/>
        <v>40706.014456018522</v>
      </c>
      <c r="U1470">
        <f t="shared" si="119"/>
        <v>2011</v>
      </c>
    </row>
    <row r="1471" spans="1:21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5"/>
        <v>108</v>
      </c>
      <c r="P1471">
        <f t="shared" si="116"/>
        <v>149.46</v>
      </c>
      <c r="Q1471" s="10" t="s">
        <v>8322</v>
      </c>
      <c r="R1471" t="s">
        <v>8342</v>
      </c>
      <c r="S1471" s="11">
        <f t="shared" si="117"/>
        <v>41290.598483796297</v>
      </c>
      <c r="T1471" s="11">
        <f t="shared" si="118"/>
        <v>41320.598483796297</v>
      </c>
      <c r="U1471">
        <f t="shared" si="119"/>
        <v>2013</v>
      </c>
    </row>
    <row r="1472" spans="1:21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5"/>
        <v>125</v>
      </c>
      <c r="P1472">
        <f t="shared" si="116"/>
        <v>23.17</v>
      </c>
      <c r="Q1472" s="10" t="s">
        <v>8322</v>
      </c>
      <c r="R1472" t="s">
        <v>8342</v>
      </c>
      <c r="S1472" s="11">
        <f t="shared" si="117"/>
        <v>41250.827118055553</v>
      </c>
      <c r="T1472" s="11">
        <f t="shared" si="118"/>
        <v>41271.827118055553</v>
      </c>
      <c r="U1472">
        <f t="shared" si="119"/>
        <v>2012</v>
      </c>
    </row>
    <row r="1473" spans="1:21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5"/>
        <v>104</v>
      </c>
      <c r="P1473">
        <f t="shared" si="116"/>
        <v>96.88</v>
      </c>
      <c r="Q1473" s="10" t="s">
        <v>8322</v>
      </c>
      <c r="R1473" t="s">
        <v>8342</v>
      </c>
      <c r="S1473" s="11">
        <f t="shared" si="117"/>
        <v>42073.957569444443</v>
      </c>
      <c r="T1473" s="11">
        <f t="shared" si="118"/>
        <v>42103.957569444443</v>
      </c>
      <c r="U1473">
        <f t="shared" si="119"/>
        <v>2015</v>
      </c>
    </row>
    <row r="1474" spans="1:21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5"/>
        <v>139</v>
      </c>
      <c r="P1474">
        <f t="shared" si="116"/>
        <v>103.2</v>
      </c>
      <c r="Q1474" s="10" t="s">
        <v>8322</v>
      </c>
      <c r="R1474" t="s">
        <v>8342</v>
      </c>
      <c r="S1474" s="11">
        <f t="shared" si="117"/>
        <v>41533.542858796296</v>
      </c>
      <c r="T1474" s="11">
        <f t="shared" si="118"/>
        <v>41563.542858796296</v>
      </c>
      <c r="U1474">
        <f t="shared" si="119"/>
        <v>2013</v>
      </c>
    </row>
    <row r="1475" spans="1:21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si="116"/>
        <v>38.46</v>
      </c>
      <c r="Q1475" s="10" t="s">
        <v>8322</v>
      </c>
      <c r="R1475" t="s">
        <v>8342</v>
      </c>
      <c r="S1475" s="11">
        <f t="shared" si="117"/>
        <v>40939.979618055557</v>
      </c>
      <c r="T1475" s="11">
        <f t="shared" si="118"/>
        <v>40969.979618055557</v>
      </c>
      <c r="U1475">
        <f t="shared" si="119"/>
        <v>2012</v>
      </c>
    </row>
    <row r="1476" spans="1:21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8322</v>
      </c>
      <c r="R1476" t="s">
        <v>8342</v>
      </c>
      <c r="S1476" s="11">
        <f t="shared" si="117"/>
        <v>41500.727916666663</v>
      </c>
      <c r="T1476" s="11">
        <f t="shared" si="118"/>
        <v>41530.727916666663</v>
      </c>
      <c r="U1476">
        <f t="shared" si="119"/>
        <v>2013</v>
      </c>
    </row>
    <row r="1477" spans="1:21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8322</v>
      </c>
      <c r="R1477" t="s">
        <v>8342</v>
      </c>
      <c r="S1477" s="11">
        <f t="shared" si="117"/>
        <v>41960.722951388889</v>
      </c>
      <c r="T1477" s="11">
        <f t="shared" si="118"/>
        <v>41993.207638888889</v>
      </c>
      <c r="U1477">
        <f t="shared" si="119"/>
        <v>2014</v>
      </c>
    </row>
    <row r="1478" spans="1:21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8322</v>
      </c>
      <c r="R1478" t="s">
        <v>8342</v>
      </c>
      <c r="S1478" s="11">
        <f t="shared" si="117"/>
        <v>40766.041921296295</v>
      </c>
      <c r="T1478" s="11">
        <f t="shared" si="118"/>
        <v>40796.041921296295</v>
      </c>
      <c r="U1478">
        <f t="shared" si="119"/>
        <v>2011</v>
      </c>
    </row>
    <row r="1479" spans="1:21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8322</v>
      </c>
      <c r="R1479" t="s">
        <v>8342</v>
      </c>
      <c r="S1479" s="11">
        <f t="shared" si="117"/>
        <v>40840.615787037037</v>
      </c>
      <c r="T1479" s="11">
        <f t="shared" si="118"/>
        <v>40900.125</v>
      </c>
      <c r="U1479">
        <f t="shared" si="119"/>
        <v>2011</v>
      </c>
    </row>
    <row r="1480" spans="1:21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8322</v>
      </c>
      <c r="R1480" t="s">
        <v>8342</v>
      </c>
      <c r="S1480" s="11">
        <f t="shared" si="117"/>
        <v>41394.871678240743</v>
      </c>
      <c r="T1480" s="11">
        <f t="shared" si="118"/>
        <v>41408.871678240743</v>
      </c>
      <c r="U1480">
        <f t="shared" si="119"/>
        <v>2013</v>
      </c>
    </row>
    <row r="1481" spans="1:21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8322</v>
      </c>
      <c r="R1481" t="s">
        <v>8342</v>
      </c>
      <c r="S1481" s="11">
        <f t="shared" si="117"/>
        <v>41754.745243055557</v>
      </c>
      <c r="T1481" s="11">
        <f t="shared" si="118"/>
        <v>41769.165972222225</v>
      </c>
      <c r="U1481">
        <f t="shared" si="119"/>
        <v>2014</v>
      </c>
    </row>
    <row r="1482" spans="1:21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8322</v>
      </c>
      <c r="R1482" t="s">
        <v>8342</v>
      </c>
      <c r="S1482" s="11">
        <f t="shared" si="117"/>
        <v>41464.934016203704</v>
      </c>
      <c r="T1482" s="11">
        <f t="shared" si="118"/>
        <v>41481.708333333336</v>
      </c>
      <c r="U1482">
        <f t="shared" si="119"/>
        <v>2013</v>
      </c>
    </row>
    <row r="1483" spans="1:21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8322</v>
      </c>
      <c r="R1483" t="s">
        <v>8324</v>
      </c>
      <c r="S1483" s="11">
        <f t="shared" si="117"/>
        <v>41550.922974537039</v>
      </c>
      <c r="T1483" s="11">
        <f t="shared" si="118"/>
        <v>41580.922974537039</v>
      </c>
      <c r="U1483">
        <f t="shared" si="119"/>
        <v>2013</v>
      </c>
    </row>
    <row r="1484" spans="1:21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8322</v>
      </c>
      <c r="R1484" t="s">
        <v>8324</v>
      </c>
      <c r="S1484" s="11">
        <f t="shared" si="117"/>
        <v>41136.85805555556</v>
      </c>
      <c r="T1484" s="11">
        <f t="shared" si="118"/>
        <v>41159.32708333333</v>
      </c>
      <c r="U1484">
        <f t="shared" si="119"/>
        <v>2012</v>
      </c>
    </row>
    <row r="1485" spans="1:21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8322</v>
      </c>
      <c r="R1485" t="s">
        <v>8324</v>
      </c>
      <c r="S1485" s="11">
        <f t="shared" si="117"/>
        <v>42548.192997685182</v>
      </c>
      <c r="T1485" s="11">
        <f t="shared" si="118"/>
        <v>42573.192997685182</v>
      </c>
      <c r="U1485">
        <f t="shared" si="119"/>
        <v>2016</v>
      </c>
    </row>
    <row r="1486" spans="1:21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8322</v>
      </c>
      <c r="R1486" t="s">
        <v>8324</v>
      </c>
      <c r="S1486" s="11">
        <f t="shared" si="117"/>
        <v>41053.200960648144</v>
      </c>
      <c r="T1486" s="11">
        <f t="shared" si="118"/>
        <v>41111.618750000001</v>
      </c>
      <c r="U1486">
        <f t="shared" si="119"/>
        <v>2012</v>
      </c>
    </row>
    <row r="1487" spans="1:21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8322</v>
      </c>
      <c r="R1487" t="s">
        <v>8324</v>
      </c>
      <c r="S1487" s="11">
        <f t="shared" si="117"/>
        <v>42130.795983796299</v>
      </c>
      <c r="T1487" s="11">
        <f t="shared" si="118"/>
        <v>42175.795983796299</v>
      </c>
      <c r="U1487">
        <f t="shared" si="119"/>
        <v>2015</v>
      </c>
    </row>
    <row r="1488" spans="1:21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8322</v>
      </c>
      <c r="R1488" t="s">
        <v>8324</v>
      </c>
      <c r="S1488" s="11">
        <f t="shared" si="117"/>
        <v>42032.168530092589</v>
      </c>
      <c r="T1488" s="11">
        <f t="shared" si="118"/>
        <v>42062.168530092589</v>
      </c>
      <c r="U1488">
        <f t="shared" si="119"/>
        <v>2015</v>
      </c>
    </row>
    <row r="1489" spans="1:21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8322</v>
      </c>
      <c r="R1489" t="s">
        <v>8324</v>
      </c>
      <c r="S1489" s="11">
        <f t="shared" si="117"/>
        <v>42554.917488425926</v>
      </c>
      <c r="T1489" s="11">
        <f t="shared" si="118"/>
        <v>42584.917488425926</v>
      </c>
      <c r="U1489">
        <f t="shared" si="119"/>
        <v>2016</v>
      </c>
    </row>
    <row r="1490" spans="1:21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8322</v>
      </c>
      <c r="R1490" t="s">
        <v>8324</v>
      </c>
      <c r="S1490" s="11">
        <f t="shared" si="117"/>
        <v>41614.563194444447</v>
      </c>
      <c r="T1490" s="11">
        <f t="shared" si="118"/>
        <v>41644.563194444447</v>
      </c>
      <c r="U1490">
        <f t="shared" si="119"/>
        <v>2013</v>
      </c>
    </row>
    <row r="1491" spans="1:21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8322</v>
      </c>
      <c r="R1491" t="s">
        <v>8324</v>
      </c>
      <c r="S1491" s="11">
        <f t="shared" si="117"/>
        <v>41198.611712962964</v>
      </c>
      <c r="T1491" s="11">
        <f t="shared" si="118"/>
        <v>41228.653379629628</v>
      </c>
      <c r="U1491">
        <f t="shared" si="119"/>
        <v>2012</v>
      </c>
    </row>
    <row r="1492" spans="1:21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8322</v>
      </c>
      <c r="R1492" t="s">
        <v>8324</v>
      </c>
      <c r="S1492" s="11">
        <f t="shared" si="117"/>
        <v>41520.561041666668</v>
      </c>
      <c r="T1492" s="11">
        <f t="shared" si="118"/>
        <v>41549.561041666668</v>
      </c>
      <c r="U1492">
        <f t="shared" si="119"/>
        <v>2013</v>
      </c>
    </row>
    <row r="1493" spans="1:21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8322</v>
      </c>
      <c r="R1493" t="s">
        <v>8324</v>
      </c>
      <c r="S1493" s="11">
        <f t="shared" si="117"/>
        <v>41991.713460648149</v>
      </c>
      <c r="T1493" s="11">
        <f t="shared" si="118"/>
        <v>42050.651388888888</v>
      </c>
      <c r="U1493">
        <f t="shared" si="119"/>
        <v>2014</v>
      </c>
    </row>
    <row r="1494" spans="1:21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8322</v>
      </c>
      <c r="R1494" t="s">
        <v>8324</v>
      </c>
      <c r="S1494" s="11">
        <f t="shared" si="117"/>
        <v>40682.884791666671</v>
      </c>
      <c r="T1494" s="11">
        <f t="shared" si="118"/>
        <v>40712.884791666671</v>
      </c>
      <c r="U1494">
        <f t="shared" si="119"/>
        <v>2011</v>
      </c>
    </row>
    <row r="1495" spans="1:21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8322</v>
      </c>
      <c r="R1495" t="s">
        <v>8324</v>
      </c>
      <c r="S1495" s="11">
        <f t="shared" si="117"/>
        <v>41411.866608796299</v>
      </c>
      <c r="T1495" s="11">
        <f t="shared" si="118"/>
        <v>41441.866608796299</v>
      </c>
      <c r="U1495">
        <f t="shared" si="119"/>
        <v>2013</v>
      </c>
    </row>
    <row r="1496" spans="1:21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8322</v>
      </c>
      <c r="R1496" t="s">
        <v>8324</v>
      </c>
      <c r="S1496" s="11">
        <f t="shared" si="117"/>
        <v>42067.722372685181</v>
      </c>
      <c r="T1496" s="11">
        <f t="shared" si="118"/>
        <v>42097.651388888888</v>
      </c>
      <c r="U1496">
        <f t="shared" si="119"/>
        <v>2015</v>
      </c>
    </row>
    <row r="1497" spans="1:21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8322</v>
      </c>
      <c r="R1497" t="s">
        <v>8324</v>
      </c>
      <c r="S1497" s="11">
        <f t="shared" si="117"/>
        <v>40752.789710648147</v>
      </c>
      <c r="T1497" s="11">
        <f t="shared" si="118"/>
        <v>40782.789710648147</v>
      </c>
      <c r="U1497">
        <f t="shared" si="119"/>
        <v>2011</v>
      </c>
    </row>
    <row r="1498" spans="1:21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8322</v>
      </c>
      <c r="R1498" t="s">
        <v>8324</v>
      </c>
      <c r="S1498" s="11">
        <f t="shared" si="117"/>
        <v>41838.475219907406</v>
      </c>
      <c r="T1498" s="11">
        <f t="shared" si="118"/>
        <v>41898.475219907406</v>
      </c>
      <c r="U1498">
        <f t="shared" si="119"/>
        <v>2014</v>
      </c>
    </row>
    <row r="1499" spans="1:21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8322</v>
      </c>
      <c r="R1499" t="s">
        <v>8324</v>
      </c>
      <c r="S1499" s="11">
        <f t="shared" si="117"/>
        <v>41444.64261574074</v>
      </c>
      <c r="T1499" s="11">
        <f t="shared" si="118"/>
        <v>41486.821527777778</v>
      </c>
      <c r="U1499">
        <f t="shared" si="119"/>
        <v>2013</v>
      </c>
    </row>
    <row r="1500" spans="1:21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8322</v>
      </c>
      <c r="R1500" t="s">
        <v>8324</v>
      </c>
      <c r="S1500" s="11">
        <f t="shared" si="117"/>
        <v>41840.983541666668</v>
      </c>
      <c r="T1500" s="11">
        <f t="shared" si="118"/>
        <v>41885.983541666668</v>
      </c>
      <c r="U1500">
        <f t="shared" si="119"/>
        <v>2014</v>
      </c>
    </row>
    <row r="1501" spans="1:21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8322</v>
      </c>
      <c r="R1501" t="s">
        <v>8324</v>
      </c>
      <c r="S1501" s="11">
        <f t="shared" si="117"/>
        <v>42527.007326388892</v>
      </c>
      <c r="T1501" s="11">
        <f t="shared" si="118"/>
        <v>42587.007326388892</v>
      </c>
      <c r="U1501">
        <f t="shared" si="119"/>
        <v>2016</v>
      </c>
    </row>
    <row r="1502" spans="1:21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8322</v>
      </c>
      <c r="R1502" t="s">
        <v>8324</v>
      </c>
      <c r="S1502" s="11">
        <f t="shared" si="117"/>
        <v>41365.904594907406</v>
      </c>
      <c r="T1502" s="11">
        <f t="shared" si="118"/>
        <v>41395.904594907406</v>
      </c>
      <c r="U1502">
        <f t="shared" si="119"/>
        <v>2013</v>
      </c>
    </row>
    <row r="1503" spans="1:21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8338</v>
      </c>
      <c r="R1503" t="s">
        <v>8339</v>
      </c>
      <c r="S1503" s="11">
        <f t="shared" si="117"/>
        <v>42163.583599537036</v>
      </c>
      <c r="T1503" s="11">
        <f t="shared" si="118"/>
        <v>42193.583599537036</v>
      </c>
      <c r="U1503">
        <f t="shared" si="119"/>
        <v>2015</v>
      </c>
    </row>
    <row r="1504" spans="1:21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8338</v>
      </c>
      <c r="R1504" t="s">
        <v>8339</v>
      </c>
      <c r="S1504" s="11">
        <f t="shared" si="117"/>
        <v>42426.542592592596</v>
      </c>
      <c r="T1504" s="11">
        <f t="shared" si="118"/>
        <v>42454.916666666672</v>
      </c>
      <c r="U1504">
        <f t="shared" si="119"/>
        <v>2016</v>
      </c>
    </row>
    <row r="1505" spans="1:21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8338</v>
      </c>
      <c r="R1505" t="s">
        <v>8339</v>
      </c>
      <c r="S1505" s="11">
        <f t="shared" si="117"/>
        <v>42606.347233796296</v>
      </c>
      <c r="T1505" s="11">
        <f t="shared" si="118"/>
        <v>42666.347233796296</v>
      </c>
      <c r="U1505">
        <f t="shared" si="119"/>
        <v>2016</v>
      </c>
    </row>
    <row r="1506" spans="1:21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8338</v>
      </c>
      <c r="R1506" t="s">
        <v>8339</v>
      </c>
      <c r="S1506" s="11">
        <f t="shared" si="117"/>
        <v>41772.657685185186</v>
      </c>
      <c r="T1506" s="11">
        <f t="shared" si="118"/>
        <v>41800.356249999997</v>
      </c>
      <c r="U1506">
        <f t="shared" si="119"/>
        <v>2014</v>
      </c>
    </row>
    <row r="1507" spans="1:21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8338</v>
      </c>
      <c r="R1507" t="s">
        <v>8339</v>
      </c>
      <c r="S1507" s="11">
        <f t="shared" si="117"/>
        <v>42414.44332175926</v>
      </c>
      <c r="T1507" s="11">
        <f t="shared" si="118"/>
        <v>42451.834027777775</v>
      </c>
      <c r="U1507">
        <f t="shared" si="119"/>
        <v>2016</v>
      </c>
    </row>
    <row r="1508" spans="1:21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8338</v>
      </c>
      <c r="R1508" t="s">
        <v>8339</v>
      </c>
      <c r="S1508" s="11">
        <f t="shared" si="117"/>
        <v>41814.785925925928</v>
      </c>
      <c r="T1508" s="11">
        <f t="shared" si="118"/>
        <v>41844.785925925928</v>
      </c>
      <c r="U1508">
        <f t="shared" si="119"/>
        <v>2014</v>
      </c>
    </row>
    <row r="1509" spans="1:21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8338</v>
      </c>
      <c r="R1509" t="s">
        <v>8339</v>
      </c>
      <c r="S1509" s="11">
        <f t="shared" si="117"/>
        <v>40254.450335648151</v>
      </c>
      <c r="T1509" s="11">
        <f t="shared" si="118"/>
        <v>40313.340277777781</v>
      </c>
      <c r="U1509">
        <f t="shared" si="119"/>
        <v>2010</v>
      </c>
    </row>
    <row r="1510" spans="1:21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8338</v>
      </c>
      <c r="R1510" t="s">
        <v>8339</v>
      </c>
      <c r="S1510" s="11">
        <f t="shared" si="117"/>
        <v>41786.614363425928</v>
      </c>
      <c r="T1510" s="11">
        <f t="shared" si="118"/>
        <v>41817.614363425928</v>
      </c>
      <c r="U1510">
        <f t="shared" si="119"/>
        <v>2014</v>
      </c>
    </row>
    <row r="1511" spans="1:21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8338</v>
      </c>
      <c r="R1511" t="s">
        <v>8339</v>
      </c>
      <c r="S1511" s="11">
        <f t="shared" si="117"/>
        <v>42751.533391203702</v>
      </c>
      <c r="T1511" s="11">
        <f t="shared" si="118"/>
        <v>42780.957638888889</v>
      </c>
      <c r="U1511">
        <f t="shared" si="119"/>
        <v>2017</v>
      </c>
    </row>
    <row r="1512" spans="1:21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8338</v>
      </c>
      <c r="R1512" t="s">
        <v>8339</v>
      </c>
      <c r="S1512" s="11">
        <f t="shared" si="117"/>
        <v>41809.385162037033</v>
      </c>
      <c r="T1512" s="11">
        <f t="shared" si="118"/>
        <v>41839.385162037033</v>
      </c>
      <c r="U1512">
        <f t="shared" si="119"/>
        <v>2014</v>
      </c>
    </row>
    <row r="1513" spans="1:21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8338</v>
      </c>
      <c r="R1513" t="s">
        <v>8339</v>
      </c>
      <c r="S1513" s="11">
        <f t="shared" si="117"/>
        <v>42296.583379629628</v>
      </c>
      <c r="T1513" s="11">
        <f t="shared" si="118"/>
        <v>42326.625046296293</v>
      </c>
      <c r="U1513">
        <f t="shared" si="119"/>
        <v>2015</v>
      </c>
    </row>
    <row r="1514" spans="1:21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8338</v>
      </c>
      <c r="R1514" t="s">
        <v>8339</v>
      </c>
      <c r="S1514" s="11">
        <f t="shared" si="117"/>
        <v>42741.684479166666</v>
      </c>
      <c r="T1514" s="11">
        <f t="shared" si="118"/>
        <v>42771.684479166666</v>
      </c>
      <c r="U1514">
        <f t="shared" si="119"/>
        <v>2017</v>
      </c>
    </row>
    <row r="1515" spans="1:21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8338</v>
      </c>
      <c r="R1515" t="s">
        <v>8339</v>
      </c>
      <c r="S1515" s="11">
        <f t="shared" si="117"/>
        <v>41806.637337962966</v>
      </c>
      <c r="T1515" s="11">
        <f t="shared" si="118"/>
        <v>41836.637337962966</v>
      </c>
      <c r="U1515">
        <f t="shared" si="119"/>
        <v>2014</v>
      </c>
    </row>
    <row r="1516" spans="1:21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8338</v>
      </c>
      <c r="R1516" t="s">
        <v>8339</v>
      </c>
      <c r="S1516" s="11">
        <f t="shared" si="117"/>
        <v>42234.597685185188</v>
      </c>
      <c r="T1516" s="11">
        <f t="shared" si="118"/>
        <v>42274.597685185188</v>
      </c>
      <c r="U1516">
        <f t="shared" si="119"/>
        <v>2015</v>
      </c>
    </row>
    <row r="1517" spans="1:21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8338</v>
      </c>
      <c r="R1517" t="s">
        <v>8339</v>
      </c>
      <c r="S1517" s="11">
        <f t="shared" si="117"/>
        <v>42415.253437499996</v>
      </c>
      <c r="T1517" s="11">
        <f t="shared" si="118"/>
        <v>42445.211770833332</v>
      </c>
      <c r="U1517">
        <f t="shared" si="119"/>
        <v>2016</v>
      </c>
    </row>
    <row r="1518" spans="1:21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8338</v>
      </c>
      <c r="R1518" t="s">
        <v>8339</v>
      </c>
      <c r="S1518" s="11">
        <f t="shared" si="117"/>
        <v>42619.466342592597</v>
      </c>
      <c r="T1518" s="11">
        <f t="shared" si="118"/>
        <v>42649.583333333328</v>
      </c>
      <c r="U1518">
        <f t="shared" si="119"/>
        <v>2016</v>
      </c>
    </row>
    <row r="1519" spans="1:21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8338</v>
      </c>
      <c r="R1519" t="s">
        <v>8339</v>
      </c>
      <c r="S1519" s="11">
        <f t="shared" si="117"/>
        <v>41948.56658564815</v>
      </c>
      <c r="T1519" s="11">
        <f t="shared" si="118"/>
        <v>41979.25</v>
      </c>
      <c r="U1519">
        <f t="shared" si="119"/>
        <v>2014</v>
      </c>
    </row>
    <row r="1520" spans="1:21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8338</v>
      </c>
      <c r="R1520" t="s">
        <v>8339</v>
      </c>
      <c r="S1520" s="11">
        <f t="shared" si="117"/>
        <v>41760.8200462963</v>
      </c>
      <c r="T1520" s="11">
        <f t="shared" si="118"/>
        <v>41790.8200462963</v>
      </c>
      <c r="U1520">
        <f t="shared" si="119"/>
        <v>2014</v>
      </c>
    </row>
    <row r="1521" spans="1:21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8338</v>
      </c>
      <c r="R1521" t="s">
        <v>8339</v>
      </c>
      <c r="S1521" s="11">
        <f t="shared" si="117"/>
        <v>41782.741701388892</v>
      </c>
      <c r="T1521" s="11">
        <f t="shared" si="118"/>
        <v>41810.915972222225</v>
      </c>
      <c r="U1521">
        <f t="shared" si="119"/>
        <v>2014</v>
      </c>
    </row>
    <row r="1522" spans="1:21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8338</v>
      </c>
      <c r="R1522" t="s">
        <v>8339</v>
      </c>
      <c r="S1522" s="11">
        <f t="shared" si="117"/>
        <v>41955.857789351852</v>
      </c>
      <c r="T1522" s="11">
        <f t="shared" si="118"/>
        <v>41992.166666666672</v>
      </c>
      <c r="U1522">
        <f t="shared" si="119"/>
        <v>2014</v>
      </c>
    </row>
    <row r="1523" spans="1:21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8338</v>
      </c>
      <c r="R1523" t="s">
        <v>8339</v>
      </c>
      <c r="S1523" s="11">
        <f t="shared" si="117"/>
        <v>42493.167719907404</v>
      </c>
      <c r="T1523" s="11">
        <f t="shared" si="118"/>
        <v>42528.167719907404</v>
      </c>
      <c r="U1523">
        <f t="shared" si="119"/>
        <v>2016</v>
      </c>
    </row>
    <row r="1524" spans="1:21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8338</v>
      </c>
      <c r="R1524" t="s">
        <v>8339</v>
      </c>
      <c r="S1524" s="11">
        <f t="shared" si="117"/>
        <v>41899.830312500002</v>
      </c>
      <c r="T1524" s="11">
        <f t="shared" si="118"/>
        <v>41929.830312500002</v>
      </c>
      <c r="U1524">
        <f t="shared" si="119"/>
        <v>2014</v>
      </c>
    </row>
    <row r="1525" spans="1:21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8338</v>
      </c>
      <c r="R1525" t="s">
        <v>8339</v>
      </c>
      <c r="S1525" s="11">
        <f t="shared" si="117"/>
        <v>41964.751342592594</v>
      </c>
      <c r="T1525" s="11">
        <f t="shared" si="118"/>
        <v>41996</v>
      </c>
      <c r="U1525">
        <f t="shared" si="119"/>
        <v>2014</v>
      </c>
    </row>
    <row r="1526" spans="1:21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8338</v>
      </c>
      <c r="R1526" t="s">
        <v>8339</v>
      </c>
      <c r="S1526" s="11">
        <f t="shared" si="117"/>
        <v>42756.501041666663</v>
      </c>
      <c r="T1526" s="11">
        <f t="shared" si="118"/>
        <v>42786.501041666663</v>
      </c>
      <c r="U1526">
        <f t="shared" si="119"/>
        <v>2017</v>
      </c>
    </row>
    <row r="1527" spans="1:21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8338</v>
      </c>
      <c r="R1527" t="s">
        <v>8339</v>
      </c>
      <c r="S1527" s="11">
        <f t="shared" si="117"/>
        <v>42570.702986111108</v>
      </c>
      <c r="T1527" s="11">
        <f t="shared" si="118"/>
        <v>42600.702986111108</v>
      </c>
      <c r="U1527">
        <f t="shared" si="119"/>
        <v>2016</v>
      </c>
    </row>
    <row r="1528" spans="1:21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8338</v>
      </c>
      <c r="R1528" t="s">
        <v>8339</v>
      </c>
      <c r="S1528" s="11">
        <f t="shared" si="117"/>
        <v>42339.276006944448</v>
      </c>
      <c r="T1528" s="11">
        <f t="shared" si="118"/>
        <v>42388.276006944448</v>
      </c>
      <c r="U1528">
        <f t="shared" si="119"/>
        <v>2015</v>
      </c>
    </row>
    <row r="1529" spans="1:21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8338</v>
      </c>
      <c r="R1529" t="s">
        <v>8339</v>
      </c>
      <c r="S1529" s="11">
        <f t="shared" si="117"/>
        <v>42780.600532407407</v>
      </c>
      <c r="T1529" s="11">
        <f t="shared" si="118"/>
        <v>42808.558865740735</v>
      </c>
      <c r="U1529">
        <f t="shared" si="119"/>
        <v>2017</v>
      </c>
    </row>
    <row r="1530" spans="1:21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ref="O1530:O1593" si="120">ROUND(E1530/D1530*100,0)</f>
        <v>282</v>
      </c>
      <c r="P1530">
        <f t="shared" ref="P1530:P1593" si="121">IFERROR(ROUND(E1530/L1530,2),0)</f>
        <v>52.79</v>
      </c>
      <c r="Q1530" s="10" t="s">
        <v>8338</v>
      </c>
      <c r="R1530" t="s">
        <v>8339</v>
      </c>
      <c r="S1530" s="11">
        <f t="shared" ref="S1530:S1593" si="122">(((J1530/60)/60)/24)+DATE(1970,1,1)</f>
        <v>42736.732893518521</v>
      </c>
      <c r="T1530" s="11">
        <f t="shared" ref="T1530:T1593" si="123">(((I1530/60)/60)/24)+DATE(1970,1,1)</f>
        <v>42767</v>
      </c>
      <c r="U1530">
        <f t="shared" ref="U1530:U1593" si="124">YEAR(S1530)</f>
        <v>2017</v>
      </c>
    </row>
    <row r="1531" spans="1:21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20"/>
        <v>101</v>
      </c>
      <c r="P1531">
        <f t="shared" si="121"/>
        <v>135.66999999999999</v>
      </c>
      <c r="Q1531" s="10" t="s">
        <v>8338</v>
      </c>
      <c r="R1531" t="s">
        <v>8339</v>
      </c>
      <c r="S1531" s="11">
        <f t="shared" si="122"/>
        <v>42052.628703703704</v>
      </c>
      <c r="T1531" s="11">
        <f t="shared" si="123"/>
        <v>42082.587037037039</v>
      </c>
      <c r="U1531">
        <f t="shared" si="124"/>
        <v>2015</v>
      </c>
    </row>
    <row r="1532" spans="1:21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20"/>
        <v>135</v>
      </c>
      <c r="P1532">
        <f t="shared" si="121"/>
        <v>53.99</v>
      </c>
      <c r="Q1532" s="10" t="s">
        <v>8338</v>
      </c>
      <c r="R1532" t="s">
        <v>8339</v>
      </c>
      <c r="S1532" s="11">
        <f t="shared" si="122"/>
        <v>42275.767303240747</v>
      </c>
      <c r="T1532" s="11">
        <f t="shared" si="123"/>
        <v>42300.767303240747</v>
      </c>
      <c r="U1532">
        <f t="shared" si="124"/>
        <v>2015</v>
      </c>
    </row>
    <row r="1533" spans="1:21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20"/>
        <v>176</v>
      </c>
      <c r="P1533">
        <f t="shared" si="121"/>
        <v>56.64</v>
      </c>
      <c r="Q1533" s="10" t="s">
        <v>8338</v>
      </c>
      <c r="R1533" t="s">
        <v>8339</v>
      </c>
      <c r="S1533" s="11">
        <f t="shared" si="122"/>
        <v>41941.802384259259</v>
      </c>
      <c r="T1533" s="11">
        <f t="shared" si="123"/>
        <v>41974.125</v>
      </c>
      <c r="U1533">
        <f t="shared" si="124"/>
        <v>2014</v>
      </c>
    </row>
    <row r="1534" spans="1:21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20"/>
        <v>484</v>
      </c>
      <c r="P1534">
        <f t="shared" si="121"/>
        <v>82.32</v>
      </c>
      <c r="Q1534" s="10" t="s">
        <v>8338</v>
      </c>
      <c r="R1534" t="s">
        <v>8339</v>
      </c>
      <c r="S1534" s="11">
        <f t="shared" si="122"/>
        <v>42391.475289351853</v>
      </c>
      <c r="T1534" s="11">
        <f t="shared" si="123"/>
        <v>42415.625</v>
      </c>
      <c r="U1534">
        <f t="shared" si="124"/>
        <v>2016</v>
      </c>
    </row>
    <row r="1535" spans="1:21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20"/>
        <v>145</v>
      </c>
      <c r="P1535">
        <f t="shared" si="121"/>
        <v>88.26</v>
      </c>
      <c r="Q1535" s="10" t="s">
        <v>8338</v>
      </c>
      <c r="R1535" t="s">
        <v>8339</v>
      </c>
      <c r="S1535" s="11">
        <f t="shared" si="122"/>
        <v>42443.00204861111</v>
      </c>
      <c r="T1535" s="11">
        <f t="shared" si="123"/>
        <v>42492.165972222225</v>
      </c>
      <c r="U1535">
        <f t="shared" si="124"/>
        <v>2016</v>
      </c>
    </row>
    <row r="1536" spans="1:21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20"/>
        <v>418</v>
      </c>
      <c r="P1536">
        <f t="shared" si="121"/>
        <v>84.91</v>
      </c>
      <c r="Q1536" s="10" t="s">
        <v>8338</v>
      </c>
      <c r="R1536" t="s">
        <v>8339</v>
      </c>
      <c r="S1536" s="11">
        <f t="shared" si="122"/>
        <v>42221.67432870371</v>
      </c>
      <c r="T1536" s="11">
        <f t="shared" si="123"/>
        <v>42251.67432870371</v>
      </c>
      <c r="U1536">
        <f t="shared" si="124"/>
        <v>2015</v>
      </c>
    </row>
    <row r="1537" spans="1:21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20"/>
        <v>132</v>
      </c>
      <c r="P1537">
        <f t="shared" si="121"/>
        <v>48.15</v>
      </c>
      <c r="Q1537" s="10" t="s">
        <v>8338</v>
      </c>
      <c r="R1537" t="s">
        <v>8339</v>
      </c>
      <c r="S1537" s="11">
        <f t="shared" si="122"/>
        <v>42484.829062500001</v>
      </c>
      <c r="T1537" s="11">
        <f t="shared" si="123"/>
        <v>42513.916666666672</v>
      </c>
      <c r="U1537">
        <f t="shared" si="124"/>
        <v>2016</v>
      </c>
    </row>
    <row r="1538" spans="1:21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20"/>
        <v>250</v>
      </c>
      <c r="P1538">
        <f t="shared" si="121"/>
        <v>66.02</v>
      </c>
      <c r="Q1538" s="10" t="s">
        <v>8338</v>
      </c>
      <c r="R1538" t="s">
        <v>8339</v>
      </c>
      <c r="S1538" s="11">
        <f t="shared" si="122"/>
        <v>42213.802199074074</v>
      </c>
      <c r="T1538" s="11">
        <f t="shared" si="123"/>
        <v>42243.802199074074</v>
      </c>
      <c r="U1538">
        <f t="shared" si="124"/>
        <v>2015</v>
      </c>
    </row>
    <row r="1539" spans="1:21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si="121"/>
        <v>96.38</v>
      </c>
      <c r="Q1539" s="10" t="s">
        <v>8338</v>
      </c>
      <c r="R1539" t="s">
        <v>8339</v>
      </c>
      <c r="S1539" s="11">
        <f t="shared" si="122"/>
        <v>42552.315127314811</v>
      </c>
      <c r="T1539" s="11">
        <f t="shared" si="123"/>
        <v>42588.75</v>
      </c>
      <c r="U1539">
        <f t="shared" si="124"/>
        <v>2016</v>
      </c>
    </row>
    <row r="1540" spans="1:21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8338</v>
      </c>
      <c r="R1540" t="s">
        <v>8339</v>
      </c>
      <c r="S1540" s="11">
        <f t="shared" si="122"/>
        <v>41981.782060185185</v>
      </c>
      <c r="T1540" s="11">
        <f t="shared" si="123"/>
        <v>42026.782060185185</v>
      </c>
      <c r="U1540">
        <f t="shared" si="124"/>
        <v>2014</v>
      </c>
    </row>
    <row r="1541" spans="1:21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8338</v>
      </c>
      <c r="R1541" t="s">
        <v>8339</v>
      </c>
      <c r="S1541" s="11">
        <f t="shared" si="122"/>
        <v>42705.919201388882</v>
      </c>
      <c r="T1541" s="11">
        <f t="shared" si="123"/>
        <v>42738.919201388882</v>
      </c>
      <c r="U1541">
        <f t="shared" si="124"/>
        <v>2016</v>
      </c>
    </row>
    <row r="1542" spans="1:21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8338</v>
      </c>
      <c r="R1542" t="s">
        <v>8339</v>
      </c>
      <c r="S1542" s="11">
        <f t="shared" si="122"/>
        <v>41939.00712962963</v>
      </c>
      <c r="T1542" s="11">
        <f t="shared" si="123"/>
        <v>41969.052083333328</v>
      </c>
      <c r="U1542">
        <f t="shared" si="124"/>
        <v>2014</v>
      </c>
    </row>
    <row r="1543" spans="1:21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8338</v>
      </c>
      <c r="R1543" t="s">
        <v>8343</v>
      </c>
      <c r="S1543" s="11">
        <f t="shared" si="122"/>
        <v>41974.712245370371</v>
      </c>
      <c r="T1543" s="11">
        <f t="shared" si="123"/>
        <v>42004.712245370371</v>
      </c>
      <c r="U1543">
        <f t="shared" si="124"/>
        <v>2014</v>
      </c>
    </row>
    <row r="1544" spans="1:21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8338</v>
      </c>
      <c r="R1544" t="s">
        <v>8343</v>
      </c>
      <c r="S1544" s="11">
        <f t="shared" si="122"/>
        <v>42170.996527777781</v>
      </c>
      <c r="T1544" s="11">
        <f t="shared" si="123"/>
        <v>42185.996527777781</v>
      </c>
      <c r="U1544">
        <f t="shared" si="124"/>
        <v>2015</v>
      </c>
    </row>
    <row r="1545" spans="1:21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8338</v>
      </c>
      <c r="R1545" t="s">
        <v>8343</v>
      </c>
      <c r="S1545" s="11">
        <f t="shared" si="122"/>
        <v>41935.509652777779</v>
      </c>
      <c r="T1545" s="11">
        <f t="shared" si="123"/>
        <v>41965.551319444443</v>
      </c>
      <c r="U1545">
        <f t="shared" si="124"/>
        <v>2014</v>
      </c>
    </row>
    <row r="1546" spans="1:21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8338</v>
      </c>
      <c r="R1546" t="s">
        <v>8343</v>
      </c>
      <c r="S1546" s="11">
        <f t="shared" si="122"/>
        <v>42053.051203703704</v>
      </c>
      <c r="T1546" s="11">
        <f t="shared" si="123"/>
        <v>42095.012499999997</v>
      </c>
      <c r="U1546">
        <f t="shared" si="124"/>
        <v>2015</v>
      </c>
    </row>
    <row r="1547" spans="1:21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8338</v>
      </c>
      <c r="R1547" t="s">
        <v>8343</v>
      </c>
      <c r="S1547" s="11">
        <f t="shared" si="122"/>
        <v>42031.884652777779</v>
      </c>
      <c r="T1547" s="11">
        <f t="shared" si="123"/>
        <v>42065.886111111111</v>
      </c>
      <c r="U1547">
        <f t="shared" si="124"/>
        <v>2015</v>
      </c>
    </row>
    <row r="1548" spans="1:21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8338</v>
      </c>
      <c r="R1548" t="s">
        <v>8343</v>
      </c>
      <c r="S1548" s="11">
        <f t="shared" si="122"/>
        <v>41839.212951388887</v>
      </c>
      <c r="T1548" s="11">
        <f t="shared" si="123"/>
        <v>41899.212951388887</v>
      </c>
      <c r="U1548">
        <f t="shared" si="124"/>
        <v>2014</v>
      </c>
    </row>
    <row r="1549" spans="1:21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8338</v>
      </c>
      <c r="R1549" t="s">
        <v>8343</v>
      </c>
      <c r="S1549" s="11">
        <f t="shared" si="122"/>
        <v>42782.426875000005</v>
      </c>
      <c r="T1549" s="11">
        <f t="shared" si="123"/>
        <v>42789.426875000005</v>
      </c>
      <c r="U1549">
        <f t="shared" si="124"/>
        <v>2017</v>
      </c>
    </row>
    <row r="1550" spans="1:21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8338</v>
      </c>
      <c r="R1550" t="s">
        <v>8343</v>
      </c>
      <c r="S1550" s="11">
        <f t="shared" si="122"/>
        <v>42286.88217592593</v>
      </c>
      <c r="T1550" s="11">
        <f t="shared" si="123"/>
        <v>42316.923842592587</v>
      </c>
      <c r="U1550">
        <f t="shared" si="124"/>
        <v>2015</v>
      </c>
    </row>
    <row r="1551" spans="1:21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8338</v>
      </c>
      <c r="R1551" t="s">
        <v>8343</v>
      </c>
      <c r="S1551" s="11">
        <f t="shared" si="122"/>
        <v>42281.136099537034</v>
      </c>
      <c r="T1551" s="11">
        <f t="shared" si="123"/>
        <v>42311.177766203706</v>
      </c>
      <c r="U1551">
        <f t="shared" si="124"/>
        <v>2015</v>
      </c>
    </row>
    <row r="1552" spans="1:21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8338</v>
      </c>
      <c r="R1552" t="s">
        <v>8343</v>
      </c>
      <c r="S1552" s="11">
        <f t="shared" si="122"/>
        <v>42472.449467592596</v>
      </c>
      <c r="T1552" s="11">
        <f t="shared" si="123"/>
        <v>42502.449467592596</v>
      </c>
      <c r="U1552">
        <f t="shared" si="124"/>
        <v>2016</v>
      </c>
    </row>
    <row r="1553" spans="1:21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8338</v>
      </c>
      <c r="R1553" t="s">
        <v>8343</v>
      </c>
      <c r="S1553" s="11">
        <f t="shared" si="122"/>
        <v>42121.824525462958</v>
      </c>
      <c r="T1553" s="11">
        <f t="shared" si="123"/>
        <v>42151.824525462958</v>
      </c>
      <c r="U1553">
        <f t="shared" si="124"/>
        <v>2015</v>
      </c>
    </row>
    <row r="1554" spans="1:21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8338</v>
      </c>
      <c r="R1554" t="s">
        <v>8343</v>
      </c>
      <c r="S1554" s="11">
        <f t="shared" si="122"/>
        <v>41892.688750000001</v>
      </c>
      <c r="T1554" s="11">
        <f t="shared" si="123"/>
        <v>41913.165972222225</v>
      </c>
      <c r="U1554">
        <f t="shared" si="124"/>
        <v>2014</v>
      </c>
    </row>
    <row r="1555" spans="1:21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8338</v>
      </c>
      <c r="R1555" t="s">
        <v>8343</v>
      </c>
      <c r="S1555" s="11">
        <f t="shared" si="122"/>
        <v>42219.282951388886</v>
      </c>
      <c r="T1555" s="11">
        <f t="shared" si="123"/>
        <v>42249.282951388886</v>
      </c>
      <c r="U1555">
        <f t="shared" si="124"/>
        <v>2015</v>
      </c>
    </row>
    <row r="1556" spans="1:21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8338</v>
      </c>
      <c r="R1556" t="s">
        <v>8343</v>
      </c>
      <c r="S1556" s="11">
        <f t="shared" si="122"/>
        <v>42188.252199074079</v>
      </c>
      <c r="T1556" s="11">
        <f t="shared" si="123"/>
        <v>42218.252199074079</v>
      </c>
      <c r="U1556">
        <f t="shared" si="124"/>
        <v>2015</v>
      </c>
    </row>
    <row r="1557" spans="1:21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8338</v>
      </c>
      <c r="R1557" t="s">
        <v>8343</v>
      </c>
      <c r="S1557" s="11">
        <f t="shared" si="122"/>
        <v>42241.613796296297</v>
      </c>
      <c r="T1557" s="11">
        <f t="shared" si="123"/>
        <v>42264.708333333328</v>
      </c>
      <c r="U1557">
        <f t="shared" si="124"/>
        <v>2015</v>
      </c>
    </row>
    <row r="1558" spans="1:21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8338</v>
      </c>
      <c r="R1558" t="s">
        <v>8343</v>
      </c>
      <c r="S1558" s="11">
        <f t="shared" si="122"/>
        <v>42525.153055555551</v>
      </c>
      <c r="T1558" s="11">
        <f t="shared" si="123"/>
        <v>42555.153055555551</v>
      </c>
      <c r="U1558">
        <f t="shared" si="124"/>
        <v>2016</v>
      </c>
    </row>
    <row r="1559" spans="1:21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8338</v>
      </c>
      <c r="R1559" t="s">
        <v>8343</v>
      </c>
      <c r="S1559" s="11">
        <f t="shared" si="122"/>
        <v>41871.65315972222</v>
      </c>
      <c r="T1559" s="11">
        <f t="shared" si="123"/>
        <v>41902.65315972222</v>
      </c>
      <c r="U1559">
        <f t="shared" si="124"/>
        <v>2014</v>
      </c>
    </row>
    <row r="1560" spans="1:21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8338</v>
      </c>
      <c r="R1560" t="s">
        <v>8343</v>
      </c>
      <c r="S1560" s="11">
        <f t="shared" si="122"/>
        <v>42185.397673611107</v>
      </c>
      <c r="T1560" s="11">
        <f t="shared" si="123"/>
        <v>42244.508333333331</v>
      </c>
      <c r="U1560">
        <f t="shared" si="124"/>
        <v>2015</v>
      </c>
    </row>
    <row r="1561" spans="1:21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8338</v>
      </c>
      <c r="R1561" t="s">
        <v>8343</v>
      </c>
      <c r="S1561" s="11">
        <f t="shared" si="122"/>
        <v>42108.05322916666</v>
      </c>
      <c r="T1561" s="11">
        <f t="shared" si="123"/>
        <v>42123.05322916666</v>
      </c>
      <c r="U1561">
        <f t="shared" si="124"/>
        <v>2015</v>
      </c>
    </row>
    <row r="1562" spans="1:21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8338</v>
      </c>
      <c r="R1562" t="s">
        <v>8343</v>
      </c>
      <c r="S1562" s="11">
        <f t="shared" si="122"/>
        <v>41936.020752314813</v>
      </c>
      <c r="T1562" s="11">
        <f t="shared" si="123"/>
        <v>41956.062418981484</v>
      </c>
      <c r="U1562">
        <f t="shared" si="124"/>
        <v>2014</v>
      </c>
    </row>
    <row r="1563" spans="1:21" ht="43.5" x14ac:dyDescent="0.35">
      <c r="A1563">
        <v>614</v>
      </c>
      <c r="B1563" s="3" t="s">
        <v>615</v>
      </c>
      <c r="C1563" s="3" t="s">
        <v>4724</v>
      </c>
      <c r="D1563" s="6">
        <v>10000</v>
      </c>
      <c r="E1563" s="8">
        <v>0</v>
      </c>
      <c r="F1563" t="s">
        <v>8219</v>
      </c>
      <c r="G1563" t="s">
        <v>8223</v>
      </c>
      <c r="H1563" t="s">
        <v>8245</v>
      </c>
      <c r="I1563">
        <v>1466731740</v>
      </c>
      <c r="J1563">
        <v>1464139740</v>
      </c>
      <c r="K1563" t="b">
        <v>0</v>
      </c>
      <c r="L1563">
        <v>0</v>
      </c>
      <c r="M1563" t="b">
        <v>0</v>
      </c>
      <c r="N1563" t="s">
        <v>8270</v>
      </c>
      <c r="O1563">
        <f t="shared" si="120"/>
        <v>0</v>
      </c>
      <c r="P1563">
        <f t="shared" si="121"/>
        <v>0</v>
      </c>
      <c r="Q1563" s="10" t="s">
        <v>8319</v>
      </c>
      <c r="R1563" t="s">
        <v>8320</v>
      </c>
      <c r="S1563" s="11">
        <f t="shared" si="122"/>
        <v>42515.061805555553</v>
      </c>
      <c r="T1563" s="11">
        <f t="shared" si="123"/>
        <v>42545.061805555553</v>
      </c>
      <c r="U1563">
        <f t="shared" si="124"/>
        <v>2016</v>
      </c>
    </row>
    <row r="1564" spans="1:21" ht="43.5" x14ac:dyDescent="0.35">
      <c r="A1564">
        <v>633</v>
      </c>
      <c r="B1564" s="3" t="s">
        <v>634</v>
      </c>
      <c r="C1564" s="3" t="s">
        <v>4743</v>
      </c>
      <c r="D1564" s="6">
        <v>10000</v>
      </c>
      <c r="E1564" s="8">
        <v>1245</v>
      </c>
      <c r="F1564" t="s">
        <v>8219</v>
      </c>
      <c r="G1564" t="s">
        <v>8223</v>
      </c>
      <c r="H1564" t="s">
        <v>8245</v>
      </c>
      <c r="I1564">
        <v>1466204400</v>
      </c>
      <c r="J1564">
        <v>1463469062</v>
      </c>
      <c r="K1564" t="b">
        <v>0</v>
      </c>
      <c r="L1564">
        <v>25</v>
      </c>
      <c r="M1564" t="b">
        <v>0</v>
      </c>
      <c r="N1564" t="s">
        <v>8270</v>
      </c>
      <c r="O1564">
        <f t="shared" si="120"/>
        <v>12</v>
      </c>
      <c r="P1564">
        <f t="shared" si="121"/>
        <v>49.8</v>
      </c>
      <c r="Q1564" s="10" t="s">
        <v>8319</v>
      </c>
      <c r="R1564" t="s">
        <v>8320</v>
      </c>
      <c r="S1564" s="11">
        <f t="shared" si="122"/>
        <v>42507.29932870371</v>
      </c>
      <c r="T1564" s="11">
        <f t="shared" si="123"/>
        <v>42538.958333333328</v>
      </c>
      <c r="U1564">
        <f t="shared" si="124"/>
        <v>2016</v>
      </c>
    </row>
    <row r="1565" spans="1:21" ht="29" x14ac:dyDescent="0.35">
      <c r="A1565">
        <v>1014</v>
      </c>
      <c r="B1565" s="3" t="s">
        <v>1015</v>
      </c>
      <c r="C1565" s="3" t="s">
        <v>5124</v>
      </c>
      <c r="D1565" s="6">
        <v>10000</v>
      </c>
      <c r="E1565" s="8">
        <v>3060</v>
      </c>
      <c r="F1565" t="s">
        <v>8219</v>
      </c>
      <c r="G1565" t="s">
        <v>8223</v>
      </c>
      <c r="H1565" t="s">
        <v>8245</v>
      </c>
      <c r="I1565">
        <v>1420070615</v>
      </c>
      <c r="J1565">
        <v>1415750615</v>
      </c>
      <c r="K1565" t="b">
        <v>0</v>
      </c>
      <c r="L1565">
        <v>16</v>
      </c>
      <c r="M1565" t="b">
        <v>0</v>
      </c>
      <c r="N1565" t="s">
        <v>8271</v>
      </c>
      <c r="O1565">
        <f t="shared" si="120"/>
        <v>31</v>
      </c>
      <c r="P1565">
        <f t="shared" si="121"/>
        <v>191.25</v>
      </c>
      <c r="Q1565" s="10" t="s">
        <v>8319</v>
      </c>
      <c r="R1565" t="s">
        <v>8321</v>
      </c>
      <c r="S1565" s="11">
        <f t="shared" si="122"/>
        <v>41955.002488425926</v>
      </c>
      <c r="T1565" s="11">
        <f t="shared" si="123"/>
        <v>42005.002488425926</v>
      </c>
      <c r="U1565">
        <f t="shared" si="124"/>
        <v>2014</v>
      </c>
    </row>
    <row r="1566" spans="1:21" ht="43.5" x14ac:dyDescent="0.35">
      <c r="A1566">
        <v>1045</v>
      </c>
      <c r="B1566" s="3" t="s">
        <v>1046</v>
      </c>
      <c r="C1566" s="3" t="s">
        <v>5155</v>
      </c>
      <c r="D1566" s="6">
        <v>10000</v>
      </c>
      <c r="E1566" s="8">
        <v>266</v>
      </c>
      <c r="F1566" t="s">
        <v>8219</v>
      </c>
      <c r="G1566" t="s">
        <v>8223</v>
      </c>
      <c r="H1566" t="s">
        <v>8245</v>
      </c>
      <c r="I1566">
        <v>1408827550</v>
      </c>
      <c r="J1566">
        <v>1406235550</v>
      </c>
      <c r="K1566" t="b">
        <v>0</v>
      </c>
      <c r="L1566">
        <v>8</v>
      </c>
      <c r="M1566" t="b">
        <v>0</v>
      </c>
      <c r="N1566" t="s">
        <v>8279</v>
      </c>
      <c r="O1566">
        <f t="shared" si="120"/>
        <v>3</v>
      </c>
      <c r="P1566">
        <f t="shared" si="121"/>
        <v>33.25</v>
      </c>
      <c r="Q1566" s="10" t="s">
        <v>8331</v>
      </c>
      <c r="R1566" t="s">
        <v>8332</v>
      </c>
      <c r="S1566" s="11">
        <f t="shared" si="122"/>
        <v>41844.874421296299</v>
      </c>
      <c r="T1566" s="11">
        <f t="shared" si="123"/>
        <v>41874.874421296299</v>
      </c>
      <c r="U1566">
        <f t="shared" si="124"/>
        <v>2014</v>
      </c>
    </row>
    <row r="1567" spans="1:21" ht="58" x14ac:dyDescent="0.35">
      <c r="A1567">
        <v>1056</v>
      </c>
      <c r="B1567" s="3" t="s">
        <v>1057</v>
      </c>
      <c r="C1567" s="3" t="s">
        <v>5166</v>
      </c>
      <c r="D1567" s="6">
        <v>10000</v>
      </c>
      <c r="E1567" s="8">
        <v>0</v>
      </c>
      <c r="F1567" t="s">
        <v>8219</v>
      </c>
      <c r="G1567" t="s">
        <v>8223</v>
      </c>
      <c r="H1567" t="s">
        <v>8245</v>
      </c>
      <c r="I1567">
        <v>1429892177</v>
      </c>
      <c r="J1567">
        <v>1424711777</v>
      </c>
      <c r="K1567" t="b">
        <v>0</v>
      </c>
      <c r="L1567">
        <v>0</v>
      </c>
      <c r="M1567" t="b">
        <v>0</v>
      </c>
      <c r="N1567" t="s">
        <v>8279</v>
      </c>
      <c r="O1567">
        <f t="shared" si="120"/>
        <v>0</v>
      </c>
      <c r="P1567">
        <f t="shared" si="121"/>
        <v>0</v>
      </c>
      <c r="Q1567" s="10" t="s">
        <v>8331</v>
      </c>
      <c r="R1567" t="s">
        <v>8332</v>
      </c>
      <c r="S1567" s="11">
        <f t="shared" si="122"/>
        <v>42058.719641203701</v>
      </c>
      <c r="T1567" s="11">
        <f t="shared" si="123"/>
        <v>42118.677974537044</v>
      </c>
      <c r="U1567">
        <f t="shared" si="124"/>
        <v>2015</v>
      </c>
    </row>
    <row r="1568" spans="1:21" ht="43.5" x14ac:dyDescent="0.35">
      <c r="A1568">
        <v>1057</v>
      </c>
      <c r="B1568" s="3" t="s">
        <v>1058</v>
      </c>
      <c r="C1568" s="3" t="s">
        <v>5167</v>
      </c>
      <c r="D1568" s="6">
        <v>10000</v>
      </c>
      <c r="E1568" s="8">
        <v>0</v>
      </c>
      <c r="F1568" t="s">
        <v>8219</v>
      </c>
      <c r="G1568" t="s">
        <v>8223</v>
      </c>
      <c r="H1568" t="s">
        <v>8245</v>
      </c>
      <c r="I1568">
        <v>1480888483</v>
      </c>
      <c r="J1568">
        <v>1478292883</v>
      </c>
      <c r="K1568" t="b">
        <v>0</v>
      </c>
      <c r="L1568">
        <v>0</v>
      </c>
      <c r="M1568" t="b">
        <v>0</v>
      </c>
      <c r="N1568" t="s">
        <v>8279</v>
      </c>
      <c r="O1568">
        <f t="shared" si="120"/>
        <v>0</v>
      </c>
      <c r="P1568">
        <f t="shared" si="121"/>
        <v>0</v>
      </c>
      <c r="Q1568" s="10" t="s">
        <v>8331</v>
      </c>
      <c r="R1568" t="s">
        <v>8332</v>
      </c>
      <c r="S1568" s="11">
        <f t="shared" si="122"/>
        <v>42678.871331018512</v>
      </c>
      <c r="T1568" s="11">
        <f t="shared" si="123"/>
        <v>42708.912997685184</v>
      </c>
      <c r="U1568">
        <f t="shared" si="124"/>
        <v>2016</v>
      </c>
    </row>
    <row r="1569" spans="1:21" ht="29" x14ac:dyDescent="0.35">
      <c r="A1569">
        <v>1308</v>
      </c>
      <c r="B1569" s="3" t="s">
        <v>1309</v>
      </c>
      <c r="C1569" s="3" t="s">
        <v>5418</v>
      </c>
      <c r="D1569" s="6">
        <v>10000</v>
      </c>
      <c r="E1569" s="8">
        <v>1136</v>
      </c>
      <c r="F1569" t="s">
        <v>8219</v>
      </c>
      <c r="G1569" t="s">
        <v>8223</v>
      </c>
      <c r="H1569" t="s">
        <v>8245</v>
      </c>
      <c r="I1569">
        <v>1475937812</v>
      </c>
      <c r="J1569">
        <v>1472481812</v>
      </c>
      <c r="K1569" t="b">
        <v>0</v>
      </c>
      <c r="L1569">
        <v>38</v>
      </c>
      <c r="M1569" t="b">
        <v>0</v>
      </c>
      <c r="N1569" t="s">
        <v>8271</v>
      </c>
      <c r="O1569">
        <f t="shared" si="120"/>
        <v>11</v>
      </c>
      <c r="P1569">
        <f t="shared" si="121"/>
        <v>29.89</v>
      </c>
      <c r="Q1569" s="10" t="s">
        <v>8319</v>
      </c>
      <c r="R1569" t="s">
        <v>8321</v>
      </c>
      <c r="S1569" s="11">
        <f t="shared" si="122"/>
        <v>42611.613564814819</v>
      </c>
      <c r="T1569" s="11">
        <f t="shared" si="123"/>
        <v>42651.613564814819</v>
      </c>
      <c r="U1569">
        <f t="shared" si="124"/>
        <v>2016</v>
      </c>
    </row>
    <row r="1570" spans="1:21" ht="58" x14ac:dyDescent="0.35">
      <c r="A1570">
        <v>1561</v>
      </c>
      <c r="B1570" s="3" t="s">
        <v>1562</v>
      </c>
      <c r="C1570" s="3" t="s">
        <v>5671</v>
      </c>
      <c r="D1570" s="6">
        <v>10000</v>
      </c>
      <c r="E1570" s="8">
        <v>67</v>
      </c>
      <c r="F1570" t="s">
        <v>8219</v>
      </c>
      <c r="G1570" t="s">
        <v>8223</v>
      </c>
      <c r="H1570" t="s">
        <v>8245</v>
      </c>
      <c r="I1570">
        <v>1383789603</v>
      </c>
      <c r="J1570">
        <v>1381194003</v>
      </c>
      <c r="K1570" t="b">
        <v>0</v>
      </c>
      <c r="L1570">
        <v>1</v>
      </c>
      <c r="M1570" t="b">
        <v>0</v>
      </c>
      <c r="N1570" t="s">
        <v>8288</v>
      </c>
      <c r="O1570">
        <f t="shared" si="120"/>
        <v>1</v>
      </c>
      <c r="P1570">
        <f t="shared" si="121"/>
        <v>67</v>
      </c>
      <c r="Q1570" s="10" t="s">
        <v>8322</v>
      </c>
      <c r="R1570" t="s">
        <v>8344</v>
      </c>
      <c r="S1570" s="11">
        <f t="shared" si="122"/>
        <v>41555.041701388887</v>
      </c>
      <c r="T1570" s="11">
        <f t="shared" si="123"/>
        <v>41585.083368055559</v>
      </c>
      <c r="U1570">
        <f t="shared" si="124"/>
        <v>2013</v>
      </c>
    </row>
    <row r="1571" spans="1:21" ht="43.5" x14ac:dyDescent="0.35">
      <c r="A1571">
        <v>1564</v>
      </c>
      <c r="B1571" s="3" t="s">
        <v>1565</v>
      </c>
      <c r="C1571" s="3" t="s">
        <v>5674</v>
      </c>
      <c r="D1571" s="6">
        <v>10000</v>
      </c>
      <c r="E1571" s="8">
        <v>10</v>
      </c>
      <c r="F1571" t="s">
        <v>8219</v>
      </c>
      <c r="G1571" t="s">
        <v>8223</v>
      </c>
      <c r="H1571" t="s">
        <v>8245</v>
      </c>
      <c r="I1571">
        <v>1432843500</v>
      </c>
      <c r="J1571">
        <v>1430124509</v>
      </c>
      <c r="K1571" t="b">
        <v>0</v>
      </c>
      <c r="L1571">
        <v>1</v>
      </c>
      <c r="M1571" t="b">
        <v>0</v>
      </c>
      <c r="N1571" t="s">
        <v>8288</v>
      </c>
      <c r="O1571">
        <f t="shared" si="120"/>
        <v>0</v>
      </c>
      <c r="P1571">
        <f t="shared" si="121"/>
        <v>10</v>
      </c>
      <c r="Q1571" s="10" t="s">
        <v>8322</v>
      </c>
      <c r="R1571" t="s">
        <v>8344</v>
      </c>
      <c r="S1571" s="11">
        <f t="shared" si="122"/>
        <v>42121.367002314815</v>
      </c>
      <c r="T1571" s="11">
        <f t="shared" si="123"/>
        <v>42152.836805555555</v>
      </c>
      <c r="U1571">
        <f t="shared" si="124"/>
        <v>2015</v>
      </c>
    </row>
    <row r="1572" spans="1:21" ht="43.5" x14ac:dyDescent="0.35">
      <c r="A1572">
        <v>1574</v>
      </c>
      <c r="B1572" s="3" t="s">
        <v>1575</v>
      </c>
      <c r="C1572" s="3" t="s">
        <v>5684</v>
      </c>
      <c r="D1572" s="6">
        <v>10000</v>
      </c>
      <c r="E1572" s="8">
        <v>506</v>
      </c>
      <c r="F1572" t="s">
        <v>8219</v>
      </c>
      <c r="G1572" t="s">
        <v>8223</v>
      </c>
      <c r="H1572" t="s">
        <v>8245</v>
      </c>
      <c r="I1572">
        <v>1424211329</v>
      </c>
      <c r="J1572">
        <v>1421187329</v>
      </c>
      <c r="K1572" t="b">
        <v>0</v>
      </c>
      <c r="L1572">
        <v>6</v>
      </c>
      <c r="M1572" t="b">
        <v>0</v>
      </c>
      <c r="N1572" t="s">
        <v>8288</v>
      </c>
      <c r="O1572">
        <f t="shared" si="120"/>
        <v>5</v>
      </c>
      <c r="P1572">
        <f t="shared" si="121"/>
        <v>84.33</v>
      </c>
      <c r="Q1572" s="10" t="s">
        <v>8322</v>
      </c>
      <c r="R1572" t="s">
        <v>8344</v>
      </c>
      <c r="S1572" s="11">
        <f t="shared" si="122"/>
        <v>42017.927418981482</v>
      </c>
      <c r="T1572" s="11">
        <f t="shared" si="123"/>
        <v>42052.927418981482</v>
      </c>
      <c r="U1572">
        <f t="shared" si="124"/>
        <v>2015</v>
      </c>
    </row>
    <row r="1573" spans="1:21" ht="43.5" x14ac:dyDescent="0.35">
      <c r="A1573">
        <v>1575</v>
      </c>
      <c r="B1573" s="3" t="s">
        <v>1576</v>
      </c>
      <c r="C1573" s="3" t="s">
        <v>5685</v>
      </c>
      <c r="D1573" s="6">
        <v>10000</v>
      </c>
      <c r="E1573" s="8">
        <v>2291</v>
      </c>
      <c r="F1573" t="s">
        <v>8219</v>
      </c>
      <c r="G1573" t="s">
        <v>8223</v>
      </c>
      <c r="H1573" t="s">
        <v>8245</v>
      </c>
      <c r="I1573">
        <v>1404909296</v>
      </c>
      <c r="J1573">
        <v>1402317296</v>
      </c>
      <c r="K1573" t="b">
        <v>0</v>
      </c>
      <c r="L1573">
        <v>35</v>
      </c>
      <c r="M1573" t="b">
        <v>0</v>
      </c>
      <c r="N1573" t="s">
        <v>8288</v>
      </c>
      <c r="O1573">
        <f t="shared" si="120"/>
        <v>23</v>
      </c>
      <c r="P1573">
        <f t="shared" si="121"/>
        <v>65.459999999999994</v>
      </c>
      <c r="Q1573" s="10" t="s">
        <v>8322</v>
      </c>
      <c r="R1573" t="s">
        <v>8344</v>
      </c>
      <c r="S1573" s="11">
        <f t="shared" si="122"/>
        <v>41799.524259259262</v>
      </c>
      <c r="T1573" s="11">
        <f t="shared" si="123"/>
        <v>41829.524259259262</v>
      </c>
      <c r="U1573">
        <f t="shared" si="124"/>
        <v>2014</v>
      </c>
    </row>
    <row r="1574" spans="1:21" ht="43.5" x14ac:dyDescent="0.35">
      <c r="A1574">
        <v>1577</v>
      </c>
      <c r="B1574" s="3" t="s">
        <v>1578</v>
      </c>
      <c r="C1574" s="3" t="s">
        <v>5687</v>
      </c>
      <c r="D1574" s="6">
        <v>10000</v>
      </c>
      <c r="E1574" s="8">
        <v>55</v>
      </c>
      <c r="F1574" t="s">
        <v>8219</v>
      </c>
      <c r="G1574" t="s">
        <v>8223</v>
      </c>
      <c r="H1574" t="s">
        <v>8245</v>
      </c>
      <c r="I1574">
        <v>1343161248</v>
      </c>
      <c r="J1574">
        <v>1337977248</v>
      </c>
      <c r="K1574" t="b">
        <v>0</v>
      </c>
      <c r="L1574">
        <v>2</v>
      </c>
      <c r="M1574" t="b">
        <v>0</v>
      </c>
      <c r="N1574" t="s">
        <v>8288</v>
      </c>
      <c r="O1574">
        <f t="shared" si="120"/>
        <v>1</v>
      </c>
      <c r="P1574">
        <f t="shared" si="121"/>
        <v>27.5</v>
      </c>
      <c r="Q1574" s="10" t="s">
        <v>8322</v>
      </c>
      <c r="R1574" t="s">
        <v>8344</v>
      </c>
      <c r="S1574" s="11">
        <f t="shared" si="122"/>
        <v>41054.847777777781</v>
      </c>
      <c r="T1574" s="11">
        <f t="shared" si="123"/>
        <v>41114.847777777781</v>
      </c>
      <c r="U1574">
        <f t="shared" si="124"/>
        <v>2012</v>
      </c>
    </row>
    <row r="1575" spans="1:21" ht="58" x14ac:dyDescent="0.35">
      <c r="A1575">
        <v>2343</v>
      </c>
      <c r="B1575" s="3" t="s">
        <v>2344</v>
      </c>
      <c r="C1575" s="3" t="s">
        <v>6453</v>
      </c>
      <c r="D1575" s="6">
        <v>10000</v>
      </c>
      <c r="E1575" s="8">
        <v>300</v>
      </c>
      <c r="F1575" t="s">
        <v>8219</v>
      </c>
      <c r="G1575" t="s">
        <v>8223</v>
      </c>
      <c r="H1575" t="s">
        <v>8245</v>
      </c>
      <c r="I1575">
        <v>1452282420</v>
      </c>
      <c r="J1575">
        <v>1447962505</v>
      </c>
      <c r="K1575" t="b">
        <v>0</v>
      </c>
      <c r="L1575">
        <v>1</v>
      </c>
      <c r="M1575" t="b">
        <v>0</v>
      </c>
      <c r="N1575" t="s">
        <v>8270</v>
      </c>
      <c r="O1575">
        <f t="shared" si="120"/>
        <v>3</v>
      </c>
      <c r="P1575">
        <f t="shared" si="121"/>
        <v>300</v>
      </c>
      <c r="Q1575" s="10" t="s">
        <v>8319</v>
      </c>
      <c r="R1575" t="s">
        <v>8320</v>
      </c>
      <c r="S1575" s="11">
        <f t="shared" si="122"/>
        <v>42327.825289351851</v>
      </c>
      <c r="T1575" s="11">
        <f t="shared" si="123"/>
        <v>42377.82430555555</v>
      </c>
      <c r="U1575">
        <f t="shared" si="124"/>
        <v>2015</v>
      </c>
    </row>
    <row r="1576" spans="1:21" ht="29" x14ac:dyDescent="0.35">
      <c r="A1576">
        <v>2356</v>
      </c>
      <c r="B1576" s="3" t="s">
        <v>2357</v>
      </c>
      <c r="C1576" s="3" t="s">
        <v>6466</v>
      </c>
      <c r="D1576" s="6">
        <v>10000</v>
      </c>
      <c r="E1576" s="8">
        <v>0</v>
      </c>
      <c r="F1576" t="s">
        <v>8219</v>
      </c>
      <c r="G1576" t="s">
        <v>8232</v>
      </c>
      <c r="H1576" t="s">
        <v>8248</v>
      </c>
      <c r="I1576">
        <v>1433530104</v>
      </c>
      <c r="J1576">
        <v>1430938104</v>
      </c>
      <c r="K1576" t="b">
        <v>0</v>
      </c>
      <c r="L1576">
        <v>0</v>
      </c>
      <c r="M1576" t="b">
        <v>0</v>
      </c>
      <c r="N1576" t="s">
        <v>8270</v>
      </c>
      <c r="O1576">
        <f t="shared" si="120"/>
        <v>0</v>
      </c>
      <c r="P1576">
        <f t="shared" si="121"/>
        <v>0</v>
      </c>
      <c r="Q1576" s="10" t="s">
        <v>8319</v>
      </c>
      <c r="R1576" t="s">
        <v>8320</v>
      </c>
      <c r="S1576" s="11">
        <f t="shared" si="122"/>
        <v>42130.78361111111</v>
      </c>
      <c r="T1576" s="11">
        <f t="shared" si="123"/>
        <v>42160.78361111111</v>
      </c>
      <c r="U1576">
        <f t="shared" si="124"/>
        <v>2015</v>
      </c>
    </row>
    <row r="1577" spans="1:21" ht="43.5" x14ac:dyDescent="0.35">
      <c r="A1577">
        <v>2375</v>
      </c>
      <c r="B1577" s="3" t="s">
        <v>2376</v>
      </c>
      <c r="C1577" s="3" t="s">
        <v>6485</v>
      </c>
      <c r="D1577" s="6">
        <v>10000</v>
      </c>
      <c r="E1577" s="8">
        <v>0</v>
      </c>
      <c r="F1577" t="s">
        <v>8219</v>
      </c>
      <c r="G1577" t="s">
        <v>8223</v>
      </c>
      <c r="H1577" t="s">
        <v>8245</v>
      </c>
      <c r="I1577">
        <v>1473451437</v>
      </c>
      <c r="J1577">
        <v>1470859437</v>
      </c>
      <c r="K1577" t="b">
        <v>0</v>
      </c>
      <c r="L1577">
        <v>0</v>
      </c>
      <c r="M1577" t="b">
        <v>0</v>
      </c>
      <c r="N1577" t="s">
        <v>8270</v>
      </c>
      <c r="O1577">
        <f t="shared" si="120"/>
        <v>0</v>
      </c>
      <c r="P1577">
        <f t="shared" si="121"/>
        <v>0</v>
      </c>
      <c r="Q1577" s="10" t="s">
        <v>8319</v>
      </c>
      <c r="R1577" t="s">
        <v>8320</v>
      </c>
      <c r="S1577" s="11">
        <f t="shared" si="122"/>
        <v>42592.836076388892</v>
      </c>
      <c r="T1577" s="11">
        <f t="shared" si="123"/>
        <v>42622.836076388892</v>
      </c>
      <c r="U1577">
        <f t="shared" si="124"/>
        <v>2016</v>
      </c>
    </row>
    <row r="1578" spans="1:21" ht="43.5" x14ac:dyDescent="0.35">
      <c r="A1578">
        <v>2383</v>
      </c>
      <c r="B1578" s="3" t="s">
        <v>2384</v>
      </c>
      <c r="C1578" s="3" t="s">
        <v>6493</v>
      </c>
      <c r="D1578" s="6">
        <v>10000</v>
      </c>
      <c r="E1578" s="8">
        <v>435</v>
      </c>
      <c r="F1578" t="s">
        <v>8219</v>
      </c>
      <c r="G1578" t="s">
        <v>8227</v>
      </c>
      <c r="H1578" t="s">
        <v>8249</v>
      </c>
      <c r="I1578">
        <v>1424568107</v>
      </c>
      <c r="J1578">
        <v>1421976107</v>
      </c>
      <c r="K1578" t="b">
        <v>0</v>
      </c>
      <c r="L1578">
        <v>3</v>
      </c>
      <c r="M1578" t="b">
        <v>0</v>
      </c>
      <c r="N1578" t="s">
        <v>8270</v>
      </c>
      <c r="O1578">
        <f t="shared" si="120"/>
        <v>4</v>
      </c>
      <c r="P1578">
        <f t="shared" si="121"/>
        <v>145</v>
      </c>
      <c r="Q1578" s="10" t="s">
        <v>8319</v>
      </c>
      <c r="R1578" t="s">
        <v>8320</v>
      </c>
      <c r="S1578" s="11">
        <f t="shared" si="122"/>
        <v>42027.056793981479</v>
      </c>
      <c r="T1578" s="11">
        <f t="shared" si="123"/>
        <v>42057.056793981479</v>
      </c>
      <c r="U1578">
        <f t="shared" si="124"/>
        <v>2015</v>
      </c>
    </row>
    <row r="1579" spans="1:21" ht="58" x14ac:dyDescent="0.35">
      <c r="A1579">
        <v>2562</v>
      </c>
      <c r="B1579" s="3" t="s">
        <v>2562</v>
      </c>
      <c r="C1579" s="3" t="s">
        <v>6672</v>
      </c>
      <c r="D1579" s="6">
        <v>10000</v>
      </c>
      <c r="E1579" s="8">
        <v>75</v>
      </c>
      <c r="F1579" t="s">
        <v>8219</v>
      </c>
      <c r="G1579" t="s">
        <v>8235</v>
      </c>
      <c r="H1579" t="s">
        <v>8248</v>
      </c>
      <c r="I1579">
        <v>1476189339</v>
      </c>
      <c r="J1579">
        <v>1471005339</v>
      </c>
      <c r="K1579" t="b">
        <v>0</v>
      </c>
      <c r="L1579">
        <v>3</v>
      </c>
      <c r="M1579" t="b">
        <v>0</v>
      </c>
      <c r="N1579" t="s">
        <v>8282</v>
      </c>
      <c r="O1579">
        <f t="shared" si="120"/>
        <v>1</v>
      </c>
      <c r="P1579">
        <f t="shared" si="121"/>
        <v>25</v>
      </c>
      <c r="Q1579" s="10" t="s">
        <v>8336</v>
      </c>
      <c r="R1579" t="s">
        <v>8337</v>
      </c>
      <c r="S1579" s="11">
        <f t="shared" si="122"/>
        <v>42594.524756944447</v>
      </c>
      <c r="T1579" s="11">
        <f t="shared" si="123"/>
        <v>42654.524756944447</v>
      </c>
      <c r="U1579">
        <f t="shared" si="124"/>
        <v>2016</v>
      </c>
    </row>
    <row r="1580" spans="1:21" ht="43.5" x14ac:dyDescent="0.35">
      <c r="A1580">
        <v>2565</v>
      </c>
      <c r="B1580" s="3" t="s">
        <v>2565</v>
      </c>
      <c r="C1580" s="3" t="s">
        <v>6675</v>
      </c>
      <c r="D1580" s="6">
        <v>10000</v>
      </c>
      <c r="E1580" s="8">
        <v>100</v>
      </c>
      <c r="F1580" t="s">
        <v>8219</v>
      </c>
      <c r="G1580" t="s">
        <v>8223</v>
      </c>
      <c r="H1580" t="s">
        <v>8245</v>
      </c>
      <c r="I1580">
        <v>1462827000</v>
      </c>
      <c r="J1580">
        <v>1457710589</v>
      </c>
      <c r="K1580" t="b">
        <v>0</v>
      </c>
      <c r="L1580">
        <v>1</v>
      </c>
      <c r="M1580" t="b">
        <v>0</v>
      </c>
      <c r="N1580" t="s">
        <v>8282</v>
      </c>
      <c r="O1580">
        <f t="shared" si="120"/>
        <v>1</v>
      </c>
      <c r="P1580">
        <f t="shared" si="121"/>
        <v>100</v>
      </c>
      <c r="Q1580" s="10" t="s">
        <v>8336</v>
      </c>
      <c r="R1580" t="s">
        <v>8337</v>
      </c>
      <c r="S1580" s="11">
        <f t="shared" si="122"/>
        <v>42440.650335648148</v>
      </c>
      <c r="T1580" s="11">
        <f t="shared" si="123"/>
        <v>42499.868055555555</v>
      </c>
      <c r="U1580">
        <f t="shared" si="124"/>
        <v>2016</v>
      </c>
    </row>
    <row r="1581" spans="1:21" ht="43.5" x14ac:dyDescent="0.35">
      <c r="A1581">
        <v>2568</v>
      </c>
      <c r="B1581" s="3" t="s">
        <v>2568</v>
      </c>
      <c r="C1581" s="3" t="s">
        <v>6678</v>
      </c>
      <c r="D1581" s="6">
        <v>10000</v>
      </c>
      <c r="E1581" s="8">
        <v>50</v>
      </c>
      <c r="F1581" t="s">
        <v>8219</v>
      </c>
      <c r="G1581" t="s">
        <v>8224</v>
      </c>
      <c r="H1581" t="s">
        <v>8246</v>
      </c>
      <c r="I1581">
        <v>1472745594</v>
      </c>
      <c r="J1581">
        <v>1470153594</v>
      </c>
      <c r="K1581" t="b">
        <v>0</v>
      </c>
      <c r="L1581">
        <v>1</v>
      </c>
      <c r="M1581" t="b">
        <v>0</v>
      </c>
      <c r="N1581" t="s">
        <v>8282</v>
      </c>
      <c r="O1581">
        <f t="shared" si="120"/>
        <v>1</v>
      </c>
      <c r="P1581">
        <f t="shared" si="121"/>
        <v>50</v>
      </c>
      <c r="Q1581" s="10" t="s">
        <v>8336</v>
      </c>
      <c r="R1581" t="s">
        <v>8337</v>
      </c>
      <c r="S1581" s="11">
        <f t="shared" si="122"/>
        <v>42584.666597222225</v>
      </c>
      <c r="T1581" s="11">
        <f t="shared" si="123"/>
        <v>42614.666597222225</v>
      </c>
      <c r="U1581">
        <f t="shared" si="124"/>
        <v>2016</v>
      </c>
    </row>
    <row r="1582" spans="1:21" ht="58" x14ac:dyDescent="0.35">
      <c r="A1582">
        <v>2574</v>
      </c>
      <c r="B1582" s="3" t="s">
        <v>2574</v>
      </c>
      <c r="C1582" s="3" t="s">
        <v>6684</v>
      </c>
      <c r="D1582" s="6">
        <v>10000</v>
      </c>
      <c r="E1582" s="8">
        <v>0</v>
      </c>
      <c r="F1582" t="s">
        <v>8219</v>
      </c>
      <c r="G1582" t="s">
        <v>8223</v>
      </c>
      <c r="H1582" t="s">
        <v>8245</v>
      </c>
      <c r="I1582">
        <v>1463600945</v>
      </c>
      <c r="J1582">
        <v>1461786545</v>
      </c>
      <c r="K1582" t="b">
        <v>0</v>
      </c>
      <c r="L1582">
        <v>0</v>
      </c>
      <c r="M1582" t="b">
        <v>0</v>
      </c>
      <c r="N1582" t="s">
        <v>8282</v>
      </c>
      <c r="O1582">
        <f t="shared" si="120"/>
        <v>0</v>
      </c>
      <c r="P1582">
        <f t="shared" si="121"/>
        <v>0</v>
      </c>
      <c r="Q1582" s="10" t="s">
        <v>8336</v>
      </c>
      <c r="R1582" t="s">
        <v>8337</v>
      </c>
      <c r="S1582" s="11">
        <f t="shared" si="122"/>
        <v>42487.825752314813</v>
      </c>
      <c r="T1582" s="11">
        <f t="shared" si="123"/>
        <v>42508.825752314813</v>
      </c>
      <c r="U1582">
        <f t="shared" si="124"/>
        <v>2016</v>
      </c>
    </row>
    <row r="1583" spans="1:21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8338</v>
      </c>
      <c r="R1583" t="s">
        <v>8345</v>
      </c>
      <c r="S1583" s="11">
        <f t="shared" si="122"/>
        <v>42325.448958333334</v>
      </c>
      <c r="T1583" s="11">
        <f t="shared" si="123"/>
        <v>42357.448958333334</v>
      </c>
      <c r="U1583">
        <f t="shared" si="124"/>
        <v>2015</v>
      </c>
    </row>
    <row r="1584" spans="1:21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8338</v>
      </c>
      <c r="R1584" t="s">
        <v>8345</v>
      </c>
      <c r="S1584" s="11">
        <f t="shared" si="122"/>
        <v>42246.789965277778</v>
      </c>
      <c r="T1584" s="11">
        <f t="shared" si="123"/>
        <v>42303.888888888891</v>
      </c>
      <c r="U1584">
        <f t="shared" si="124"/>
        <v>2015</v>
      </c>
    </row>
    <row r="1585" spans="1:21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8338</v>
      </c>
      <c r="R1585" t="s">
        <v>8345</v>
      </c>
      <c r="S1585" s="11">
        <f t="shared" si="122"/>
        <v>41877.904988425929</v>
      </c>
      <c r="T1585" s="11">
        <f t="shared" si="123"/>
        <v>41907.904988425929</v>
      </c>
      <c r="U1585">
        <f t="shared" si="124"/>
        <v>2014</v>
      </c>
    </row>
    <row r="1586" spans="1:21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8338</v>
      </c>
      <c r="R1586" t="s">
        <v>8345</v>
      </c>
      <c r="S1586" s="11">
        <f t="shared" si="122"/>
        <v>41779.649317129632</v>
      </c>
      <c r="T1586" s="11">
        <f t="shared" si="123"/>
        <v>41789.649317129632</v>
      </c>
      <c r="U1586">
        <f t="shared" si="124"/>
        <v>2014</v>
      </c>
    </row>
    <row r="1587" spans="1:21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8338</v>
      </c>
      <c r="R1587" t="s">
        <v>8345</v>
      </c>
      <c r="S1587" s="11">
        <f t="shared" si="122"/>
        <v>42707.895462962959</v>
      </c>
      <c r="T1587" s="11">
        <f t="shared" si="123"/>
        <v>42729.458333333328</v>
      </c>
      <c r="U1587">
        <f t="shared" si="124"/>
        <v>2016</v>
      </c>
    </row>
    <row r="1588" spans="1:21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8338</v>
      </c>
      <c r="R1588" t="s">
        <v>8345</v>
      </c>
      <c r="S1588" s="11">
        <f t="shared" si="122"/>
        <v>42069.104421296302</v>
      </c>
      <c r="T1588" s="11">
        <f t="shared" si="123"/>
        <v>42099.062754629631</v>
      </c>
      <c r="U1588">
        <f t="shared" si="124"/>
        <v>2015</v>
      </c>
    </row>
    <row r="1589" spans="1:21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8338</v>
      </c>
      <c r="R1589" t="s">
        <v>8345</v>
      </c>
      <c r="S1589" s="11">
        <f t="shared" si="122"/>
        <v>41956.950983796298</v>
      </c>
      <c r="T1589" s="11">
        <f t="shared" si="123"/>
        <v>41986.950983796298</v>
      </c>
      <c r="U1589">
        <f t="shared" si="124"/>
        <v>2014</v>
      </c>
    </row>
    <row r="1590" spans="1:21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8338</v>
      </c>
      <c r="R1590" t="s">
        <v>8345</v>
      </c>
      <c r="S1590" s="11">
        <f t="shared" si="122"/>
        <v>42005.24998842593</v>
      </c>
      <c r="T1590" s="11">
        <f t="shared" si="123"/>
        <v>42035.841666666667</v>
      </c>
      <c r="U1590">
        <f t="shared" si="124"/>
        <v>2015</v>
      </c>
    </row>
    <row r="1591" spans="1:21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8338</v>
      </c>
      <c r="R1591" t="s">
        <v>8345</v>
      </c>
      <c r="S1591" s="11">
        <f t="shared" si="122"/>
        <v>42256.984791666662</v>
      </c>
      <c r="T1591" s="11">
        <f t="shared" si="123"/>
        <v>42286.984791666662</v>
      </c>
      <c r="U1591">
        <f t="shared" si="124"/>
        <v>2015</v>
      </c>
    </row>
    <row r="1592" spans="1:21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8338</v>
      </c>
      <c r="R1592" t="s">
        <v>8345</v>
      </c>
      <c r="S1592" s="11">
        <f t="shared" si="122"/>
        <v>42240.857222222221</v>
      </c>
      <c r="T1592" s="11">
        <f t="shared" si="123"/>
        <v>42270.857222222221</v>
      </c>
      <c r="U1592">
        <f t="shared" si="124"/>
        <v>2015</v>
      </c>
    </row>
    <row r="1593" spans="1:21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8338</v>
      </c>
      <c r="R1593" t="s">
        <v>8345</v>
      </c>
      <c r="S1593" s="11">
        <f t="shared" si="122"/>
        <v>42433.726168981477</v>
      </c>
      <c r="T1593" s="11">
        <f t="shared" si="123"/>
        <v>42463.68450231482</v>
      </c>
      <c r="U1593">
        <f t="shared" si="124"/>
        <v>2016</v>
      </c>
    </row>
    <row r="1594" spans="1:21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ref="O1594:O1657" si="125">ROUND(E1594/D1594*100,0)</f>
        <v>0</v>
      </c>
      <c r="P1594">
        <f t="shared" ref="P1594:P1657" si="126">IFERROR(ROUND(E1594/L1594,2),0)</f>
        <v>0</v>
      </c>
      <c r="Q1594" s="10" t="s">
        <v>8338</v>
      </c>
      <c r="R1594" t="s">
        <v>8345</v>
      </c>
      <c r="S1594" s="11">
        <f t="shared" ref="S1594:S1657" si="127">(((J1594/60)/60)/24)+DATE(1970,1,1)</f>
        <v>42046.072743055556</v>
      </c>
      <c r="T1594" s="11">
        <f t="shared" ref="T1594:T1657" si="128">(((I1594/60)/60)/24)+DATE(1970,1,1)</f>
        <v>42091.031076388885</v>
      </c>
      <c r="U1594">
        <f t="shared" ref="U1594:U1657" si="129">YEAR(S1594)</f>
        <v>2015</v>
      </c>
    </row>
    <row r="1595" spans="1:21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5"/>
        <v>0</v>
      </c>
      <c r="P1595">
        <f t="shared" si="126"/>
        <v>1</v>
      </c>
      <c r="Q1595" s="10" t="s">
        <v>8338</v>
      </c>
      <c r="R1595" t="s">
        <v>8345</v>
      </c>
      <c r="S1595" s="11">
        <f t="shared" si="127"/>
        <v>42033.845543981486</v>
      </c>
      <c r="T1595" s="11">
        <f t="shared" si="128"/>
        <v>42063.845543981486</v>
      </c>
      <c r="U1595">
        <f t="shared" si="129"/>
        <v>2015</v>
      </c>
    </row>
    <row r="1596" spans="1:21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5"/>
        <v>21</v>
      </c>
      <c r="P1596">
        <f t="shared" si="126"/>
        <v>20.5</v>
      </c>
      <c r="Q1596" s="10" t="s">
        <v>8338</v>
      </c>
      <c r="R1596" t="s">
        <v>8345</v>
      </c>
      <c r="S1596" s="11">
        <f t="shared" si="127"/>
        <v>42445.712754629625</v>
      </c>
      <c r="T1596" s="11">
        <f t="shared" si="128"/>
        <v>42505.681249999994</v>
      </c>
      <c r="U1596">
        <f t="shared" si="129"/>
        <v>2016</v>
      </c>
    </row>
    <row r="1597" spans="1:21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5"/>
        <v>0</v>
      </c>
      <c r="P1597">
        <f t="shared" si="126"/>
        <v>40</v>
      </c>
      <c r="Q1597" s="10" t="s">
        <v>8338</v>
      </c>
      <c r="R1597" t="s">
        <v>8345</v>
      </c>
      <c r="S1597" s="11">
        <f t="shared" si="127"/>
        <v>41780.050092592595</v>
      </c>
      <c r="T1597" s="11">
        <f t="shared" si="128"/>
        <v>41808.842361111114</v>
      </c>
      <c r="U1597">
        <f t="shared" si="129"/>
        <v>2014</v>
      </c>
    </row>
    <row r="1598" spans="1:21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5"/>
        <v>2</v>
      </c>
      <c r="P1598">
        <f t="shared" si="126"/>
        <v>25</v>
      </c>
      <c r="Q1598" s="10" t="s">
        <v>8338</v>
      </c>
      <c r="R1598" t="s">
        <v>8345</v>
      </c>
      <c r="S1598" s="11">
        <f t="shared" si="127"/>
        <v>41941.430196759262</v>
      </c>
      <c r="T1598" s="11">
        <f t="shared" si="128"/>
        <v>41986.471863425926</v>
      </c>
      <c r="U1598">
        <f t="shared" si="129"/>
        <v>2014</v>
      </c>
    </row>
    <row r="1599" spans="1:21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5"/>
        <v>0</v>
      </c>
      <c r="P1599">
        <f t="shared" si="126"/>
        <v>0</v>
      </c>
      <c r="Q1599" s="10" t="s">
        <v>8338</v>
      </c>
      <c r="R1599" t="s">
        <v>8345</v>
      </c>
      <c r="S1599" s="11">
        <f t="shared" si="127"/>
        <v>42603.354131944448</v>
      </c>
      <c r="T1599" s="11">
        <f t="shared" si="128"/>
        <v>42633.354131944448</v>
      </c>
      <c r="U1599">
        <f t="shared" si="129"/>
        <v>2016</v>
      </c>
    </row>
    <row r="1600" spans="1:21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5"/>
        <v>0</v>
      </c>
      <c r="P1600">
        <f t="shared" si="126"/>
        <v>1</v>
      </c>
      <c r="Q1600" s="10" t="s">
        <v>8338</v>
      </c>
      <c r="R1600" t="s">
        <v>8345</v>
      </c>
      <c r="S1600" s="11">
        <f t="shared" si="127"/>
        <v>42151.667337962965</v>
      </c>
      <c r="T1600" s="11">
        <f t="shared" si="128"/>
        <v>42211.667337962965</v>
      </c>
      <c r="U1600">
        <f t="shared" si="129"/>
        <v>2015</v>
      </c>
    </row>
    <row r="1601" spans="1:21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5"/>
        <v>0</v>
      </c>
      <c r="P1601">
        <f t="shared" si="126"/>
        <v>0</v>
      </c>
      <c r="Q1601" s="10" t="s">
        <v>8338</v>
      </c>
      <c r="R1601" t="s">
        <v>8345</v>
      </c>
      <c r="S1601" s="11">
        <f t="shared" si="127"/>
        <v>42438.53907407407</v>
      </c>
      <c r="T1601" s="11">
        <f t="shared" si="128"/>
        <v>42468.497407407413</v>
      </c>
      <c r="U1601">
        <f t="shared" si="129"/>
        <v>2016</v>
      </c>
    </row>
    <row r="1602" spans="1:21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5"/>
        <v>7</v>
      </c>
      <c r="P1602">
        <f t="shared" si="126"/>
        <v>40.78</v>
      </c>
      <c r="Q1602" s="10" t="s">
        <v>8338</v>
      </c>
      <c r="R1602" t="s">
        <v>8345</v>
      </c>
      <c r="S1602" s="11">
        <f t="shared" si="127"/>
        <v>41791.057314814818</v>
      </c>
      <c r="T1602" s="11">
        <f t="shared" si="128"/>
        <v>41835.21597222222</v>
      </c>
      <c r="U1602">
        <f t="shared" si="129"/>
        <v>2014</v>
      </c>
    </row>
    <row r="1603" spans="1:21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si="126"/>
        <v>48.33</v>
      </c>
      <c r="Q1603" s="10" t="s">
        <v>8325</v>
      </c>
      <c r="R1603" t="s">
        <v>8326</v>
      </c>
      <c r="S1603" s="11">
        <f t="shared" si="127"/>
        <v>40638.092974537038</v>
      </c>
      <c r="T1603" s="11">
        <f t="shared" si="128"/>
        <v>40668.092974537038</v>
      </c>
      <c r="U1603">
        <f t="shared" si="129"/>
        <v>2011</v>
      </c>
    </row>
    <row r="1604" spans="1:21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8325</v>
      </c>
      <c r="R1604" t="s">
        <v>8326</v>
      </c>
      <c r="S1604" s="11">
        <f t="shared" si="127"/>
        <v>40788.297650462962</v>
      </c>
      <c r="T1604" s="11">
        <f t="shared" si="128"/>
        <v>40830.958333333336</v>
      </c>
      <c r="U1604">
        <f t="shared" si="129"/>
        <v>2011</v>
      </c>
    </row>
    <row r="1605" spans="1:21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8325</v>
      </c>
      <c r="R1605" t="s">
        <v>8326</v>
      </c>
      <c r="S1605" s="11">
        <f t="shared" si="127"/>
        <v>40876.169664351852</v>
      </c>
      <c r="T1605" s="11">
        <f t="shared" si="128"/>
        <v>40936.169664351852</v>
      </c>
      <c r="U1605">
        <f t="shared" si="129"/>
        <v>2011</v>
      </c>
    </row>
    <row r="1606" spans="1:21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8325</v>
      </c>
      <c r="R1606" t="s">
        <v>8326</v>
      </c>
      <c r="S1606" s="11">
        <f t="shared" si="127"/>
        <v>40945.845312500001</v>
      </c>
      <c r="T1606" s="11">
        <f t="shared" si="128"/>
        <v>40985.80364583333</v>
      </c>
      <c r="U1606">
        <f t="shared" si="129"/>
        <v>2012</v>
      </c>
    </row>
    <row r="1607" spans="1:21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8325</v>
      </c>
      <c r="R1607" t="s">
        <v>8326</v>
      </c>
      <c r="S1607" s="11">
        <f t="shared" si="127"/>
        <v>40747.012881944444</v>
      </c>
      <c r="T1607" s="11">
        <f t="shared" si="128"/>
        <v>40756.291666666664</v>
      </c>
      <c r="U1607">
        <f t="shared" si="129"/>
        <v>2011</v>
      </c>
    </row>
    <row r="1608" spans="1:21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8325</v>
      </c>
      <c r="R1608" t="s">
        <v>8326</v>
      </c>
      <c r="S1608" s="11">
        <f t="shared" si="127"/>
        <v>40536.111550925925</v>
      </c>
      <c r="T1608" s="11">
        <f t="shared" si="128"/>
        <v>40626.069884259261</v>
      </c>
      <c r="U1608">
        <f t="shared" si="129"/>
        <v>2010</v>
      </c>
    </row>
    <row r="1609" spans="1:21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8325</v>
      </c>
      <c r="R1609" t="s">
        <v>8326</v>
      </c>
      <c r="S1609" s="11">
        <f t="shared" si="127"/>
        <v>41053.80846064815</v>
      </c>
      <c r="T1609" s="11">
        <f t="shared" si="128"/>
        <v>41074.80846064815</v>
      </c>
      <c r="U1609">
        <f t="shared" si="129"/>
        <v>2012</v>
      </c>
    </row>
    <row r="1610" spans="1:21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8325</v>
      </c>
      <c r="R1610" t="s">
        <v>8326</v>
      </c>
      <c r="S1610" s="11">
        <f t="shared" si="127"/>
        <v>41607.83085648148</v>
      </c>
      <c r="T1610" s="11">
        <f t="shared" si="128"/>
        <v>41640.226388888892</v>
      </c>
      <c r="U1610">
        <f t="shared" si="129"/>
        <v>2013</v>
      </c>
    </row>
    <row r="1611" spans="1:21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8325</v>
      </c>
      <c r="R1611" t="s">
        <v>8326</v>
      </c>
      <c r="S1611" s="11">
        <f t="shared" si="127"/>
        <v>40796.001261574071</v>
      </c>
      <c r="T1611" s="11">
        <f t="shared" si="128"/>
        <v>40849.333333333336</v>
      </c>
      <c r="U1611">
        <f t="shared" si="129"/>
        <v>2011</v>
      </c>
    </row>
    <row r="1612" spans="1:21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8325</v>
      </c>
      <c r="R1612" t="s">
        <v>8326</v>
      </c>
      <c r="S1612" s="11">
        <f t="shared" si="127"/>
        <v>41228.924884259257</v>
      </c>
      <c r="T1612" s="11">
        <f t="shared" si="128"/>
        <v>41258.924884259257</v>
      </c>
      <c r="U1612">
        <f t="shared" si="129"/>
        <v>2012</v>
      </c>
    </row>
    <row r="1613" spans="1:21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8325</v>
      </c>
      <c r="R1613" t="s">
        <v>8326</v>
      </c>
      <c r="S1613" s="11">
        <f t="shared" si="127"/>
        <v>41409.00037037037</v>
      </c>
      <c r="T1613" s="11">
        <f t="shared" si="128"/>
        <v>41430.00037037037</v>
      </c>
      <c r="U1613">
        <f t="shared" si="129"/>
        <v>2013</v>
      </c>
    </row>
    <row r="1614" spans="1:21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8325</v>
      </c>
      <c r="R1614" t="s">
        <v>8326</v>
      </c>
      <c r="S1614" s="11">
        <f t="shared" si="127"/>
        <v>41246.874814814815</v>
      </c>
      <c r="T1614" s="11">
        <f t="shared" si="128"/>
        <v>41276.874814814815</v>
      </c>
      <c r="U1614">
        <f t="shared" si="129"/>
        <v>2012</v>
      </c>
    </row>
    <row r="1615" spans="1:21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8325</v>
      </c>
      <c r="R1615" t="s">
        <v>8326</v>
      </c>
      <c r="S1615" s="11">
        <f t="shared" si="127"/>
        <v>41082.069467592592</v>
      </c>
      <c r="T1615" s="11">
        <f t="shared" si="128"/>
        <v>41112.069467592592</v>
      </c>
      <c r="U1615">
        <f t="shared" si="129"/>
        <v>2012</v>
      </c>
    </row>
    <row r="1616" spans="1:21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8325</v>
      </c>
      <c r="R1616" t="s">
        <v>8326</v>
      </c>
      <c r="S1616" s="11">
        <f t="shared" si="127"/>
        <v>41794.981122685182</v>
      </c>
      <c r="T1616" s="11">
        <f t="shared" si="128"/>
        <v>41854.708333333336</v>
      </c>
      <c r="U1616">
        <f t="shared" si="129"/>
        <v>2014</v>
      </c>
    </row>
    <row r="1617" spans="1:21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8325</v>
      </c>
      <c r="R1617" t="s">
        <v>8326</v>
      </c>
      <c r="S1617" s="11">
        <f t="shared" si="127"/>
        <v>40845.050879629627</v>
      </c>
      <c r="T1617" s="11">
        <f t="shared" si="128"/>
        <v>40890.092546296299</v>
      </c>
      <c r="U1617">
        <f t="shared" si="129"/>
        <v>2011</v>
      </c>
    </row>
    <row r="1618" spans="1:21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8325</v>
      </c>
      <c r="R1618" t="s">
        <v>8326</v>
      </c>
      <c r="S1618" s="11">
        <f t="shared" si="127"/>
        <v>41194.715520833335</v>
      </c>
      <c r="T1618" s="11">
        <f t="shared" si="128"/>
        <v>41235.916666666664</v>
      </c>
      <c r="U1618">
        <f t="shared" si="129"/>
        <v>2012</v>
      </c>
    </row>
    <row r="1619" spans="1:21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8325</v>
      </c>
      <c r="R1619" t="s">
        <v>8326</v>
      </c>
      <c r="S1619" s="11">
        <f t="shared" si="127"/>
        <v>41546.664212962962</v>
      </c>
      <c r="T1619" s="11">
        <f t="shared" si="128"/>
        <v>41579.791666666664</v>
      </c>
      <c r="U1619">
        <f t="shared" si="129"/>
        <v>2013</v>
      </c>
    </row>
    <row r="1620" spans="1:21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8325</v>
      </c>
      <c r="R1620" t="s">
        <v>8326</v>
      </c>
      <c r="S1620" s="11">
        <f t="shared" si="127"/>
        <v>41301.654340277775</v>
      </c>
      <c r="T1620" s="11">
        <f t="shared" si="128"/>
        <v>41341.654340277775</v>
      </c>
      <c r="U1620">
        <f t="shared" si="129"/>
        <v>2013</v>
      </c>
    </row>
    <row r="1621" spans="1:21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8325</v>
      </c>
      <c r="R1621" t="s">
        <v>8326</v>
      </c>
      <c r="S1621" s="11">
        <f t="shared" si="127"/>
        <v>41876.18618055556</v>
      </c>
      <c r="T1621" s="11">
        <f t="shared" si="128"/>
        <v>41897.18618055556</v>
      </c>
      <c r="U1621">
        <f t="shared" si="129"/>
        <v>2014</v>
      </c>
    </row>
    <row r="1622" spans="1:21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8325</v>
      </c>
      <c r="R1622" t="s">
        <v>8326</v>
      </c>
      <c r="S1622" s="11">
        <f t="shared" si="127"/>
        <v>41321.339583333334</v>
      </c>
      <c r="T1622" s="11">
        <f t="shared" si="128"/>
        <v>41328.339583333334</v>
      </c>
      <c r="U1622">
        <f t="shared" si="129"/>
        <v>2013</v>
      </c>
    </row>
    <row r="1623" spans="1:21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8325</v>
      </c>
      <c r="R1623" t="s">
        <v>8326</v>
      </c>
      <c r="S1623" s="11">
        <f t="shared" si="127"/>
        <v>41003.60665509259</v>
      </c>
      <c r="T1623" s="11">
        <f t="shared" si="128"/>
        <v>41057.165972222225</v>
      </c>
      <c r="U1623">
        <f t="shared" si="129"/>
        <v>2012</v>
      </c>
    </row>
    <row r="1624" spans="1:21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8325</v>
      </c>
      <c r="R1624" t="s">
        <v>8326</v>
      </c>
      <c r="S1624" s="11">
        <f t="shared" si="127"/>
        <v>41950.29483796296</v>
      </c>
      <c r="T1624" s="11">
        <f t="shared" si="128"/>
        <v>41990.332638888889</v>
      </c>
      <c r="U1624">
        <f t="shared" si="129"/>
        <v>2014</v>
      </c>
    </row>
    <row r="1625" spans="1:21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8325</v>
      </c>
      <c r="R1625" t="s">
        <v>8326</v>
      </c>
      <c r="S1625" s="11">
        <f t="shared" si="127"/>
        <v>41453.688530092593</v>
      </c>
      <c r="T1625" s="11">
        <f t="shared" si="128"/>
        <v>41513.688530092593</v>
      </c>
      <c r="U1625">
        <f t="shared" si="129"/>
        <v>2013</v>
      </c>
    </row>
    <row r="1626" spans="1:21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8325</v>
      </c>
      <c r="R1626" t="s">
        <v>8326</v>
      </c>
      <c r="S1626" s="11">
        <f t="shared" si="127"/>
        <v>41243.367303240739</v>
      </c>
      <c r="T1626" s="11">
        <f t="shared" si="128"/>
        <v>41283.367303240739</v>
      </c>
      <c r="U1626">
        <f t="shared" si="129"/>
        <v>2012</v>
      </c>
    </row>
    <row r="1627" spans="1:21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8325</v>
      </c>
      <c r="R1627" t="s">
        <v>8326</v>
      </c>
      <c r="S1627" s="11">
        <f t="shared" si="127"/>
        <v>41135.699687500004</v>
      </c>
      <c r="T1627" s="11">
        <f t="shared" si="128"/>
        <v>41163.699687500004</v>
      </c>
      <c r="U1627">
        <f t="shared" si="129"/>
        <v>2012</v>
      </c>
    </row>
    <row r="1628" spans="1:21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8325</v>
      </c>
      <c r="R1628" t="s">
        <v>8326</v>
      </c>
      <c r="S1628" s="11">
        <f t="shared" si="127"/>
        <v>41579.847997685189</v>
      </c>
      <c r="T1628" s="11">
        <f t="shared" si="128"/>
        <v>41609.889664351853</v>
      </c>
      <c r="U1628">
        <f t="shared" si="129"/>
        <v>2013</v>
      </c>
    </row>
    <row r="1629" spans="1:21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8325</v>
      </c>
      <c r="R1629" t="s">
        <v>8326</v>
      </c>
      <c r="S1629" s="11">
        <f t="shared" si="127"/>
        <v>41205.707048611112</v>
      </c>
      <c r="T1629" s="11">
        <f t="shared" si="128"/>
        <v>41239.207638888889</v>
      </c>
      <c r="U1629">
        <f t="shared" si="129"/>
        <v>2012</v>
      </c>
    </row>
    <row r="1630" spans="1:21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8325</v>
      </c>
      <c r="R1630" t="s">
        <v>8326</v>
      </c>
      <c r="S1630" s="11">
        <f t="shared" si="127"/>
        <v>41774.737060185187</v>
      </c>
      <c r="T1630" s="11">
        <f t="shared" si="128"/>
        <v>41807.737060185187</v>
      </c>
      <c r="U1630">
        <f t="shared" si="129"/>
        <v>2014</v>
      </c>
    </row>
    <row r="1631" spans="1:21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8325</v>
      </c>
      <c r="R1631" t="s">
        <v>8326</v>
      </c>
      <c r="S1631" s="11">
        <f t="shared" si="127"/>
        <v>41645.867280092592</v>
      </c>
      <c r="T1631" s="11">
        <f t="shared" si="128"/>
        <v>41690.867280092592</v>
      </c>
      <c r="U1631">
        <f t="shared" si="129"/>
        <v>2014</v>
      </c>
    </row>
    <row r="1632" spans="1:21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8325</v>
      </c>
      <c r="R1632" t="s">
        <v>8326</v>
      </c>
      <c r="S1632" s="11">
        <f t="shared" si="127"/>
        <v>40939.837673611109</v>
      </c>
      <c r="T1632" s="11">
        <f t="shared" si="128"/>
        <v>40970.290972222225</v>
      </c>
      <c r="U1632">
        <f t="shared" si="129"/>
        <v>2012</v>
      </c>
    </row>
    <row r="1633" spans="1:21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8325</v>
      </c>
      <c r="R1633" t="s">
        <v>8326</v>
      </c>
      <c r="S1633" s="11">
        <f t="shared" si="127"/>
        <v>41164.859502314815</v>
      </c>
      <c r="T1633" s="11">
        <f t="shared" si="128"/>
        <v>41194.859502314815</v>
      </c>
      <c r="U1633">
        <f t="shared" si="129"/>
        <v>2012</v>
      </c>
    </row>
    <row r="1634" spans="1:21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8325</v>
      </c>
      <c r="R1634" t="s">
        <v>8326</v>
      </c>
      <c r="S1634" s="11">
        <f t="shared" si="127"/>
        <v>40750.340902777774</v>
      </c>
      <c r="T1634" s="11">
        <f t="shared" si="128"/>
        <v>40810.340902777774</v>
      </c>
      <c r="U1634">
        <f t="shared" si="129"/>
        <v>2011</v>
      </c>
    </row>
    <row r="1635" spans="1:21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8325</v>
      </c>
      <c r="R1635" t="s">
        <v>8326</v>
      </c>
      <c r="S1635" s="11">
        <f t="shared" si="127"/>
        <v>40896.883750000001</v>
      </c>
      <c r="T1635" s="11">
        <f t="shared" si="128"/>
        <v>40924.208333333336</v>
      </c>
      <c r="U1635">
        <f t="shared" si="129"/>
        <v>2011</v>
      </c>
    </row>
    <row r="1636" spans="1:21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8325</v>
      </c>
      <c r="R1636" t="s">
        <v>8326</v>
      </c>
      <c r="S1636" s="11">
        <f t="shared" si="127"/>
        <v>40658.189826388887</v>
      </c>
      <c r="T1636" s="11">
        <f t="shared" si="128"/>
        <v>40696.249305555553</v>
      </c>
      <c r="U1636">
        <f t="shared" si="129"/>
        <v>2011</v>
      </c>
    </row>
    <row r="1637" spans="1:21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8325</v>
      </c>
      <c r="R1637" t="s">
        <v>8326</v>
      </c>
      <c r="S1637" s="11">
        <f t="shared" si="127"/>
        <v>42502.868761574078</v>
      </c>
      <c r="T1637" s="11">
        <f t="shared" si="128"/>
        <v>42562.868761574078</v>
      </c>
      <c r="U1637">
        <f t="shared" si="129"/>
        <v>2016</v>
      </c>
    </row>
    <row r="1638" spans="1:21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8325</v>
      </c>
      <c r="R1638" t="s">
        <v>8326</v>
      </c>
      <c r="S1638" s="11">
        <f t="shared" si="127"/>
        <v>40663.08666666667</v>
      </c>
      <c r="T1638" s="11">
        <f t="shared" si="128"/>
        <v>40706.166666666664</v>
      </c>
      <c r="U1638">
        <f t="shared" si="129"/>
        <v>2011</v>
      </c>
    </row>
    <row r="1639" spans="1:21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8325</v>
      </c>
      <c r="R1639" t="s">
        <v>8326</v>
      </c>
      <c r="S1639" s="11">
        <f t="shared" si="127"/>
        <v>40122.751620370371</v>
      </c>
      <c r="T1639" s="11">
        <f t="shared" si="128"/>
        <v>40178.98541666667</v>
      </c>
      <c r="U1639">
        <f t="shared" si="129"/>
        <v>2009</v>
      </c>
    </row>
    <row r="1640" spans="1:21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8325</v>
      </c>
      <c r="R1640" t="s">
        <v>8326</v>
      </c>
      <c r="S1640" s="11">
        <f t="shared" si="127"/>
        <v>41288.68712962963</v>
      </c>
      <c r="T1640" s="11">
        <f t="shared" si="128"/>
        <v>41333.892361111109</v>
      </c>
      <c r="U1640">
        <f t="shared" si="129"/>
        <v>2013</v>
      </c>
    </row>
    <row r="1641" spans="1:21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8325</v>
      </c>
      <c r="R1641" t="s">
        <v>8326</v>
      </c>
      <c r="S1641" s="11">
        <f t="shared" si="127"/>
        <v>40941.652372685188</v>
      </c>
      <c r="T1641" s="11">
        <f t="shared" si="128"/>
        <v>40971.652372685188</v>
      </c>
      <c r="U1641">
        <f t="shared" si="129"/>
        <v>2012</v>
      </c>
    </row>
    <row r="1642" spans="1:21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8325</v>
      </c>
      <c r="R1642" t="s">
        <v>8326</v>
      </c>
      <c r="S1642" s="11">
        <f t="shared" si="127"/>
        <v>40379.23096064815</v>
      </c>
      <c r="T1642" s="11">
        <f t="shared" si="128"/>
        <v>40393.082638888889</v>
      </c>
      <c r="U1642">
        <f t="shared" si="129"/>
        <v>2010</v>
      </c>
    </row>
    <row r="1643" spans="1:21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8325</v>
      </c>
      <c r="R1643" t="s">
        <v>8346</v>
      </c>
      <c r="S1643" s="11">
        <f t="shared" si="127"/>
        <v>41962.596574074079</v>
      </c>
      <c r="T1643" s="11">
        <f t="shared" si="128"/>
        <v>41992.596574074079</v>
      </c>
      <c r="U1643">
        <f t="shared" si="129"/>
        <v>2014</v>
      </c>
    </row>
    <row r="1644" spans="1:21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8325</v>
      </c>
      <c r="R1644" t="s">
        <v>8346</v>
      </c>
      <c r="S1644" s="11">
        <f t="shared" si="127"/>
        <v>40688.024618055555</v>
      </c>
      <c r="T1644" s="11">
        <f t="shared" si="128"/>
        <v>40708.024618055555</v>
      </c>
      <c r="U1644">
        <f t="shared" si="129"/>
        <v>2011</v>
      </c>
    </row>
    <row r="1645" spans="1:21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8325</v>
      </c>
      <c r="R1645" t="s">
        <v>8346</v>
      </c>
      <c r="S1645" s="11">
        <f t="shared" si="127"/>
        <v>41146.824212962965</v>
      </c>
      <c r="T1645" s="11">
        <f t="shared" si="128"/>
        <v>41176.824212962965</v>
      </c>
      <c r="U1645">
        <f t="shared" si="129"/>
        <v>2012</v>
      </c>
    </row>
    <row r="1646" spans="1:21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8325</v>
      </c>
      <c r="R1646" t="s">
        <v>8346</v>
      </c>
      <c r="S1646" s="11">
        <f t="shared" si="127"/>
        <v>41175.05972222222</v>
      </c>
      <c r="T1646" s="11">
        <f t="shared" si="128"/>
        <v>41235.101388888892</v>
      </c>
      <c r="U1646">
        <f t="shared" si="129"/>
        <v>2012</v>
      </c>
    </row>
    <row r="1647" spans="1:21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8325</v>
      </c>
      <c r="R1647" t="s">
        <v>8346</v>
      </c>
      <c r="S1647" s="11">
        <f t="shared" si="127"/>
        <v>41521.617361111108</v>
      </c>
      <c r="T1647" s="11">
        <f t="shared" si="128"/>
        <v>41535.617361111108</v>
      </c>
      <c r="U1647">
        <f t="shared" si="129"/>
        <v>2013</v>
      </c>
    </row>
    <row r="1648" spans="1:21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8325</v>
      </c>
      <c r="R1648" t="s">
        <v>8346</v>
      </c>
      <c r="S1648" s="11">
        <f t="shared" si="127"/>
        <v>41833.450266203705</v>
      </c>
      <c r="T1648" s="11">
        <f t="shared" si="128"/>
        <v>41865.757638888892</v>
      </c>
      <c r="U1648">
        <f t="shared" si="129"/>
        <v>2014</v>
      </c>
    </row>
    <row r="1649" spans="1:21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8325</v>
      </c>
      <c r="R1649" t="s">
        <v>8346</v>
      </c>
      <c r="S1649" s="11">
        <f t="shared" si="127"/>
        <v>41039.409456018519</v>
      </c>
      <c r="T1649" s="11">
        <f t="shared" si="128"/>
        <v>41069.409456018519</v>
      </c>
      <c r="U1649">
        <f t="shared" si="129"/>
        <v>2012</v>
      </c>
    </row>
    <row r="1650" spans="1:21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8325</v>
      </c>
      <c r="R1650" t="s">
        <v>8346</v>
      </c>
      <c r="S1650" s="11">
        <f t="shared" si="127"/>
        <v>40592.704652777778</v>
      </c>
      <c r="T1650" s="11">
        <f t="shared" si="128"/>
        <v>40622.662986111114</v>
      </c>
      <c r="U1650">
        <f t="shared" si="129"/>
        <v>2011</v>
      </c>
    </row>
    <row r="1651" spans="1:21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8325</v>
      </c>
      <c r="R1651" t="s">
        <v>8346</v>
      </c>
      <c r="S1651" s="11">
        <f t="shared" si="127"/>
        <v>41737.684664351851</v>
      </c>
      <c r="T1651" s="11">
        <f t="shared" si="128"/>
        <v>41782.684664351851</v>
      </c>
      <c r="U1651">
        <f t="shared" si="129"/>
        <v>2014</v>
      </c>
    </row>
    <row r="1652" spans="1:21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8325</v>
      </c>
      <c r="R1652" t="s">
        <v>8346</v>
      </c>
      <c r="S1652" s="11">
        <f t="shared" si="127"/>
        <v>41526.435613425929</v>
      </c>
      <c r="T1652" s="11">
        <f t="shared" si="128"/>
        <v>41556.435613425929</v>
      </c>
      <c r="U1652">
        <f t="shared" si="129"/>
        <v>2013</v>
      </c>
    </row>
    <row r="1653" spans="1:21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8325</v>
      </c>
      <c r="R1653" t="s">
        <v>8346</v>
      </c>
      <c r="S1653" s="11">
        <f t="shared" si="127"/>
        <v>40625.900694444441</v>
      </c>
      <c r="T1653" s="11">
        <f t="shared" si="128"/>
        <v>40659.290972222225</v>
      </c>
      <c r="U1653">
        <f t="shared" si="129"/>
        <v>2011</v>
      </c>
    </row>
    <row r="1654" spans="1:21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8325</v>
      </c>
      <c r="R1654" t="s">
        <v>8346</v>
      </c>
      <c r="S1654" s="11">
        <f t="shared" si="127"/>
        <v>41572.492974537039</v>
      </c>
      <c r="T1654" s="11">
        <f t="shared" si="128"/>
        <v>41602.534641203703</v>
      </c>
      <c r="U1654">
        <f t="shared" si="129"/>
        <v>2013</v>
      </c>
    </row>
    <row r="1655" spans="1:21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8325</v>
      </c>
      <c r="R1655" t="s">
        <v>8346</v>
      </c>
      <c r="S1655" s="11">
        <f t="shared" si="127"/>
        <v>40626.834444444445</v>
      </c>
      <c r="T1655" s="11">
        <f t="shared" si="128"/>
        <v>40657.834444444445</v>
      </c>
      <c r="U1655">
        <f t="shared" si="129"/>
        <v>2011</v>
      </c>
    </row>
    <row r="1656" spans="1:21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8325</v>
      </c>
      <c r="R1656" t="s">
        <v>8346</v>
      </c>
      <c r="S1656" s="11">
        <f t="shared" si="127"/>
        <v>40987.890740740739</v>
      </c>
      <c r="T1656" s="11">
        <f t="shared" si="128"/>
        <v>41017.890740740739</v>
      </c>
      <c r="U1656">
        <f t="shared" si="129"/>
        <v>2012</v>
      </c>
    </row>
    <row r="1657" spans="1:21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8325</v>
      </c>
      <c r="R1657" t="s">
        <v>8346</v>
      </c>
      <c r="S1657" s="11">
        <f t="shared" si="127"/>
        <v>40974.791898148149</v>
      </c>
      <c r="T1657" s="11">
        <f t="shared" si="128"/>
        <v>41004.750231481477</v>
      </c>
      <c r="U1657">
        <f t="shared" si="129"/>
        <v>2012</v>
      </c>
    </row>
    <row r="1658" spans="1:21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ref="O1658:O1721" si="130">ROUND(E1658/D1658*100,0)</f>
        <v>100</v>
      </c>
      <c r="P1658">
        <f t="shared" ref="P1658:P1721" si="131">IFERROR(ROUND(E1658/L1658,2),0)</f>
        <v>156.77000000000001</v>
      </c>
      <c r="Q1658" s="10" t="s">
        <v>8325</v>
      </c>
      <c r="R1658" t="s">
        <v>8346</v>
      </c>
      <c r="S1658" s="11">
        <f t="shared" ref="S1658:S1721" si="132">(((J1658/60)/60)/24)+DATE(1970,1,1)</f>
        <v>41226.928842592592</v>
      </c>
      <c r="T1658" s="11">
        <f t="shared" ref="T1658:T1721" si="133">(((I1658/60)/60)/24)+DATE(1970,1,1)</f>
        <v>41256.928842592592</v>
      </c>
      <c r="U1658">
        <f t="shared" ref="U1658:U1721" si="134">YEAR(S1658)</f>
        <v>2012</v>
      </c>
    </row>
    <row r="1659" spans="1:21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30"/>
        <v>105</v>
      </c>
      <c r="P1659">
        <f t="shared" si="131"/>
        <v>118.7</v>
      </c>
      <c r="Q1659" s="10" t="s">
        <v>8325</v>
      </c>
      <c r="R1659" t="s">
        <v>8346</v>
      </c>
      <c r="S1659" s="11">
        <f t="shared" si="132"/>
        <v>41023.782037037039</v>
      </c>
      <c r="T1659" s="11">
        <f t="shared" si="133"/>
        <v>41053.782037037039</v>
      </c>
      <c r="U1659">
        <f t="shared" si="134"/>
        <v>2012</v>
      </c>
    </row>
    <row r="1660" spans="1:21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30"/>
        <v>132</v>
      </c>
      <c r="P1660">
        <f t="shared" si="131"/>
        <v>74.150000000000006</v>
      </c>
      <c r="Q1660" s="10" t="s">
        <v>8325</v>
      </c>
      <c r="R1660" t="s">
        <v>8346</v>
      </c>
      <c r="S1660" s="11">
        <f t="shared" si="132"/>
        <v>41223.22184027778</v>
      </c>
      <c r="T1660" s="11">
        <f t="shared" si="133"/>
        <v>41261.597222222219</v>
      </c>
      <c r="U1660">
        <f t="shared" si="134"/>
        <v>2012</v>
      </c>
    </row>
    <row r="1661" spans="1:21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30"/>
        <v>113</v>
      </c>
      <c r="P1661">
        <f t="shared" si="131"/>
        <v>12.53</v>
      </c>
      <c r="Q1661" s="10" t="s">
        <v>8325</v>
      </c>
      <c r="R1661" t="s">
        <v>8346</v>
      </c>
      <c r="S1661" s="11">
        <f t="shared" si="132"/>
        <v>41596.913437499999</v>
      </c>
      <c r="T1661" s="11">
        <f t="shared" si="133"/>
        <v>41625.5</v>
      </c>
      <c r="U1661">
        <f t="shared" si="134"/>
        <v>2013</v>
      </c>
    </row>
    <row r="1662" spans="1:21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30"/>
        <v>1254</v>
      </c>
      <c r="P1662">
        <f t="shared" si="131"/>
        <v>27.86</v>
      </c>
      <c r="Q1662" s="10" t="s">
        <v>8325</v>
      </c>
      <c r="R1662" t="s">
        <v>8346</v>
      </c>
      <c r="S1662" s="11">
        <f t="shared" si="132"/>
        <v>42459.693865740745</v>
      </c>
      <c r="T1662" s="11">
        <f t="shared" si="133"/>
        <v>42490.915972222225</v>
      </c>
      <c r="U1662">
        <f t="shared" si="134"/>
        <v>2016</v>
      </c>
    </row>
    <row r="1663" spans="1:21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30"/>
        <v>103</v>
      </c>
      <c r="P1663">
        <f t="shared" si="131"/>
        <v>80.180000000000007</v>
      </c>
      <c r="Q1663" s="10" t="s">
        <v>8325</v>
      </c>
      <c r="R1663" t="s">
        <v>8346</v>
      </c>
      <c r="S1663" s="11">
        <f t="shared" si="132"/>
        <v>42343.998043981483</v>
      </c>
      <c r="T1663" s="11">
        <f t="shared" si="133"/>
        <v>42386.875</v>
      </c>
      <c r="U1663">
        <f t="shared" si="134"/>
        <v>2015</v>
      </c>
    </row>
    <row r="1664" spans="1:21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30"/>
        <v>103</v>
      </c>
      <c r="P1664">
        <f t="shared" si="131"/>
        <v>132.44</v>
      </c>
      <c r="Q1664" s="10" t="s">
        <v>8325</v>
      </c>
      <c r="R1664" t="s">
        <v>8346</v>
      </c>
      <c r="S1664" s="11">
        <f t="shared" si="132"/>
        <v>40848.198333333334</v>
      </c>
      <c r="T1664" s="11">
        <f t="shared" si="133"/>
        <v>40908.239999999998</v>
      </c>
      <c r="U1664">
        <f t="shared" si="134"/>
        <v>2011</v>
      </c>
    </row>
    <row r="1665" spans="1:21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30"/>
        <v>108</v>
      </c>
      <c r="P1665">
        <f t="shared" si="131"/>
        <v>33.75</v>
      </c>
      <c r="Q1665" s="10" t="s">
        <v>8325</v>
      </c>
      <c r="R1665" t="s">
        <v>8346</v>
      </c>
      <c r="S1665" s="11">
        <f t="shared" si="132"/>
        <v>42006.02207175926</v>
      </c>
      <c r="T1665" s="11">
        <f t="shared" si="133"/>
        <v>42036.02207175926</v>
      </c>
      <c r="U1665">
        <f t="shared" si="134"/>
        <v>2015</v>
      </c>
    </row>
    <row r="1666" spans="1:21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30"/>
        <v>122</v>
      </c>
      <c r="P1666">
        <f t="shared" si="131"/>
        <v>34.380000000000003</v>
      </c>
      <c r="Q1666" s="10" t="s">
        <v>8325</v>
      </c>
      <c r="R1666" t="s">
        <v>8346</v>
      </c>
      <c r="S1666" s="11">
        <f t="shared" si="132"/>
        <v>40939.761782407404</v>
      </c>
      <c r="T1666" s="11">
        <f t="shared" si="133"/>
        <v>40984.165972222225</v>
      </c>
      <c r="U1666">
        <f t="shared" si="134"/>
        <v>2012</v>
      </c>
    </row>
    <row r="1667" spans="1:21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si="131"/>
        <v>44.96</v>
      </c>
      <c r="Q1667" s="10" t="s">
        <v>8325</v>
      </c>
      <c r="R1667" t="s">
        <v>8346</v>
      </c>
      <c r="S1667" s="11">
        <f t="shared" si="132"/>
        <v>40564.649456018517</v>
      </c>
      <c r="T1667" s="11">
        <f t="shared" si="133"/>
        <v>40596.125</v>
      </c>
      <c r="U1667">
        <f t="shared" si="134"/>
        <v>2011</v>
      </c>
    </row>
    <row r="1668" spans="1:21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8325</v>
      </c>
      <c r="R1668" t="s">
        <v>8346</v>
      </c>
      <c r="S1668" s="11">
        <f t="shared" si="132"/>
        <v>41331.253159722226</v>
      </c>
      <c r="T1668" s="11">
        <f t="shared" si="133"/>
        <v>41361.211493055554</v>
      </c>
      <c r="U1668">
        <f t="shared" si="134"/>
        <v>2013</v>
      </c>
    </row>
    <row r="1669" spans="1:21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8325</v>
      </c>
      <c r="R1669" t="s">
        <v>8346</v>
      </c>
      <c r="S1669" s="11">
        <f t="shared" si="132"/>
        <v>41682.0705787037</v>
      </c>
      <c r="T1669" s="11">
        <f t="shared" si="133"/>
        <v>41709.290972222225</v>
      </c>
      <c r="U1669">
        <f t="shared" si="134"/>
        <v>2014</v>
      </c>
    </row>
    <row r="1670" spans="1:21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8325</v>
      </c>
      <c r="R1670" t="s">
        <v>8346</v>
      </c>
      <c r="S1670" s="11">
        <f t="shared" si="132"/>
        <v>40845.14975694444</v>
      </c>
      <c r="T1670" s="11">
        <f t="shared" si="133"/>
        <v>40875.191423611112</v>
      </c>
      <c r="U1670">
        <f t="shared" si="134"/>
        <v>2011</v>
      </c>
    </row>
    <row r="1671" spans="1:21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8325</v>
      </c>
      <c r="R1671" t="s">
        <v>8346</v>
      </c>
      <c r="S1671" s="11">
        <f t="shared" si="132"/>
        <v>42461.885138888887</v>
      </c>
      <c r="T1671" s="11">
        <f t="shared" si="133"/>
        <v>42521.885138888887</v>
      </c>
      <c r="U1671">
        <f t="shared" si="134"/>
        <v>2016</v>
      </c>
    </row>
    <row r="1672" spans="1:21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8325</v>
      </c>
      <c r="R1672" t="s">
        <v>8346</v>
      </c>
      <c r="S1672" s="11">
        <f t="shared" si="132"/>
        <v>40313.930543981485</v>
      </c>
      <c r="T1672" s="11">
        <f t="shared" si="133"/>
        <v>40364.166666666664</v>
      </c>
      <c r="U1672">
        <f t="shared" si="134"/>
        <v>2010</v>
      </c>
    </row>
    <row r="1673" spans="1:21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8325</v>
      </c>
      <c r="R1673" t="s">
        <v>8346</v>
      </c>
      <c r="S1673" s="11">
        <f t="shared" si="132"/>
        <v>42553.54414351852</v>
      </c>
      <c r="T1673" s="11">
        <f t="shared" si="133"/>
        <v>42583.54414351852</v>
      </c>
      <c r="U1673">
        <f t="shared" si="134"/>
        <v>2016</v>
      </c>
    </row>
    <row r="1674" spans="1:21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8325</v>
      </c>
      <c r="R1674" t="s">
        <v>8346</v>
      </c>
      <c r="S1674" s="11">
        <f t="shared" si="132"/>
        <v>41034.656597222223</v>
      </c>
      <c r="T1674" s="11">
        <f t="shared" si="133"/>
        <v>41064.656597222223</v>
      </c>
      <c r="U1674">
        <f t="shared" si="134"/>
        <v>2012</v>
      </c>
    </row>
    <row r="1675" spans="1:21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8325</v>
      </c>
      <c r="R1675" t="s">
        <v>8346</v>
      </c>
      <c r="S1675" s="11">
        <f t="shared" si="132"/>
        <v>42039.878379629634</v>
      </c>
      <c r="T1675" s="11">
        <f t="shared" si="133"/>
        <v>42069.878379629634</v>
      </c>
      <c r="U1675">
        <f t="shared" si="134"/>
        <v>2015</v>
      </c>
    </row>
    <row r="1676" spans="1:21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8325</v>
      </c>
      <c r="R1676" t="s">
        <v>8346</v>
      </c>
      <c r="S1676" s="11">
        <f t="shared" si="132"/>
        <v>42569.605393518519</v>
      </c>
      <c r="T1676" s="11">
        <f t="shared" si="133"/>
        <v>42600.290972222225</v>
      </c>
      <c r="U1676">
        <f t="shared" si="134"/>
        <v>2016</v>
      </c>
    </row>
    <row r="1677" spans="1:21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8325</v>
      </c>
      <c r="R1677" t="s">
        <v>8346</v>
      </c>
      <c r="S1677" s="11">
        <f t="shared" si="132"/>
        <v>40802.733101851853</v>
      </c>
      <c r="T1677" s="11">
        <f t="shared" si="133"/>
        <v>40832.918749999997</v>
      </c>
      <c r="U1677">
        <f t="shared" si="134"/>
        <v>2011</v>
      </c>
    </row>
    <row r="1678" spans="1:21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8325</v>
      </c>
      <c r="R1678" t="s">
        <v>8346</v>
      </c>
      <c r="S1678" s="11">
        <f t="shared" si="132"/>
        <v>40973.72623842593</v>
      </c>
      <c r="T1678" s="11">
        <f t="shared" si="133"/>
        <v>41020.165972222225</v>
      </c>
      <c r="U1678">
        <f t="shared" si="134"/>
        <v>2012</v>
      </c>
    </row>
    <row r="1679" spans="1:21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8325</v>
      </c>
      <c r="R1679" t="s">
        <v>8346</v>
      </c>
      <c r="S1679" s="11">
        <f t="shared" si="132"/>
        <v>42416.407129629632</v>
      </c>
      <c r="T1679" s="11">
        <f t="shared" si="133"/>
        <v>42476.249305555553</v>
      </c>
      <c r="U1679">
        <f t="shared" si="134"/>
        <v>2016</v>
      </c>
    </row>
    <row r="1680" spans="1:21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8325</v>
      </c>
      <c r="R1680" t="s">
        <v>8346</v>
      </c>
      <c r="S1680" s="11">
        <f t="shared" si="132"/>
        <v>41662.854988425926</v>
      </c>
      <c r="T1680" s="11">
        <f t="shared" si="133"/>
        <v>41676.854988425926</v>
      </c>
      <c r="U1680">
        <f t="shared" si="134"/>
        <v>2014</v>
      </c>
    </row>
    <row r="1681" spans="1:21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8325</v>
      </c>
      <c r="R1681" t="s">
        <v>8346</v>
      </c>
      <c r="S1681" s="11">
        <f t="shared" si="132"/>
        <v>40723.068807870368</v>
      </c>
      <c r="T1681" s="11">
        <f t="shared" si="133"/>
        <v>40746.068807870368</v>
      </c>
      <c r="U1681">
        <f t="shared" si="134"/>
        <v>2011</v>
      </c>
    </row>
    <row r="1682" spans="1:21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8325</v>
      </c>
      <c r="R1682" t="s">
        <v>8346</v>
      </c>
      <c r="S1682" s="11">
        <f t="shared" si="132"/>
        <v>41802.757719907408</v>
      </c>
      <c r="T1682" s="11">
        <f t="shared" si="133"/>
        <v>41832.757719907408</v>
      </c>
      <c r="U1682">
        <f t="shared" si="134"/>
        <v>2014</v>
      </c>
    </row>
    <row r="1683" spans="1:21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8325</v>
      </c>
      <c r="R1683" t="s">
        <v>8347</v>
      </c>
      <c r="S1683" s="11">
        <f t="shared" si="132"/>
        <v>42774.121342592596</v>
      </c>
      <c r="T1683" s="11">
        <f t="shared" si="133"/>
        <v>42823.083333333328</v>
      </c>
      <c r="U1683">
        <f t="shared" si="134"/>
        <v>2017</v>
      </c>
    </row>
    <row r="1684" spans="1:21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8325</v>
      </c>
      <c r="R1684" t="s">
        <v>8347</v>
      </c>
      <c r="S1684" s="11">
        <f t="shared" si="132"/>
        <v>42779.21365740741</v>
      </c>
      <c r="T1684" s="11">
        <f t="shared" si="133"/>
        <v>42839.171990740739</v>
      </c>
      <c r="U1684">
        <f t="shared" si="134"/>
        <v>2017</v>
      </c>
    </row>
    <row r="1685" spans="1:21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8325</v>
      </c>
      <c r="R1685" t="s">
        <v>8347</v>
      </c>
      <c r="S1685" s="11">
        <f t="shared" si="132"/>
        <v>42808.781689814816</v>
      </c>
      <c r="T1685" s="11">
        <f t="shared" si="133"/>
        <v>42832.781689814816</v>
      </c>
      <c r="U1685">
        <f t="shared" si="134"/>
        <v>2017</v>
      </c>
    </row>
    <row r="1686" spans="1:21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8325</v>
      </c>
      <c r="R1686" t="s">
        <v>8347</v>
      </c>
      <c r="S1686" s="11">
        <f t="shared" si="132"/>
        <v>42783.815289351856</v>
      </c>
      <c r="T1686" s="11">
        <f t="shared" si="133"/>
        <v>42811.773622685185</v>
      </c>
      <c r="U1686">
        <f t="shared" si="134"/>
        <v>2017</v>
      </c>
    </row>
    <row r="1687" spans="1:21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8325</v>
      </c>
      <c r="R1687" t="s">
        <v>8347</v>
      </c>
      <c r="S1687" s="11">
        <f t="shared" si="132"/>
        <v>42788.2502662037</v>
      </c>
      <c r="T1687" s="11">
        <f t="shared" si="133"/>
        <v>42818.208599537036</v>
      </c>
      <c r="U1687">
        <f t="shared" si="134"/>
        <v>2017</v>
      </c>
    </row>
    <row r="1688" spans="1:21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8325</v>
      </c>
      <c r="R1688" t="s">
        <v>8347</v>
      </c>
      <c r="S1688" s="11">
        <f t="shared" si="132"/>
        <v>42792.843969907408</v>
      </c>
      <c r="T1688" s="11">
        <f t="shared" si="133"/>
        <v>42852.802303240736</v>
      </c>
      <c r="U1688">
        <f t="shared" si="134"/>
        <v>2017</v>
      </c>
    </row>
    <row r="1689" spans="1:21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8325</v>
      </c>
      <c r="R1689" t="s">
        <v>8347</v>
      </c>
      <c r="S1689" s="11">
        <f t="shared" si="132"/>
        <v>42802.046817129631</v>
      </c>
      <c r="T1689" s="11">
        <f t="shared" si="133"/>
        <v>42835.84375</v>
      </c>
      <c r="U1689">
        <f t="shared" si="134"/>
        <v>2017</v>
      </c>
    </row>
    <row r="1690" spans="1:21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8325</v>
      </c>
      <c r="R1690" t="s">
        <v>8347</v>
      </c>
      <c r="S1690" s="11">
        <f t="shared" si="132"/>
        <v>42804.534652777773</v>
      </c>
      <c r="T1690" s="11">
        <f t="shared" si="133"/>
        <v>42834.492986111116</v>
      </c>
      <c r="U1690">
        <f t="shared" si="134"/>
        <v>2017</v>
      </c>
    </row>
    <row r="1691" spans="1:21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8325</v>
      </c>
      <c r="R1691" t="s">
        <v>8347</v>
      </c>
      <c r="S1691" s="11">
        <f t="shared" si="132"/>
        <v>42780.942476851851</v>
      </c>
      <c r="T1691" s="11">
        <f t="shared" si="133"/>
        <v>42810.900810185187</v>
      </c>
      <c r="U1691">
        <f t="shared" si="134"/>
        <v>2017</v>
      </c>
    </row>
    <row r="1692" spans="1:21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8325</v>
      </c>
      <c r="R1692" t="s">
        <v>8347</v>
      </c>
      <c r="S1692" s="11">
        <f t="shared" si="132"/>
        <v>42801.43104166667</v>
      </c>
      <c r="T1692" s="11">
        <f t="shared" si="133"/>
        <v>42831.389374999999</v>
      </c>
      <c r="U1692">
        <f t="shared" si="134"/>
        <v>2017</v>
      </c>
    </row>
    <row r="1693" spans="1:21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8325</v>
      </c>
      <c r="R1693" t="s">
        <v>8347</v>
      </c>
      <c r="S1693" s="11">
        <f t="shared" si="132"/>
        <v>42795.701481481476</v>
      </c>
      <c r="T1693" s="11">
        <f t="shared" si="133"/>
        <v>42828.041666666672</v>
      </c>
      <c r="U1693">
        <f t="shared" si="134"/>
        <v>2017</v>
      </c>
    </row>
    <row r="1694" spans="1:21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8325</v>
      </c>
      <c r="R1694" t="s">
        <v>8347</v>
      </c>
      <c r="S1694" s="11">
        <f t="shared" si="132"/>
        <v>42788.151238425926</v>
      </c>
      <c r="T1694" s="11">
        <f t="shared" si="133"/>
        <v>42820.999305555553</v>
      </c>
      <c r="U1694">
        <f t="shared" si="134"/>
        <v>2017</v>
      </c>
    </row>
    <row r="1695" spans="1:21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8325</v>
      </c>
      <c r="R1695" t="s">
        <v>8347</v>
      </c>
      <c r="S1695" s="11">
        <f t="shared" si="132"/>
        <v>42803.920277777783</v>
      </c>
      <c r="T1695" s="11">
        <f t="shared" si="133"/>
        <v>42834.833333333328</v>
      </c>
      <c r="U1695">
        <f t="shared" si="134"/>
        <v>2017</v>
      </c>
    </row>
    <row r="1696" spans="1:21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8325</v>
      </c>
      <c r="R1696" t="s">
        <v>8347</v>
      </c>
      <c r="S1696" s="11">
        <f t="shared" si="132"/>
        <v>42791.669837962967</v>
      </c>
      <c r="T1696" s="11">
        <f t="shared" si="133"/>
        <v>42821.191666666666</v>
      </c>
      <c r="U1696">
        <f t="shared" si="134"/>
        <v>2017</v>
      </c>
    </row>
    <row r="1697" spans="1:21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8325</v>
      </c>
      <c r="R1697" t="s">
        <v>8347</v>
      </c>
      <c r="S1697" s="11">
        <f t="shared" si="132"/>
        <v>42801.031412037039</v>
      </c>
      <c r="T1697" s="11">
        <f t="shared" si="133"/>
        <v>42835.041666666672</v>
      </c>
      <c r="U1697">
        <f t="shared" si="134"/>
        <v>2017</v>
      </c>
    </row>
    <row r="1698" spans="1:21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8325</v>
      </c>
      <c r="R1698" t="s">
        <v>8347</v>
      </c>
      <c r="S1698" s="11">
        <f t="shared" si="132"/>
        <v>42796.069571759261</v>
      </c>
      <c r="T1698" s="11">
        <f t="shared" si="133"/>
        <v>42826.027905092589</v>
      </c>
      <c r="U1698">
        <f t="shared" si="134"/>
        <v>2017</v>
      </c>
    </row>
    <row r="1699" spans="1:21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8325</v>
      </c>
      <c r="R1699" t="s">
        <v>8347</v>
      </c>
      <c r="S1699" s="11">
        <f t="shared" si="132"/>
        <v>42805.032962962956</v>
      </c>
      <c r="T1699" s="11">
        <f t="shared" si="133"/>
        <v>42834.991296296299</v>
      </c>
      <c r="U1699">
        <f t="shared" si="134"/>
        <v>2017</v>
      </c>
    </row>
    <row r="1700" spans="1:21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8325</v>
      </c>
      <c r="R1700" t="s">
        <v>8347</v>
      </c>
      <c r="S1700" s="11">
        <f t="shared" si="132"/>
        <v>42796.207870370374</v>
      </c>
      <c r="T1700" s="11">
        <f t="shared" si="133"/>
        <v>42820.147916666669</v>
      </c>
      <c r="U1700">
        <f t="shared" si="134"/>
        <v>2017</v>
      </c>
    </row>
    <row r="1701" spans="1:21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8325</v>
      </c>
      <c r="R1701" t="s">
        <v>8347</v>
      </c>
      <c r="S1701" s="11">
        <f t="shared" si="132"/>
        <v>42806.863946759258</v>
      </c>
      <c r="T1701" s="11">
        <f t="shared" si="133"/>
        <v>42836.863946759258</v>
      </c>
      <c r="U1701">
        <f t="shared" si="134"/>
        <v>2017</v>
      </c>
    </row>
    <row r="1702" spans="1:21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8325</v>
      </c>
      <c r="R1702" t="s">
        <v>8347</v>
      </c>
      <c r="S1702" s="11">
        <f t="shared" si="132"/>
        <v>42796.071643518517</v>
      </c>
      <c r="T1702" s="11">
        <f t="shared" si="133"/>
        <v>42826.166666666672</v>
      </c>
      <c r="U1702">
        <f t="shared" si="134"/>
        <v>2017</v>
      </c>
    </row>
    <row r="1703" spans="1:21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8325</v>
      </c>
      <c r="R1703" t="s">
        <v>8347</v>
      </c>
      <c r="S1703" s="11">
        <f t="shared" si="132"/>
        <v>41989.664409722223</v>
      </c>
      <c r="T1703" s="11">
        <f t="shared" si="133"/>
        <v>42019.664409722223</v>
      </c>
      <c r="U1703">
        <f t="shared" si="134"/>
        <v>2014</v>
      </c>
    </row>
    <row r="1704" spans="1:21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8325</v>
      </c>
      <c r="R1704" t="s">
        <v>8347</v>
      </c>
      <c r="S1704" s="11">
        <f t="shared" si="132"/>
        <v>42063.869791666672</v>
      </c>
      <c r="T1704" s="11">
        <f t="shared" si="133"/>
        <v>42093.828125</v>
      </c>
      <c r="U1704">
        <f t="shared" si="134"/>
        <v>2015</v>
      </c>
    </row>
    <row r="1705" spans="1:21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8325</v>
      </c>
      <c r="R1705" t="s">
        <v>8347</v>
      </c>
      <c r="S1705" s="11">
        <f t="shared" si="132"/>
        <v>42187.281678240746</v>
      </c>
      <c r="T1705" s="11">
        <f t="shared" si="133"/>
        <v>42247.281678240746</v>
      </c>
      <c r="U1705">
        <f t="shared" si="134"/>
        <v>2015</v>
      </c>
    </row>
    <row r="1706" spans="1:21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8325</v>
      </c>
      <c r="R1706" t="s">
        <v>8347</v>
      </c>
      <c r="S1706" s="11">
        <f t="shared" si="132"/>
        <v>42021.139733796299</v>
      </c>
      <c r="T1706" s="11">
        <f t="shared" si="133"/>
        <v>42051.139733796299</v>
      </c>
      <c r="U1706">
        <f t="shared" si="134"/>
        <v>2015</v>
      </c>
    </row>
    <row r="1707" spans="1:21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8325</v>
      </c>
      <c r="R1707" t="s">
        <v>8347</v>
      </c>
      <c r="S1707" s="11">
        <f t="shared" si="132"/>
        <v>42245.016736111109</v>
      </c>
      <c r="T1707" s="11">
        <f t="shared" si="133"/>
        <v>42256.666666666672</v>
      </c>
      <c r="U1707">
        <f t="shared" si="134"/>
        <v>2015</v>
      </c>
    </row>
    <row r="1708" spans="1:21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8325</v>
      </c>
      <c r="R1708" t="s">
        <v>8347</v>
      </c>
      <c r="S1708" s="11">
        <f t="shared" si="132"/>
        <v>42179.306388888886</v>
      </c>
      <c r="T1708" s="11">
        <f t="shared" si="133"/>
        <v>42239.306388888886</v>
      </c>
      <c r="U1708">
        <f t="shared" si="134"/>
        <v>2015</v>
      </c>
    </row>
    <row r="1709" spans="1:21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8325</v>
      </c>
      <c r="R1709" t="s">
        <v>8347</v>
      </c>
      <c r="S1709" s="11">
        <f t="shared" si="132"/>
        <v>42427.721006944441</v>
      </c>
      <c r="T1709" s="11">
        <f t="shared" si="133"/>
        <v>42457.679340277777</v>
      </c>
      <c r="U1709">
        <f t="shared" si="134"/>
        <v>2016</v>
      </c>
    </row>
    <row r="1710" spans="1:21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8325</v>
      </c>
      <c r="R1710" t="s">
        <v>8347</v>
      </c>
      <c r="S1710" s="11">
        <f t="shared" si="132"/>
        <v>42451.866967592592</v>
      </c>
      <c r="T1710" s="11">
        <f t="shared" si="133"/>
        <v>42491.866967592592</v>
      </c>
      <c r="U1710">
        <f t="shared" si="134"/>
        <v>2016</v>
      </c>
    </row>
    <row r="1711" spans="1:21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8325</v>
      </c>
      <c r="R1711" t="s">
        <v>8347</v>
      </c>
      <c r="S1711" s="11">
        <f t="shared" si="132"/>
        <v>41841.56381944444</v>
      </c>
      <c r="T1711" s="11">
        <f t="shared" si="133"/>
        <v>41882.818749999999</v>
      </c>
      <c r="U1711">
        <f t="shared" si="134"/>
        <v>2014</v>
      </c>
    </row>
    <row r="1712" spans="1:21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8325</v>
      </c>
      <c r="R1712" t="s">
        <v>8347</v>
      </c>
      <c r="S1712" s="11">
        <f t="shared" si="132"/>
        <v>42341.59129629629</v>
      </c>
      <c r="T1712" s="11">
        <f t="shared" si="133"/>
        <v>42387.541666666672</v>
      </c>
      <c r="U1712">
        <f t="shared" si="134"/>
        <v>2015</v>
      </c>
    </row>
    <row r="1713" spans="1:21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8325</v>
      </c>
      <c r="R1713" t="s">
        <v>8347</v>
      </c>
      <c r="S1713" s="11">
        <f t="shared" si="132"/>
        <v>41852.646226851852</v>
      </c>
      <c r="T1713" s="11">
        <f t="shared" si="133"/>
        <v>41883.646226851852</v>
      </c>
      <c r="U1713">
        <f t="shared" si="134"/>
        <v>2014</v>
      </c>
    </row>
    <row r="1714" spans="1:21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8325</v>
      </c>
      <c r="R1714" t="s">
        <v>8347</v>
      </c>
      <c r="S1714" s="11">
        <f t="shared" si="132"/>
        <v>42125.913807870369</v>
      </c>
      <c r="T1714" s="11">
        <f t="shared" si="133"/>
        <v>42185.913807870369</v>
      </c>
      <c r="U1714">
        <f t="shared" si="134"/>
        <v>2015</v>
      </c>
    </row>
    <row r="1715" spans="1:21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8325</v>
      </c>
      <c r="R1715" t="s">
        <v>8347</v>
      </c>
      <c r="S1715" s="11">
        <f t="shared" si="132"/>
        <v>41887.801064814819</v>
      </c>
      <c r="T1715" s="11">
        <f t="shared" si="133"/>
        <v>41917.801064814819</v>
      </c>
      <c r="U1715">
        <f t="shared" si="134"/>
        <v>2014</v>
      </c>
    </row>
    <row r="1716" spans="1:21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8325</v>
      </c>
      <c r="R1716" t="s">
        <v>8347</v>
      </c>
      <c r="S1716" s="11">
        <f t="shared" si="132"/>
        <v>42095.918530092589</v>
      </c>
      <c r="T1716" s="11">
        <f t="shared" si="133"/>
        <v>42125.918530092589</v>
      </c>
      <c r="U1716">
        <f t="shared" si="134"/>
        <v>2015</v>
      </c>
    </row>
    <row r="1717" spans="1:21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8325</v>
      </c>
      <c r="R1717" t="s">
        <v>8347</v>
      </c>
      <c r="S1717" s="11">
        <f t="shared" si="132"/>
        <v>42064.217418981483</v>
      </c>
      <c r="T1717" s="11">
        <f t="shared" si="133"/>
        <v>42094.140277777777</v>
      </c>
      <c r="U1717">
        <f t="shared" si="134"/>
        <v>2015</v>
      </c>
    </row>
    <row r="1718" spans="1:21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8325</v>
      </c>
      <c r="R1718" t="s">
        <v>8347</v>
      </c>
      <c r="S1718" s="11">
        <f t="shared" si="132"/>
        <v>42673.577534722222</v>
      </c>
      <c r="T1718" s="11">
        <f t="shared" si="133"/>
        <v>42713.619201388887</v>
      </c>
      <c r="U1718">
        <f t="shared" si="134"/>
        <v>2016</v>
      </c>
    </row>
    <row r="1719" spans="1:21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8325</v>
      </c>
      <c r="R1719" t="s">
        <v>8347</v>
      </c>
      <c r="S1719" s="11">
        <f t="shared" si="132"/>
        <v>42460.98192129629</v>
      </c>
      <c r="T1719" s="11">
        <f t="shared" si="133"/>
        <v>42481.166666666672</v>
      </c>
      <c r="U1719">
        <f t="shared" si="134"/>
        <v>2016</v>
      </c>
    </row>
    <row r="1720" spans="1:21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8325</v>
      </c>
      <c r="R1720" t="s">
        <v>8347</v>
      </c>
      <c r="S1720" s="11">
        <f t="shared" si="132"/>
        <v>42460.610520833332</v>
      </c>
      <c r="T1720" s="11">
        <f t="shared" si="133"/>
        <v>42504.207638888889</v>
      </c>
      <c r="U1720">
        <f t="shared" si="134"/>
        <v>2016</v>
      </c>
    </row>
    <row r="1721" spans="1:21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8325</v>
      </c>
      <c r="R1721" t="s">
        <v>8347</v>
      </c>
      <c r="S1721" s="11">
        <f t="shared" si="132"/>
        <v>41869.534618055557</v>
      </c>
      <c r="T1721" s="11">
        <f t="shared" si="133"/>
        <v>41899.534618055557</v>
      </c>
      <c r="U1721">
        <f t="shared" si="134"/>
        <v>2014</v>
      </c>
    </row>
    <row r="1722" spans="1:21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ref="O1722:O1785" si="135">ROUND(E1722/D1722*100,0)</f>
        <v>6</v>
      </c>
      <c r="P1722">
        <f t="shared" ref="P1722:P1785" si="136">IFERROR(ROUND(E1722/L1722,2),0)</f>
        <v>28.13</v>
      </c>
      <c r="Q1722" s="10" t="s">
        <v>8325</v>
      </c>
      <c r="R1722" t="s">
        <v>8347</v>
      </c>
      <c r="S1722" s="11">
        <f t="shared" ref="S1722:S1785" si="137">(((J1722/60)/60)/24)+DATE(1970,1,1)</f>
        <v>41922.783229166671</v>
      </c>
      <c r="T1722" s="11">
        <f t="shared" ref="T1722:T1785" si="138">(((I1722/60)/60)/24)+DATE(1970,1,1)</f>
        <v>41952.824895833335</v>
      </c>
      <c r="U1722">
        <f t="shared" ref="U1722:U1785" si="139">YEAR(S1722)</f>
        <v>2014</v>
      </c>
    </row>
    <row r="1723" spans="1:21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5"/>
        <v>0</v>
      </c>
      <c r="P1723">
        <f t="shared" si="136"/>
        <v>0</v>
      </c>
      <c r="Q1723" s="10" t="s">
        <v>8325</v>
      </c>
      <c r="R1723" t="s">
        <v>8347</v>
      </c>
      <c r="S1723" s="11">
        <f t="shared" si="137"/>
        <v>42319.461377314816</v>
      </c>
      <c r="T1723" s="11">
        <f t="shared" si="138"/>
        <v>42349.461377314816</v>
      </c>
      <c r="U1723">
        <f t="shared" si="139"/>
        <v>2015</v>
      </c>
    </row>
    <row r="1724" spans="1:21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5"/>
        <v>0</v>
      </c>
      <c r="P1724">
        <f t="shared" si="136"/>
        <v>1</v>
      </c>
      <c r="Q1724" s="10" t="s">
        <v>8325</v>
      </c>
      <c r="R1724" t="s">
        <v>8347</v>
      </c>
      <c r="S1724" s="11">
        <f t="shared" si="137"/>
        <v>42425.960983796293</v>
      </c>
      <c r="T1724" s="11">
        <f t="shared" si="138"/>
        <v>42463.006944444445</v>
      </c>
      <c r="U1724">
        <f t="shared" si="139"/>
        <v>2016</v>
      </c>
    </row>
    <row r="1725" spans="1:21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5"/>
        <v>7</v>
      </c>
      <c r="P1725">
        <f t="shared" si="136"/>
        <v>216.67</v>
      </c>
      <c r="Q1725" s="10" t="s">
        <v>8325</v>
      </c>
      <c r="R1725" t="s">
        <v>8347</v>
      </c>
      <c r="S1725" s="11">
        <f t="shared" si="137"/>
        <v>42129.82540509259</v>
      </c>
      <c r="T1725" s="11">
        <f t="shared" si="138"/>
        <v>42186.25</v>
      </c>
      <c r="U1725">
        <f t="shared" si="139"/>
        <v>2015</v>
      </c>
    </row>
    <row r="1726" spans="1:21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5"/>
        <v>1</v>
      </c>
      <c r="P1726">
        <f t="shared" si="136"/>
        <v>8.75</v>
      </c>
      <c r="Q1726" s="10" t="s">
        <v>8325</v>
      </c>
      <c r="R1726" t="s">
        <v>8347</v>
      </c>
      <c r="S1726" s="11">
        <f t="shared" si="137"/>
        <v>41912.932430555556</v>
      </c>
      <c r="T1726" s="11">
        <f t="shared" si="138"/>
        <v>41942.932430555556</v>
      </c>
      <c r="U1726">
        <f t="shared" si="139"/>
        <v>2014</v>
      </c>
    </row>
    <row r="1727" spans="1:21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5"/>
        <v>10</v>
      </c>
      <c r="P1727">
        <f t="shared" si="136"/>
        <v>62.22</v>
      </c>
      <c r="Q1727" s="10" t="s">
        <v>8325</v>
      </c>
      <c r="R1727" t="s">
        <v>8347</v>
      </c>
      <c r="S1727" s="11">
        <f t="shared" si="137"/>
        <v>41845.968159722222</v>
      </c>
      <c r="T1727" s="11">
        <f t="shared" si="138"/>
        <v>41875.968159722222</v>
      </c>
      <c r="U1727">
        <f t="shared" si="139"/>
        <v>2014</v>
      </c>
    </row>
    <row r="1728" spans="1:21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5"/>
        <v>34</v>
      </c>
      <c r="P1728">
        <f t="shared" si="136"/>
        <v>137.25</v>
      </c>
      <c r="Q1728" s="10" t="s">
        <v>8325</v>
      </c>
      <c r="R1728" t="s">
        <v>8347</v>
      </c>
      <c r="S1728" s="11">
        <f t="shared" si="137"/>
        <v>41788.919722222221</v>
      </c>
      <c r="T1728" s="11">
        <f t="shared" si="138"/>
        <v>41817.919722222221</v>
      </c>
      <c r="U1728">
        <f t="shared" si="139"/>
        <v>2014</v>
      </c>
    </row>
    <row r="1729" spans="1:21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5"/>
        <v>0</v>
      </c>
      <c r="P1729">
        <f t="shared" si="136"/>
        <v>1</v>
      </c>
      <c r="Q1729" s="10" t="s">
        <v>8325</v>
      </c>
      <c r="R1729" t="s">
        <v>8347</v>
      </c>
      <c r="S1729" s="11">
        <f t="shared" si="137"/>
        <v>42044.927974537044</v>
      </c>
      <c r="T1729" s="11">
        <f t="shared" si="138"/>
        <v>42099.458333333328</v>
      </c>
      <c r="U1729">
        <f t="shared" si="139"/>
        <v>2015</v>
      </c>
    </row>
    <row r="1730" spans="1:21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5"/>
        <v>68</v>
      </c>
      <c r="P1730">
        <f t="shared" si="136"/>
        <v>122.14</v>
      </c>
      <c r="Q1730" s="10" t="s">
        <v>8325</v>
      </c>
      <c r="R1730" t="s">
        <v>8347</v>
      </c>
      <c r="S1730" s="11">
        <f t="shared" si="137"/>
        <v>42268.625856481478</v>
      </c>
      <c r="T1730" s="11">
        <f t="shared" si="138"/>
        <v>42298.625856481478</v>
      </c>
      <c r="U1730">
        <f t="shared" si="139"/>
        <v>2015</v>
      </c>
    </row>
    <row r="1731" spans="1:21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si="136"/>
        <v>0</v>
      </c>
      <c r="Q1731" s="10" t="s">
        <v>8325</v>
      </c>
      <c r="R1731" t="s">
        <v>8347</v>
      </c>
      <c r="S1731" s="11">
        <f t="shared" si="137"/>
        <v>42471.052152777775</v>
      </c>
      <c r="T1731" s="11">
        <f t="shared" si="138"/>
        <v>42531.052152777775</v>
      </c>
      <c r="U1731">
        <f t="shared" si="139"/>
        <v>2016</v>
      </c>
    </row>
    <row r="1732" spans="1:21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8325</v>
      </c>
      <c r="R1732" t="s">
        <v>8347</v>
      </c>
      <c r="S1732" s="11">
        <f t="shared" si="137"/>
        <v>42272.087766203709</v>
      </c>
      <c r="T1732" s="11">
        <f t="shared" si="138"/>
        <v>42302.087766203709</v>
      </c>
      <c r="U1732">
        <f t="shared" si="139"/>
        <v>2015</v>
      </c>
    </row>
    <row r="1733" spans="1:21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8325</v>
      </c>
      <c r="R1733" t="s">
        <v>8347</v>
      </c>
      <c r="S1733" s="11">
        <f t="shared" si="137"/>
        <v>42152.906851851847</v>
      </c>
      <c r="T1733" s="11">
        <f t="shared" si="138"/>
        <v>42166.625</v>
      </c>
      <c r="U1733">
        <f t="shared" si="139"/>
        <v>2015</v>
      </c>
    </row>
    <row r="1734" spans="1:21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8325</v>
      </c>
      <c r="R1734" t="s">
        <v>8347</v>
      </c>
      <c r="S1734" s="11">
        <f t="shared" si="137"/>
        <v>42325.683807870373</v>
      </c>
      <c r="T1734" s="11">
        <f t="shared" si="138"/>
        <v>42385.208333333328</v>
      </c>
      <c r="U1734">
        <f t="shared" si="139"/>
        <v>2015</v>
      </c>
    </row>
    <row r="1735" spans="1:21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8325</v>
      </c>
      <c r="R1735" t="s">
        <v>8347</v>
      </c>
      <c r="S1735" s="11">
        <f t="shared" si="137"/>
        <v>42614.675625000003</v>
      </c>
      <c r="T1735" s="11">
        <f t="shared" si="138"/>
        <v>42626.895833333328</v>
      </c>
      <c r="U1735">
        <f t="shared" si="139"/>
        <v>2016</v>
      </c>
    </row>
    <row r="1736" spans="1:21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8325</v>
      </c>
      <c r="R1736" t="s">
        <v>8347</v>
      </c>
      <c r="S1736" s="11">
        <f t="shared" si="137"/>
        <v>42102.036527777775</v>
      </c>
      <c r="T1736" s="11">
        <f t="shared" si="138"/>
        <v>42132.036527777775</v>
      </c>
      <c r="U1736">
        <f t="shared" si="139"/>
        <v>2015</v>
      </c>
    </row>
    <row r="1737" spans="1:21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8325</v>
      </c>
      <c r="R1737" t="s">
        <v>8347</v>
      </c>
      <c r="S1737" s="11">
        <f t="shared" si="137"/>
        <v>42559.814178240747</v>
      </c>
      <c r="T1737" s="11">
        <f t="shared" si="138"/>
        <v>42589.814178240747</v>
      </c>
      <c r="U1737">
        <f t="shared" si="139"/>
        <v>2016</v>
      </c>
    </row>
    <row r="1738" spans="1:21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8325</v>
      </c>
      <c r="R1738" t="s">
        <v>8347</v>
      </c>
      <c r="S1738" s="11">
        <f t="shared" si="137"/>
        <v>42286.861493055556</v>
      </c>
      <c r="T1738" s="11">
        <f t="shared" si="138"/>
        <v>42316.90315972222</v>
      </c>
      <c r="U1738">
        <f t="shared" si="139"/>
        <v>2015</v>
      </c>
    </row>
    <row r="1739" spans="1:21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8325</v>
      </c>
      <c r="R1739" t="s">
        <v>8347</v>
      </c>
      <c r="S1739" s="11">
        <f t="shared" si="137"/>
        <v>42175.948981481488</v>
      </c>
      <c r="T1739" s="11">
        <f t="shared" si="138"/>
        <v>42205.948981481488</v>
      </c>
      <c r="U1739">
        <f t="shared" si="139"/>
        <v>2015</v>
      </c>
    </row>
    <row r="1740" spans="1:21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8325</v>
      </c>
      <c r="R1740" t="s">
        <v>8347</v>
      </c>
      <c r="S1740" s="11">
        <f t="shared" si="137"/>
        <v>41884.874328703707</v>
      </c>
      <c r="T1740" s="11">
        <f t="shared" si="138"/>
        <v>41914.874328703707</v>
      </c>
      <c r="U1740">
        <f t="shared" si="139"/>
        <v>2014</v>
      </c>
    </row>
    <row r="1741" spans="1:21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8325</v>
      </c>
      <c r="R1741" t="s">
        <v>8347</v>
      </c>
      <c r="S1741" s="11">
        <f t="shared" si="137"/>
        <v>42435.874212962968</v>
      </c>
      <c r="T1741" s="11">
        <f t="shared" si="138"/>
        <v>42494.832546296297</v>
      </c>
      <c r="U1741">
        <f t="shared" si="139"/>
        <v>2016</v>
      </c>
    </row>
    <row r="1742" spans="1:21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8325</v>
      </c>
      <c r="R1742" t="s">
        <v>8347</v>
      </c>
      <c r="S1742" s="11">
        <f t="shared" si="137"/>
        <v>42171.817384259266</v>
      </c>
      <c r="T1742" s="11">
        <f t="shared" si="138"/>
        <v>42201.817384259266</v>
      </c>
      <c r="U1742">
        <f t="shared" si="139"/>
        <v>2015</v>
      </c>
    </row>
    <row r="1743" spans="1:21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8338</v>
      </c>
      <c r="R1743" t="s">
        <v>8339</v>
      </c>
      <c r="S1743" s="11">
        <f t="shared" si="137"/>
        <v>42120.628136574072</v>
      </c>
      <c r="T1743" s="11">
        <f t="shared" si="138"/>
        <v>42165.628136574072</v>
      </c>
      <c r="U1743">
        <f t="shared" si="139"/>
        <v>2015</v>
      </c>
    </row>
    <row r="1744" spans="1:21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8338</v>
      </c>
      <c r="R1744" t="s">
        <v>8339</v>
      </c>
      <c r="S1744" s="11">
        <f t="shared" si="137"/>
        <v>42710.876967592587</v>
      </c>
      <c r="T1744" s="11">
        <f t="shared" si="138"/>
        <v>42742.875</v>
      </c>
      <c r="U1744">
        <f t="shared" si="139"/>
        <v>2016</v>
      </c>
    </row>
    <row r="1745" spans="1:21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8338</v>
      </c>
      <c r="R1745" t="s">
        <v>8339</v>
      </c>
      <c r="S1745" s="11">
        <f t="shared" si="137"/>
        <v>42586.925636574073</v>
      </c>
      <c r="T1745" s="11">
        <f t="shared" si="138"/>
        <v>42609.165972222225</v>
      </c>
      <c r="U1745">
        <f t="shared" si="139"/>
        <v>2016</v>
      </c>
    </row>
    <row r="1746" spans="1:21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8338</v>
      </c>
      <c r="R1746" t="s">
        <v>8339</v>
      </c>
      <c r="S1746" s="11">
        <f t="shared" si="137"/>
        <v>42026.605057870373</v>
      </c>
      <c r="T1746" s="11">
        <f t="shared" si="138"/>
        <v>42071.563391203701</v>
      </c>
      <c r="U1746">
        <f t="shared" si="139"/>
        <v>2015</v>
      </c>
    </row>
    <row r="1747" spans="1:21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8338</v>
      </c>
      <c r="R1747" t="s">
        <v>8339</v>
      </c>
      <c r="S1747" s="11">
        <f t="shared" si="137"/>
        <v>42690.259699074071</v>
      </c>
      <c r="T1747" s="11">
        <f t="shared" si="138"/>
        <v>42726.083333333328</v>
      </c>
      <c r="U1747">
        <f t="shared" si="139"/>
        <v>2016</v>
      </c>
    </row>
    <row r="1748" spans="1:21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8338</v>
      </c>
      <c r="R1748" t="s">
        <v>8339</v>
      </c>
      <c r="S1748" s="11">
        <f t="shared" si="137"/>
        <v>42668.176701388889</v>
      </c>
      <c r="T1748" s="11">
        <f t="shared" si="138"/>
        <v>42698.083333333328</v>
      </c>
      <c r="U1748">
        <f t="shared" si="139"/>
        <v>2016</v>
      </c>
    </row>
    <row r="1749" spans="1:21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8338</v>
      </c>
      <c r="R1749" t="s">
        <v>8339</v>
      </c>
      <c r="S1749" s="11">
        <f t="shared" si="137"/>
        <v>42292.435532407413</v>
      </c>
      <c r="T1749" s="11">
        <f t="shared" si="138"/>
        <v>42321.625</v>
      </c>
      <c r="U1749">
        <f t="shared" si="139"/>
        <v>2015</v>
      </c>
    </row>
    <row r="1750" spans="1:21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8338</v>
      </c>
      <c r="R1750" t="s">
        <v>8339</v>
      </c>
      <c r="S1750" s="11">
        <f t="shared" si="137"/>
        <v>42219.950729166667</v>
      </c>
      <c r="T1750" s="11">
        <f t="shared" si="138"/>
        <v>42249.950729166667</v>
      </c>
      <c r="U1750">
        <f t="shared" si="139"/>
        <v>2015</v>
      </c>
    </row>
    <row r="1751" spans="1:21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8338</v>
      </c>
      <c r="R1751" t="s">
        <v>8339</v>
      </c>
      <c r="S1751" s="11">
        <f t="shared" si="137"/>
        <v>42758.975937499999</v>
      </c>
      <c r="T1751" s="11">
        <f t="shared" si="138"/>
        <v>42795.791666666672</v>
      </c>
      <c r="U1751">
        <f t="shared" si="139"/>
        <v>2017</v>
      </c>
    </row>
    <row r="1752" spans="1:21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8338</v>
      </c>
      <c r="R1752" t="s">
        <v>8339</v>
      </c>
      <c r="S1752" s="11">
        <f t="shared" si="137"/>
        <v>42454.836851851855</v>
      </c>
      <c r="T1752" s="11">
        <f t="shared" si="138"/>
        <v>42479.836851851855</v>
      </c>
      <c r="U1752">
        <f t="shared" si="139"/>
        <v>2016</v>
      </c>
    </row>
    <row r="1753" spans="1:21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8338</v>
      </c>
      <c r="R1753" t="s">
        <v>8339</v>
      </c>
      <c r="S1753" s="11">
        <f t="shared" si="137"/>
        <v>42052.7815162037</v>
      </c>
      <c r="T1753" s="11">
        <f t="shared" si="138"/>
        <v>42082.739849537036</v>
      </c>
      <c r="U1753">
        <f t="shared" si="139"/>
        <v>2015</v>
      </c>
    </row>
    <row r="1754" spans="1:21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8338</v>
      </c>
      <c r="R1754" t="s">
        <v>8339</v>
      </c>
      <c r="S1754" s="11">
        <f t="shared" si="137"/>
        <v>42627.253263888888</v>
      </c>
      <c r="T1754" s="11">
        <f t="shared" si="138"/>
        <v>42657.253263888888</v>
      </c>
      <c r="U1754">
        <f t="shared" si="139"/>
        <v>2016</v>
      </c>
    </row>
    <row r="1755" spans="1:21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8338</v>
      </c>
      <c r="R1755" t="s">
        <v>8339</v>
      </c>
      <c r="S1755" s="11">
        <f t="shared" si="137"/>
        <v>42420.74962962963</v>
      </c>
      <c r="T1755" s="11">
        <f t="shared" si="138"/>
        <v>42450.707962962959</v>
      </c>
      <c r="U1755">
        <f t="shared" si="139"/>
        <v>2016</v>
      </c>
    </row>
    <row r="1756" spans="1:21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8338</v>
      </c>
      <c r="R1756" t="s">
        <v>8339</v>
      </c>
      <c r="S1756" s="11">
        <f t="shared" si="137"/>
        <v>42067.876770833333</v>
      </c>
      <c r="T1756" s="11">
        <f t="shared" si="138"/>
        <v>42097.835104166668</v>
      </c>
      <c r="U1756">
        <f t="shared" si="139"/>
        <v>2015</v>
      </c>
    </row>
    <row r="1757" spans="1:21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8338</v>
      </c>
      <c r="R1757" t="s">
        <v>8339</v>
      </c>
      <c r="S1757" s="11">
        <f t="shared" si="137"/>
        <v>42252.788900462961</v>
      </c>
      <c r="T1757" s="11">
        <f t="shared" si="138"/>
        <v>42282.788900462961</v>
      </c>
      <c r="U1757">
        <f t="shared" si="139"/>
        <v>2015</v>
      </c>
    </row>
    <row r="1758" spans="1:21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8338</v>
      </c>
      <c r="R1758" t="s">
        <v>8339</v>
      </c>
      <c r="S1758" s="11">
        <f t="shared" si="137"/>
        <v>42571.167465277773</v>
      </c>
      <c r="T1758" s="11">
        <f t="shared" si="138"/>
        <v>42611.167465277773</v>
      </c>
      <c r="U1758">
        <f t="shared" si="139"/>
        <v>2016</v>
      </c>
    </row>
    <row r="1759" spans="1:21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8338</v>
      </c>
      <c r="R1759" t="s">
        <v>8339</v>
      </c>
      <c r="S1759" s="11">
        <f t="shared" si="137"/>
        <v>42733.827349537038</v>
      </c>
      <c r="T1759" s="11">
        <f t="shared" si="138"/>
        <v>42763.811805555553</v>
      </c>
      <c r="U1759">
        <f t="shared" si="139"/>
        <v>2016</v>
      </c>
    </row>
    <row r="1760" spans="1:21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8338</v>
      </c>
      <c r="R1760" t="s">
        <v>8339</v>
      </c>
      <c r="S1760" s="11">
        <f t="shared" si="137"/>
        <v>42505.955925925926</v>
      </c>
      <c r="T1760" s="11">
        <f t="shared" si="138"/>
        <v>42565.955925925926</v>
      </c>
      <c r="U1760">
        <f t="shared" si="139"/>
        <v>2016</v>
      </c>
    </row>
    <row r="1761" spans="1:21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8338</v>
      </c>
      <c r="R1761" t="s">
        <v>8339</v>
      </c>
      <c r="S1761" s="11">
        <f t="shared" si="137"/>
        <v>42068.829039351855</v>
      </c>
      <c r="T1761" s="11">
        <f t="shared" si="138"/>
        <v>42088.787372685183</v>
      </c>
      <c r="U1761">
        <f t="shared" si="139"/>
        <v>2015</v>
      </c>
    </row>
    <row r="1762" spans="1:21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8338</v>
      </c>
      <c r="R1762" t="s">
        <v>8339</v>
      </c>
      <c r="S1762" s="11">
        <f t="shared" si="137"/>
        <v>42405.67260416667</v>
      </c>
      <c r="T1762" s="11">
        <f t="shared" si="138"/>
        <v>42425.67260416667</v>
      </c>
      <c r="U1762">
        <f t="shared" si="139"/>
        <v>2016</v>
      </c>
    </row>
    <row r="1763" spans="1:21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8338</v>
      </c>
      <c r="R1763" t="s">
        <v>8339</v>
      </c>
      <c r="S1763" s="11">
        <f t="shared" si="137"/>
        <v>42209.567824074074</v>
      </c>
      <c r="T1763" s="11">
        <f t="shared" si="138"/>
        <v>42259.567824074074</v>
      </c>
      <c r="U1763">
        <f t="shared" si="139"/>
        <v>2015</v>
      </c>
    </row>
    <row r="1764" spans="1:21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8338</v>
      </c>
      <c r="R1764" t="s">
        <v>8339</v>
      </c>
      <c r="S1764" s="11">
        <f t="shared" si="137"/>
        <v>42410.982002314813</v>
      </c>
      <c r="T1764" s="11">
        <f t="shared" si="138"/>
        <v>42440.982002314813</v>
      </c>
      <c r="U1764">
        <f t="shared" si="139"/>
        <v>2016</v>
      </c>
    </row>
    <row r="1765" spans="1:21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8338</v>
      </c>
      <c r="R1765" t="s">
        <v>8339</v>
      </c>
      <c r="S1765" s="11">
        <f t="shared" si="137"/>
        <v>42636.868518518517</v>
      </c>
      <c r="T1765" s="11">
        <f t="shared" si="138"/>
        <v>42666.868518518517</v>
      </c>
      <c r="U1765">
        <f t="shared" si="139"/>
        <v>2016</v>
      </c>
    </row>
    <row r="1766" spans="1:21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8338</v>
      </c>
      <c r="R1766" t="s">
        <v>8339</v>
      </c>
      <c r="S1766" s="11">
        <f t="shared" si="137"/>
        <v>41825.485868055555</v>
      </c>
      <c r="T1766" s="11">
        <f t="shared" si="138"/>
        <v>41854.485868055555</v>
      </c>
      <c r="U1766">
        <f t="shared" si="139"/>
        <v>2014</v>
      </c>
    </row>
    <row r="1767" spans="1:21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8338</v>
      </c>
      <c r="R1767" t="s">
        <v>8339</v>
      </c>
      <c r="S1767" s="11">
        <f t="shared" si="137"/>
        <v>41834.980462962965</v>
      </c>
      <c r="T1767" s="11">
        <f t="shared" si="138"/>
        <v>41864.980462962965</v>
      </c>
      <c r="U1767">
        <f t="shared" si="139"/>
        <v>2014</v>
      </c>
    </row>
    <row r="1768" spans="1:21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8338</v>
      </c>
      <c r="R1768" t="s">
        <v>8339</v>
      </c>
      <c r="S1768" s="11">
        <f t="shared" si="137"/>
        <v>41855.859814814816</v>
      </c>
      <c r="T1768" s="11">
        <f t="shared" si="138"/>
        <v>41876.859814814816</v>
      </c>
      <c r="U1768">
        <f t="shared" si="139"/>
        <v>2014</v>
      </c>
    </row>
    <row r="1769" spans="1:21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8338</v>
      </c>
      <c r="R1769" t="s">
        <v>8339</v>
      </c>
      <c r="S1769" s="11">
        <f t="shared" si="137"/>
        <v>41824.658379629633</v>
      </c>
      <c r="T1769" s="11">
        <f t="shared" si="138"/>
        <v>41854.658379629633</v>
      </c>
      <c r="U1769">
        <f t="shared" si="139"/>
        <v>2014</v>
      </c>
    </row>
    <row r="1770" spans="1:21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8338</v>
      </c>
      <c r="R1770" t="s">
        <v>8339</v>
      </c>
      <c r="S1770" s="11">
        <f t="shared" si="137"/>
        <v>41849.560694444444</v>
      </c>
      <c r="T1770" s="11">
        <f t="shared" si="138"/>
        <v>41909.560694444444</v>
      </c>
      <c r="U1770">
        <f t="shared" si="139"/>
        <v>2014</v>
      </c>
    </row>
    <row r="1771" spans="1:21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8338</v>
      </c>
      <c r="R1771" t="s">
        <v>8339</v>
      </c>
      <c r="S1771" s="11">
        <f t="shared" si="137"/>
        <v>41987.818969907406</v>
      </c>
      <c r="T1771" s="11">
        <f t="shared" si="138"/>
        <v>42017.818969907406</v>
      </c>
      <c r="U1771">
        <f t="shared" si="139"/>
        <v>2014</v>
      </c>
    </row>
    <row r="1772" spans="1:21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8338</v>
      </c>
      <c r="R1772" t="s">
        <v>8339</v>
      </c>
      <c r="S1772" s="11">
        <f t="shared" si="137"/>
        <v>41891.780023148152</v>
      </c>
      <c r="T1772" s="11">
        <f t="shared" si="138"/>
        <v>41926.780023148152</v>
      </c>
      <c r="U1772">
        <f t="shared" si="139"/>
        <v>2014</v>
      </c>
    </row>
    <row r="1773" spans="1:21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8338</v>
      </c>
      <c r="R1773" t="s">
        <v>8339</v>
      </c>
      <c r="S1773" s="11">
        <f t="shared" si="137"/>
        <v>41905.979629629634</v>
      </c>
      <c r="T1773" s="11">
        <f t="shared" si="138"/>
        <v>41935.979629629634</v>
      </c>
      <c r="U1773">
        <f t="shared" si="139"/>
        <v>2014</v>
      </c>
    </row>
    <row r="1774" spans="1:21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8338</v>
      </c>
      <c r="R1774" t="s">
        <v>8339</v>
      </c>
      <c r="S1774" s="11">
        <f t="shared" si="137"/>
        <v>41766.718009259261</v>
      </c>
      <c r="T1774" s="11">
        <f t="shared" si="138"/>
        <v>41826.718009259261</v>
      </c>
      <c r="U1774">
        <f t="shared" si="139"/>
        <v>2014</v>
      </c>
    </row>
    <row r="1775" spans="1:21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8338</v>
      </c>
      <c r="R1775" t="s">
        <v>8339</v>
      </c>
      <c r="S1775" s="11">
        <f t="shared" si="137"/>
        <v>41978.760393518518</v>
      </c>
      <c r="T1775" s="11">
        <f t="shared" si="138"/>
        <v>42023.760393518518</v>
      </c>
      <c r="U1775">
        <f t="shared" si="139"/>
        <v>2014</v>
      </c>
    </row>
    <row r="1776" spans="1:21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8338</v>
      </c>
      <c r="R1776" t="s">
        <v>8339</v>
      </c>
      <c r="S1776" s="11">
        <f t="shared" si="137"/>
        <v>41930.218657407408</v>
      </c>
      <c r="T1776" s="11">
        <f t="shared" si="138"/>
        <v>41972.624305555553</v>
      </c>
      <c r="U1776">
        <f t="shared" si="139"/>
        <v>2014</v>
      </c>
    </row>
    <row r="1777" spans="1:21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8338</v>
      </c>
      <c r="R1777" t="s">
        <v>8339</v>
      </c>
      <c r="S1777" s="11">
        <f t="shared" si="137"/>
        <v>41891.976388888892</v>
      </c>
      <c r="T1777" s="11">
        <f t="shared" si="138"/>
        <v>41936.976388888892</v>
      </c>
      <c r="U1777">
        <f t="shared" si="139"/>
        <v>2014</v>
      </c>
    </row>
    <row r="1778" spans="1:21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8338</v>
      </c>
      <c r="R1778" t="s">
        <v>8339</v>
      </c>
      <c r="S1778" s="11">
        <f t="shared" si="137"/>
        <v>41905.95684027778</v>
      </c>
      <c r="T1778" s="11">
        <f t="shared" si="138"/>
        <v>41941.95684027778</v>
      </c>
      <c r="U1778">
        <f t="shared" si="139"/>
        <v>2014</v>
      </c>
    </row>
    <row r="1779" spans="1:21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8338</v>
      </c>
      <c r="R1779" t="s">
        <v>8339</v>
      </c>
      <c r="S1779" s="11">
        <f t="shared" si="137"/>
        <v>42025.357094907406</v>
      </c>
      <c r="T1779" s="11">
        <f t="shared" si="138"/>
        <v>42055.357094907406</v>
      </c>
      <c r="U1779">
        <f t="shared" si="139"/>
        <v>2015</v>
      </c>
    </row>
    <row r="1780" spans="1:21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8338</v>
      </c>
      <c r="R1780" t="s">
        <v>8339</v>
      </c>
      <c r="S1780" s="11">
        <f t="shared" si="137"/>
        <v>42045.86336805555</v>
      </c>
      <c r="T1780" s="11">
        <f t="shared" si="138"/>
        <v>42090.821701388893</v>
      </c>
      <c r="U1780">
        <f t="shared" si="139"/>
        <v>2015</v>
      </c>
    </row>
    <row r="1781" spans="1:21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8338</v>
      </c>
      <c r="R1781" t="s">
        <v>8339</v>
      </c>
      <c r="S1781" s="11">
        <f t="shared" si="137"/>
        <v>42585.691898148143</v>
      </c>
      <c r="T1781" s="11">
        <f t="shared" si="138"/>
        <v>42615.691898148143</v>
      </c>
      <c r="U1781">
        <f t="shared" si="139"/>
        <v>2016</v>
      </c>
    </row>
    <row r="1782" spans="1:21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8338</v>
      </c>
      <c r="R1782" t="s">
        <v>8339</v>
      </c>
      <c r="S1782" s="11">
        <f t="shared" si="137"/>
        <v>42493.600810185191</v>
      </c>
      <c r="T1782" s="11">
        <f t="shared" si="138"/>
        <v>42553.600810185191</v>
      </c>
      <c r="U1782">
        <f t="shared" si="139"/>
        <v>2016</v>
      </c>
    </row>
    <row r="1783" spans="1:21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8338</v>
      </c>
      <c r="R1783" t="s">
        <v>8339</v>
      </c>
      <c r="S1783" s="11">
        <f t="shared" si="137"/>
        <v>42597.617418981477</v>
      </c>
      <c r="T1783" s="11">
        <f t="shared" si="138"/>
        <v>42628.617418981477</v>
      </c>
      <c r="U1783">
        <f t="shared" si="139"/>
        <v>2016</v>
      </c>
    </row>
    <row r="1784" spans="1:21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8338</v>
      </c>
      <c r="R1784" t="s">
        <v>8339</v>
      </c>
      <c r="S1784" s="11">
        <f t="shared" si="137"/>
        <v>42388.575104166666</v>
      </c>
      <c r="T1784" s="11">
        <f t="shared" si="138"/>
        <v>42421.575104166666</v>
      </c>
      <c r="U1784">
        <f t="shared" si="139"/>
        <v>2016</v>
      </c>
    </row>
    <row r="1785" spans="1:21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8338</v>
      </c>
      <c r="R1785" t="s">
        <v>8339</v>
      </c>
      <c r="S1785" s="11">
        <f t="shared" si="137"/>
        <v>42115.949976851851</v>
      </c>
      <c r="T1785" s="11">
        <f t="shared" si="138"/>
        <v>42145.949976851851</v>
      </c>
      <c r="U1785">
        <f t="shared" si="139"/>
        <v>2015</v>
      </c>
    </row>
    <row r="1786" spans="1:21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ref="O1786:O1849" si="140">ROUND(E1786/D1786*100,0)</f>
        <v>40</v>
      </c>
      <c r="P1786">
        <f t="shared" ref="P1786:P1849" si="141">IFERROR(ROUND(E1786/L1786,2),0)</f>
        <v>60.24</v>
      </c>
      <c r="Q1786" s="10" t="s">
        <v>8338</v>
      </c>
      <c r="R1786" t="s">
        <v>8339</v>
      </c>
      <c r="S1786" s="11">
        <f t="shared" ref="S1786:S1849" si="142">(((J1786/60)/60)/24)+DATE(1970,1,1)</f>
        <v>42003.655555555553</v>
      </c>
      <c r="T1786" s="11">
        <f t="shared" ref="T1786:T1849" si="143">(((I1786/60)/60)/24)+DATE(1970,1,1)</f>
        <v>42035.142361111109</v>
      </c>
      <c r="U1786">
        <f t="shared" ref="U1786:U1849" si="144">YEAR(S1786)</f>
        <v>2014</v>
      </c>
    </row>
    <row r="1787" spans="1:21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40"/>
        <v>20</v>
      </c>
      <c r="P1787">
        <f t="shared" si="141"/>
        <v>44.94</v>
      </c>
      <c r="Q1787" s="10" t="s">
        <v>8338</v>
      </c>
      <c r="R1787" t="s">
        <v>8339</v>
      </c>
      <c r="S1787" s="11">
        <f t="shared" si="142"/>
        <v>41897.134895833333</v>
      </c>
      <c r="T1787" s="11">
        <f t="shared" si="143"/>
        <v>41928</v>
      </c>
      <c r="U1787">
        <f t="shared" si="144"/>
        <v>2014</v>
      </c>
    </row>
    <row r="1788" spans="1:21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40"/>
        <v>48</v>
      </c>
      <c r="P1788">
        <f t="shared" si="141"/>
        <v>31.21</v>
      </c>
      <c r="Q1788" s="10" t="s">
        <v>8338</v>
      </c>
      <c r="R1788" t="s">
        <v>8339</v>
      </c>
      <c r="S1788" s="11">
        <f t="shared" si="142"/>
        <v>41958.550659722227</v>
      </c>
      <c r="T1788" s="11">
        <f t="shared" si="143"/>
        <v>41988.550659722227</v>
      </c>
      <c r="U1788">
        <f t="shared" si="144"/>
        <v>2014</v>
      </c>
    </row>
    <row r="1789" spans="1:21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40"/>
        <v>15</v>
      </c>
      <c r="P1789">
        <f t="shared" si="141"/>
        <v>63.88</v>
      </c>
      <c r="Q1789" s="10" t="s">
        <v>8338</v>
      </c>
      <c r="R1789" t="s">
        <v>8339</v>
      </c>
      <c r="S1789" s="11">
        <f t="shared" si="142"/>
        <v>42068.65552083333</v>
      </c>
      <c r="T1789" s="11">
        <f t="shared" si="143"/>
        <v>42098.613854166666</v>
      </c>
      <c r="U1789">
        <f t="shared" si="144"/>
        <v>2015</v>
      </c>
    </row>
    <row r="1790" spans="1:21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40"/>
        <v>1</v>
      </c>
      <c r="P1790">
        <f t="shared" si="141"/>
        <v>19</v>
      </c>
      <c r="Q1790" s="10" t="s">
        <v>8338</v>
      </c>
      <c r="R1790" t="s">
        <v>8339</v>
      </c>
      <c r="S1790" s="11">
        <f t="shared" si="142"/>
        <v>41913.94840277778</v>
      </c>
      <c r="T1790" s="11">
        <f t="shared" si="143"/>
        <v>41943.94840277778</v>
      </c>
      <c r="U1790">
        <f t="shared" si="144"/>
        <v>2014</v>
      </c>
    </row>
    <row r="1791" spans="1:21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40"/>
        <v>1</v>
      </c>
      <c r="P1791">
        <f t="shared" si="141"/>
        <v>10</v>
      </c>
      <c r="Q1791" s="10" t="s">
        <v>8338</v>
      </c>
      <c r="R1791" t="s">
        <v>8339</v>
      </c>
      <c r="S1791" s="11">
        <f t="shared" si="142"/>
        <v>41956.250034722223</v>
      </c>
      <c r="T1791" s="11">
        <f t="shared" si="143"/>
        <v>42016.250034722223</v>
      </c>
      <c r="U1791">
        <f t="shared" si="144"/>
        <v>2014</v>
      </c>
    </row>
    <row r="1792" spans="1:21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40"/>
        <v>5</v>
      </c>
      <c r="P1792">
        <f t="shared" si="141"/>
        <v>109.07</v>
      </c>
      <c r="Q1792" s="10" t="s">
        <v>8338</v>
      </c>
      <c r="R1792" t="s">
        <v>8339</v>
      </c>
      <c r="S1792" s="11">
        <f t="shared" si="142"/>
        <v>42010.674513888895</v>
      </c>
      <c r="T1792" s="11">
        <f t="shared" si="143"/>
        <v>42040.674513888895</v>
      </c>
      <c r="U1792">
        <f t="shared" si="144"/>
        <v>2015</v>
      </c>
    </row>
    <row r="1793" spans="1:21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40"/>
        <v>4</v>
      </c>
      <c r="P1793">
        <f t="shared" si="141"/>
        <v>26.75</v>
      </c>
      <c r="Q1793" s="10" t="s">
        <v>8338</v>
      </c>
      <c r="R1793" t="s">
        <v>8339</v>
      </c>
      <c r="S1793" s="11">
        <f t="shared" si="142"/>
        <v>41973.740335648152</v>
      </c>
      <c r="T1793" s="11">
        <f t="shared" si="143"/>
        <v>42033.740335648152</v>
      </c>
      <c r="U1793">
        <f t="shared" si="144"/>
        <v>2014</v>
      </c>
    </row>
    <row r="1794" spans="1:21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40"/>
        <v>61</v>
      </c>
      <c r="P1794">
        <f t="shared" si="141"/>
        <v>109.94</v>
      </c>
      <c r="Q1794" s="10" t="s">
        <v>8338</v>
      </c>
      <c r="R1794" t="s">
        <v>8339</v>
      </c>
      <c r="S1794" s="11">
        <f t="shared" si="142"/>
        <v>42189.031041666662</v>
      </c>
      <c r="T1794" s="11">
        <f t="shared" si="143"/>
        <v>42226.290972222225</v>
      </c>
      <c r="U1794">
        <f t="shared" si="144"/>
        <v>2015</v>
      </c>
    </row>
    <row r="1795" spans="1:21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si="141"/>
        <v>20</v>
      </c>
      <c r="Q1795" s="10" t="s">
        <v>8338</v>
      </c>
      <c r="R1795" t="s">
        <v>8339</v>
      </c>
      <c r="S1795" s="11">
        <f t="shared" si="142"/>
        <v>41940.89166666667</v>
      </c>
      <c r="T1795" s="11">
        <f t="shared" si="143"/>
        <v>41970.933333333334</v>
      </c>
      <c r="U1795">
        <f t="shared" si="144"/>
        <v>2014</v>
      </c>
    </row>
    <row r="1796" spans="1:21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8338</v>
      </c>
      <c r="R1796" t="s">
        <v>8339</v>
      </c>
      <c r="S1796" s="11">
        <f t="shared" si="142"/>
        <v>42011.551180555558</v>
      </c>
      <c r="T1796" s="11">
        <f t="shared" si="143"/>
        <v>42046.551180555558</v>
      </c>
      <c r="U1796">
        <f t="shared" si="144"/>
        <v>2015</v>
      </c>
    </row>
    <row r="1797" spans="1:21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8338</v>
      </c>
      <c r="R1797" t="s">
        <v>8339</v>
      </c>
      <c r="S1797" s="11">
        <f t="shared" si="142"/>
        <v>42628.288668981477</v>
      </c>
      <c r="T1797" s="11">
        <f t="shared" si="143"/>
        <v>42657.666666666672</v>
      </c>
      <c r="U1797">
        <f t="shared" si="144"/>
        <v>2016</v>
      </c>
    </row>
    <row r="1798" spans="1:21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8338</v>
      </c>
      <c r="R1798" t="s">
        <v>8339</v>
      </c>
      <c r="S1798" s="11">
        <f t="shared" si="142"/>
        <v>42515.439421296294</v>
      </c>
      <c r="T1798" s="11">
        <f t="shared" si="143"/>
        <v>42575.439421296294</v>
      </c>
      <c r="U1798">
        <f t="shared" si="144"/>
        <v>2016</v>
      </c>
    </row>
    <row r="1799" spans="1:21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8338</v>
      </c>
      <c r="R1799" t="s">
        <v>8339</v>
      </c>
      <c r="S1799" s="11">
        <f t="shared" si="142"/>
        <v>42689.56931712963</v>
      </c>
      <c r="T1799" s="11">
        <f t="shared" si="143"/>
        <v>42719.56931712963</v>
      </c>
      <c r="U1799">
        <f t="shared" si="144"/>
        <v>2016</v>
      </c>
    </row>
    <row r="1800" spans="1:21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8338</v>
      </c>
      <c r="R1800" t="s">
        <v>8339</v>
      </c>
      <c r="S1800" s="11">
        <f t="shared" si="142"/>
        <v>42344.32677083333</v>
      </c>
      <c r="T1800" s="11">
        <f t="shared" si="143"/>
        <v>42404.32677083333</v>
      </c>
      <c r="U1800">
        <f t="shared" si="144"/>
        <v>2015</v>
      </c>
    </row>
    <row r="1801" spans="1:21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8338</v>
      </c>
      <c r="R1801" t="s">
        <v>8339</v>
      </c>
      <c r="S1801" s="11">
        <f t="shared" si="142"/>
        <v>41934.842685185184</v>
      </c>
      <c r="T1801" s="11">
        <f t="shared" si="143"/>
        <v>41954.884351851855</v>
      </c>
      <c r="U1801">
        <f t="shared" si="144"/>
        <v>2014</v>
      </c>
    </row>
    <row r="1802" spans="1:21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8338</v>
      </c>
      <c r="R1802" t="s">
        <v>8339</v>
      </c>
      <c r="S1802" s="11">
        <f t="shared" si="142"/>
        <v>42623.606134259258</v>
      </c>
      <c r="T1802" s="11">
        <f t="shared" si="143"/>
        <v>42653.606134259258</v>
      </c>
      <c r="U1802">
        <f t="shared" si="144"/>
        <v>2016</v>
      </c>
    </row>
    <row r="1803" spans="1:21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8338</v>
      </c>
      <c r="R1803" t="s">
        <v>8339</v>
      </c>
      <c r="S1803" s="11">
        <f t="shared" si="142"/>
        <v>42321.660509259258</v>
      </c>
      <c r="T1803" s="11">
        <f t="shared" si="143"/>
        <v>42353.506944444445</v>
      </c>
      <c r="U1803">
        <f t="shared" si="144"/>
        <v>2015</v>
      </c>
    </row>
    <row r="1804" spans="1:21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8338</v>
      </c>
      <c r="R1804" t="s">
        <v>8339</v>
      </c>
      <c r="S1804" s="11">
        <f t="shared" si="142"/>
        <v>42159.47256944445</v>
      </c>
      <c r="T1804" s="11">
        <f t="shared" si="143"/>
        <v>42182.915972222225</v>
      </c>
      <c r="U1804">
        <f t="shared" si="144"/>
        <v>2015</v>
      </c>
    </row>
    <row r="1805" spans="1:21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8338</v>
      </c>
      <c r="R1805" t="s">
        <v>8339</v>
      </c>
      <c r="S1805" s="11">
        <f t="shared" si="142"/>
        <v>42018.071550925932</v>
      </c>
      <c r="T1805" s="11">
        <f t="shared" si="143"/>
        <v>42049.071550925932</v>
      </c>
      <c r="U1805">
        <f t="shared" si="144"/>
        <v>2015</v>
      </c>
    </row>
    <row r="1806" spans="1:21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8338</v>
      </c>
      <c r="R1806" t="s">
        <v>8339</v>
      </c>
      <c r="S1806" s="11">
        <f t="shared" si="142"/>
        <v>42282.678287037037</v>
      </c>
      <c r="T1806" s="11">
        <f t="shared" si="143"/>
        <v>42322.719953703709</v>
      </c>
      <c r="U1806">
        <f t="shared" si="144"/>
        <v>2015</v>
      </c>
    </row>
    <row r="1807" spans="1:21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8338</v>
      </c>
      <c r="R1807" t="s">
        <v>8339</v>
      </c>
      <c r="S1807" s="11">
        <f t="shared" si="142"/>
        <v>42247.803912037038</v>
      </c>
      <c r="T1807" s="11">
        <f t="shared" si="143"/>
        <v>42279.75</v>
      </c>
      <c r="U1807">
        <f t="shared" si="144"/>
        <v>2015</v>
      </c>
    </row>
    <row r="1808" spans="1:21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8338</v>
      </c>
      <c r="R1808" t="s">
        <v>8339</v>
      </c>
      <c r="S1808" s="11">
        <f t="shared" si="142"/>
        <v>41877.638298611113</v>
      </c>
      <c r="T1808" s="11">
        <f t="shared" si="143"/>
        <v>41912.638298611113</v>
      </c>
      <c r="U1808">
        <f t="shared" si="144"/>
        <v>2014</v>
      </c>
    </row>
    <row r="1809" spans="1:21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8338</v>
      </c>
      <c r="R1809" t="s">
        <v>8339</v>
      </c>
      <c r="S1809" s="11">
        <f t="shared" si="142"/>
        <v>41880.068437499998</v>
      </c>
      <c r="T1809" s="11">
        <f t="shared" si="143"/>
        <v>41910.068437499998</v>
      </c>
      <c r="U1809">
        <f t="shared" si="144"/>
        <v>2014</v>
      </c>
    </row>
    <row r="1810" spans="1:21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8338</v>
      </c>
      <c r="R1810" t="s">
        <v>8339</v>
      </c>
      <c r="S1810" s="11">
        <f t="shared" si="142"/>
        <v>42742.680902777778</v>
      </c>
      <c r="T1810" s="11">
        <f t="shared" si="143"/>
        <v>42777.680902777778</v>
      </c>
      <c r="U1810">
        <f t="shared" si="144"/>
        <v>2017</v>
      </c>
    </row>
    <row r="1811" spans="1:21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8338</v>
      </c>
      <c r="R1811" t="s">
        <v>8339</v>
      </c>
      <c r="S1811" s="11">
        <f t="shared" si="142"/>
        <v>42029.907858796301</v>
      </c>
      <c r="T1811" s="11">
        <f t="shared" si="143"/>
        <v>42064.907858796301</v>
      </c>
      <c r="U1811">
        <f t="shared" si="144"/>
        <v>2015</v>
      </c>
    </row>
    <row r="1812" spans="1:21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8338</v>
      </c>
      <c r="R1812" t="s">
        <v>8339</v>
      </c>
      <c r="S1812" s="11">
        <f t="shared" si="142"/>
        <v>41860.91002314815</v>
      </c>
      <c r="T1812" s="11">
        <f t="shared" si="143"/>
        <v>41872.91002314815</v>
      </c>
      <c r="U1812">
        <f t="shared" si="144"/>
        <v>2014</v>
      </c>
    </row>
    <row r="1813" spans="1:21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8338</v>
      </c>
      <c r="R1813" t="s">
        <v>8339</v>
      </c>
      <c r="S1813" s="11">
        <f t="shared" si="142"/>
        <v>41876.433680555558</v>
      </c>
      <c r="T1813" s="11">
        <f t="shared" si="143"/>
        <v>41936.166666666664</v>
      </c>
      <c r="U1813">
        <f t="shared" si="144"/>
        <v>2014</v>
      </c>
    </row>
    <row r="1814" spans="1:21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8338</v>
      </c>
      <c r="R1814" t="s">
        <v>8339</v>
      </c>
      <c r="S1814" s="11">
        <f t="shared" si="142"/>
        <v>42524.318703703699</v>
      </c>
      <c r="T1814" s="11">
        <f t="shared" si="143"/>
        <v>42554.318703703699</v>
      </c>
      <c r="U1814">
        <f t="shared" si="144"/>
        <v>2016</v>
      </c>
    </row>
    <row r="1815" spans="1:21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8338</v>
      </c>
      <c r="R1815" t="s">
        <v>8339</v>
      </c>
      <c r="S1815" s="11">
        <f t="shared" si="142"/>
        <v>41829.889027777775</v>
      </c>
      <c r="T1815" s="11">
        <f t="shared" si="143"/>
        <v>41859.889027777775</v>
      </c>
      <c r="U1815">
        <f t="shared" si="144"/>
        <v>2014</v>
      </c>
    </row>
    <row r="1816" spans="1:21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8338</v>
      </c>
      <c r="R1816" t="s">
        <v>8339</v>
      </c>
      <c r="S1816" s="11">
        <f t="shared" si="142"/>
        <v>42033.314074074078</v>
      </c>
      <c r="T1816" s="11">
        <f t="shared" si="143"/>
        <v>42063.314074074078</v>
      </c>
      <c r="U1816">
        <f t="shared" si="144"/>
        <v>2015</v>
      </c>
    </row>
    <row r="1817" spans="1:21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8338</v>
      </c>
      <c r="R1817" t="s">
        <v>8339</v>
      </c>
      <c r="S1817" s="11">
        <f t="shared" si="142"/>
        <v>42172.906678240746</v>
      </c>
      <c r="T1817" s="11">
        <f t="shared" si="143"/>
        <v>42186.906678240746</v>
      </c>
      <c r="U1817">
        <f t="shared" si="144"/>
        <v>2015</v>
      </c>
    </row>
    <row r="1818" spans="1:21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8338</v>
      </c>
      <c r="R1818" t="s">
        <v>8339</v>
      </c>
      <c r="S1818" s="11">
        <f t="shared" si="142"/>
        <v>42548.876192129625</v>
      </c>
      <c r="T1818" s="11">
        <f t="shared" si="143"/>
        <v>42576.791666666672</v>
      </c>
      <c r="U1818">
        <f t="shared" si="144"/>
        <v>2016</v>
      </c>
    </row>
    <row r="1819" spans="1:21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8338</v>
      </c>
      <c r="R1819" t="s">
        <v>8339</v>
      </c>
      <c r="S1819" s="11">
        <f t="shared" si="142"/>
        <v>42705.662118055552</v>
      </c>
      <c r="T1819" s="11">
        <f t="shared" si="143"/>
        <v>42765.290972222225</v>
      </c>
      <c r="U1819">
        <f t="shared" si="144"/>
        <v>2016</v>
      </c>
    </row>
    <row r="1820" spans="1:21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8338</v>
      </c>
      <c r="R1820" t="s">
        <v>8339</v>
      </c>
      <c r="S1820" s="11">
        <f t="shared" si="142"/>
        <v>42067.234375</v>
      </c>
      <c r="T1820" s="11">
        <f t="shared" si="143"/>
        <v>42097.192708333328</v>
      </c>
      <c r="U1820">
        <f t="shared" si="144"/>
        <v>2015</v>
      </c>
    </row>
    <row r="1821" spans="1:21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8338</v>
      </c>
      <c r="R1821" t="s">
        <v>8339</v>
      </c>
      <c r="S1821" s="11">
        <f t="shared" si="142"/>
        <v>41820.752268518518</v>
      </c>
      <c r="T1821" s="11">
        <f t="shared" si="143"/>
        <v>41850.752268518518</v>
      </c>
      <c r="U1821">
        <f t="shared" si="144"/>
        <v>2014</v>
      </c>
    </row>
    <row r="1822" spans="1:21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8338</v>
      </c>
      <c r="R1822" t="s">
        <v>8339</v>
      </c>
      <c r="S1822" s="11">
        <f t="shared" si="142"/>
        <v>42065.084375000006</v>
      </c>
      <c r="T1822" s="11">
        <f t="shared" si="143"/>
        <v>42095.042708333334</v>
      </c>
      <c r="U1822">
        <f t="shared" si="144"/>
        <v>2015</v>
      </c>
    </row>
    <row r="1823" spans="1:21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8325</v>
      </c>
      <c r="R1823" t="s">
        <v>8326</v>
      </c>
      <c r="S1823" s="11">
        <f t="shared" si="142"/>
        <v>40926.319062499999</v>
      </c>
      <c r="T1823" s="11">
        <f t="shared" si="143"/>
        <v>40971.319062499999</v>
      </c>
      <c r="U1823">
        <f t="shared" si="144"/>
        <v>2012</v>
      </c>
    </row>
    <row r="1824" spans="1:21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8325</v>
      </c>
      <c r="R1824" t="s">
        <v>8326</v>
      </c>
      <c r="S1824" s="11">
        <f t="shared" si="142"/>
        <v>41634.797013888885</v>
      </c>
      <c r="T1824" s="11">
        <f t="shared" si="143"/>
        <v>41670.792361111111</v>
      </c>
      <c r="U1824">
        <f t="shared" si="144"/>
        <v>2013</v>
      </c>
    </row>
    <row r="1825" spans="1:21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8325</v>
      </c>
      <c r="R1825" t="s">
        <v>8326</v>
      </c>
      <c r="S1825" s="11">
        <f t="shared" si="142"/>
        <v>41176.684907407405</v>
      </c>
      <c r="T1825" s="11">
        <f t="shared" si="143"/>
        <v>41206.684907407405</v>
      </c>
      <c r="U1825">
        <f t="shared" si="144"/>
        <v>2012</v>
      </c>
    </row>
    <row r="1826" spans="1:21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8325</v>
      </c>
      <c r="R1826" t="s">
        <v>8326</v>
      </c>
      <c r="S1826" s="11">
        <f t="shared" si="142"/>
        <v>41626.916284722225</v>
      </c>
      <c r="T1826" s="11">
        <f t="shared" si="143"/>
        <v>41647.088888888888</v>
      </c>
      <c r="U1826">
        <f t="shared" si="144"/>
        <v>2013</v>
      </c>
    </row>
    <row r="1827" spans="1:21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8325</v>
      </c>
      <c r="R1827" t="s">
        <v>8326</v>
      </c>
      <c r="S1827" s="11">
        <f t="shared" si="142"/>
        <v>41443.83452546296</v>
      </c>
      <c r="T1827" s="11">
        <f t="shared" si="143"/>
        <v>41466.83452546296</v>
      </c>
      <c r="U1827">
        <f t="shared" si="144"/>
        <v>2013</v>
      </c>
    </row>
    <row r="1828" spans="1:21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8325</v>
      </c>
      <c r="R1828" t="s">
        <v>8326</v>
      </c>
      <c r="S1828" s="11">
        <f t="shared" si="142"/>
        <v>41657.923807870371</v>
      </c>
      <c r="T1828" s="11">
        <f t="shared" si="143"/>
        <v>41687.923807870371</v>
      </c>
      <c r="U1828">
        <f t="shared" si="144"/>
        <v>2014</v>
      </c>
    </row>
    <row r="1829" spans="1:21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8325</v>
      </c>
      <c r="R1829" t="s">
        <v>8326</v>
      </c>
      <c r="S1829" s="11">
        <f t="shared" si="142"/>
        <v>40555.325937499998</v>
      </c>
      <c r="T1829" s="11">
        <f t="shared" si="143"/>
        <v>40605.325937499998</v>
      </c>
      <c r="U1829">
        <f t="shared" si="144"/>
        <v>2011</v>
      </c>
    </row>
    <row r="1830" spans="1:21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8325</v>
      </c>
      <c r="R1830" t="s">
        <v>8326</v>
      </c>
      <c r="S1830" s="11">
        <f t="shared" si="142"/>
        <v>41736.899652777778</v>
      </c>
      <c r="T1830" s="11">
        <f t="shared" si="143"/>
        <v>41768.916666666664</v>
      </c>
      <c r="U1830">
        <f t="shared" si="144"/>
        <v>2014</v>
      </c>
    </row>
    <row r="1831" spans="1:21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8325</v>
      </c>
      <c r="R1831" t="s">
        <v>8326</v>
      </c>
      <c r="S1831" s="11">
        <f t="shared" si="142"/>
        <v>40516.087627314817</v>
      </c>
      <c r="T1831" s="11">
        <f t="shared" si="143"/>
        <v>40564.916666666664</v>
      </c>
      <c r="U1831">
        <f t="shared" si="144"/>
        <v>2010</v>
      </c>
    </row>
    <row r="1832" spans="1:21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8325</v>
      </c>
      <c r="R1832" t="s">
        <v>8326</v>
      </c>
      <c r="S1832" s="11">
        <f t="shared" si="142"/>
        <v>41664.684108796297</v>
      </c>
      <c r="T1832" s="11">
        <f t="shared" si="143"/>
        <v>41694.684108796297</v>
      </c>
      <c r="U1832">
        <f t="shared" si="144"/>
        <v>2014</v>
      </c>
    </row>
    <row r="1833" spans="1:21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8325</v>
      </c>
      <c r="R1833" t="s">
        <v>8326</v>
      </c>
      <c r="S1833" s="11">
        <f t="shared" si="142"/>
        <v>41026.996099537035</v>
      </c>
      <c r="T1833" s="11">
        <f t="shared" si="143"/>
        <v>41041.996099537035</v>
      </c>
      <c r="U1833">
        <f t="shared" si="144"/>
        <v>2012</v>
      </c>
    </row>
    <row r="1834" spans="1:21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8325</v>
      </c>
      <c r="R1834" t="s">
        <v>8326</v>
      </c>
      <c r="S1834" s="11">
        <f t="shared" si="142"/>
        <v>40576.539664351854</v>
      </c>
      <c r="T1834" s="11">
        <f t="shared" si="143"/>
        <v>40606.539664351854</v>
      </c>
      <c r="U1834">
        <f t="shared" si="144"/>
        <v>2011</v>
      </c>
    </row>
    <row r="1835" spans="1:21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8325</v>
      </c>
      <c r="R1835" t="s">
        <v>8326</v>
      </c>
      <c r="S1835" s="11">
        <f t="shared" si="142"/>
        <v>41303.044016203705</v>
      </c>
      <c r="T1835" s="11">
        <f t="shared" si="143"/>
        <v>41335.332638888889</v>
      </c>
      <c r="U1835">
        <f t="shared" si="144"/>
        <v>2013</v>
      </c>
    </row>
    <row r="1836" spans="1:21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8325</v>
      </c>
      <c r="R1836" t="s">
        <v>8326</v>
      </c>
      <c r="S1836" s="11">
        <f t="shared" si="142"/>
        <v>41988.964062500003</v>
      </c>
      <c r="T1836" s="11">
        <f t="shared" si="143"/>
        <v>42028.964062500003</v>
      </c>
      <c r="U1836">
        <f t="shared" si="144"/>
        <v>2014</v>
      </c>
    </row>
    <row r="1837" spans="1:21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8325</v>
      </c>
      <c r="R1837" t="s">
        <v>8326</v>
      </c>
      <c r="S1837" s="11">
        <f t="shared" si="142"/>
        <v>42430.702210648145</v>
      </c>
      <c r="T1837" s="11">
        <f t="shared" si="143"/>
        <v>42460.660543981481</v>
      </c>
      <c r="U1837">
        <f t="shared" si="144"/>
        <v>2016</v>
      </c>
    </row>
    <row r="1838" spans="1:21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8325</v>
      </c>
      <c r="R1838" t="s">
        <v>8326</v>
      </c>
      <c r="S1838" s="11">
        <f t="shared" si="142"/>
        <v>41305.809363425928</v>
      </c>
      <c r="T1838" s="11">
        <f t="shared" si="143"/>
        <v>41322.809363425928</v>
      </c>
      <c r="U1838">
        <f t="shared" si="144"/>
        <v>2013</v>
      </c>
    </row>
    <row r="1839" spans="1:21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8325</v>
      </c>
      <c r="R1839" t="s">
        <v>8326</v>
      </c>
      <c r="S1839" s="11">
        <f t="shared" si="142"/>
        <v>40926.047858796301</v>
      </c>
      <c r="T1839" s="11">
        <f t="shared" si="143"/>
        <v>40986.006192129629</v>
      </c>
      <c r="U1839">
        <f t="shared" si="144"/>
        <v>2012</v>
      </c>
    </row>
    <row r="1840" spans="1:21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8325</v>
      </c>
      <c r="R1840" t="s">
        <v>8326</v>
      </c>
      <c r="S1840" s="11">
        <f t="shared" si="142"/>
        <v>40788.786539351851</v>
      </c>
      <c r="T1840" s="11">
        <f t="shared" si="143"/>
        <v>40817.125</v>
      </c>
      <c r="U1840">
        <f t="shared" si="144"/>
        <v>2011</v>
      </c>
    </row>
    <row r="1841" spans="1:21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8325</v>
      </c>
      <c r="R1841" t="s">
        <v>8326</v>
      </c>
      <c r="S1841" s="11">
        <f t="shared" si="142"/>
        <v>42614.722013888888</v>
      </c>
      <c r="T1841" s="11">
        <f t="shared" si="143"/>
        <v>42644.722013888888</v>
      </c>
      <c r="U1841">
        <f t="shared" si="144"/>
        <v>2016</v>
      </c>
    </row>
    <row r="1842" spans="1:21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8325</v>
      </c>
      <c r="R1842" t="s">
        <v>8326</v>
      </c>
      <c r="S1842" s="11">
        <f t="shared" si="142"/>
        <v>41382.096180555556</v>
      </c>
      <c r="T1842" s="11">
        <f t="shared" si="143"/>
        <v>41401.207638888889</v>
      </c>
      <c r="U1842">
        <f t="shared" si="144"/>
        <v>2013</v>
      </c>
    </row>
    <row r="1843" spans="1:21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8325</v>
      </c>
      <c r="R1843" t="s">
        <v>8326</v>
      </c>
      <c r="S1843" s="11">
        <f t="shared" si="142"/>
        <v>41745.84542824074</v>
      </c>
      <c r="T1843" s="11">
        <f t="shared" si="143"/>
        <v>41779.207638888889</v>
      </c>
      <c r="U1843">
        <f t="shared" si="144"/>
        <v>2014</v>
      </c>
    </row>
    <row r="1844" spans="1:21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8325</v>
      </c>
      <c r="R1844" t="s">
        <v>8326</v>
      </c>
      <c r="S1844" s="11">
        <f t="shared" si="142"/>
        <v>42031.631724537037</v>
      </c>
      <c r="T1844" s="11">
        <f t="shared" si="143"/>
        <v>42065.249305555553</v>
      </c>
      <c r="U1844">
        <f t="shared" si="144"/>
        <v>2015</v>
      </c>
    </row>
    <row r="1845" spans="1:21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8325</v>
      </c>
      <c r="R1845" t="s">
        <v>8326</v>
      </c>
      <c r="S1845" s="11">
        <f t="shared" si="142"/>
        <v>40564.994837962964</v>
      </c>
      <c r="T1845" s="11">
        <f t="shared" si="143"/>
        <v>40594.994837962964</v>
      </c>
      <c r="U1845">
        <f t="shared" si="144"/>
        <v>2011</v>
      </c>
    </row>
    <row r="1846" spans="1:21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8325</v>
      </c>
      <c r="R1846" t="s">
        <v>8326</v>
      </c>
      <c r="S1846" s="11">
        <f t="shared" si="142"/>
        <v>40666.973541666666</v>
      </c>
      <c r="T1846" s="11">
        <f t="shared" si="143"/>
        <v>40705.125</v>
      </c>
      <c r="U1846">
        <f t="shared" si="144"/>
        <v>2011</v>
      </c>
    </row>
    <row r="1847" spans="1:21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8325</v>
      </c>
      <c r="R1847" t="s">
        <v>8326</v>
      </c>
      <c r="S1847" s="11">
        <f t="shared" si="142"/>
        <v>42523.333310185189</v>
      </c>
      <c r="T1847" s="11">
        <f t="shared" si="143"/>
        <v>42538.204861111109</v>
      </c>
      <c r="U1847">
        <f t="shared" si="144"/>
        <v>2016</v>
      </c>
    </row>
    <row r="1848" spans="1:21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8325</v>
      </c>
      <c r="R1848" t="s">
        <v>8326</v>
      </c>
      <c r="S1848" s="11">
        <f t="shared" si="142"/>
        <v>41228.650196759263</v>
      </c>
      <c r="T1848" s="11">
        <f t="shared" si="143"/>
        <v>41258.650196759263</v>
      </c>
      <c r="U1848">
        <f t="shared" si="144"/>
        <v>2012</v>
      </c>
    </row>
    <row r="1849" spans="1:21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8325</v>
      </c>
      <c r="R1849" t="s">
        <v>8326</v>
      </c>
      <c r="S1849" s="11">
        <f t="shared" si="142"/>
        <v>42094.236481481479</v>
      </c>
      <c r="T1849" s="11">
        <f t="shared" si="143"/>
        <v>42115.236481481479</v>
      </c>
      <c r="U1849">
        <f t="shared" si="144"/>
        <v>2015</v>
      </c>
    </row>
    <row r="1850" spans="1:21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ref="O1850:O1913" si="145">ROUND(E1850/D1850*100,0)</f>
        <v>107</v>
      </c>
      <c r="P1850">
        <f t="shared" ref="P1850:P1913" si="146">IFERROR(ROUND(E1850/L1850,2),0)</f>
        <v>134.21</v>
      </c>
      <c r="Q1850" s="10" t="s">
        <v>8325</v>
      </c>
      <c r="R1850" t="s">
        <v>8326</v>
      </c>
      <c r="S1850" s="11">
        <f t="shared" ref="S1850:S1913" si="147">(((J1850/60)/60)/24)+DATE(1970,1,1)</f>
        <v>40691.788055555553</v>
      </c>
      <c r="T1850" s="11">
        <f t="shared" ref="T1850:T1913" si="148">(((I1850/60)/60)/24)+DATE(1970,1,1)</f>
        <v>40755.290972222225</v>
      </c>
      <c r="U1850">
        <f t="shared" ref="U1850:U1913" si="149">YEAR(S1850)</f>
        <v>2011</v>
      </c>
    </row>
    <row r="1851" spans="1:21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5"/>
        <v>100</v>
      </c>
      <c r="P1851">
        <f t="shared" si="146"/>
        <v>37.630000000000003</v>
      </c>
      <c r="Q1851" s="10" t="s">
        <v>8325</v>
      </c>
      <c r="R1851" t="s">
        <v>8326</v>
      </c>
      <c r="S1851" s="11">
        <f t="shared" si="147"/>
        <v>41169.845590277779</v>
      </c>
      <c r="T1851" s="11">
        <f t="shared" si="148"/>
        <v>41199.845590277779</v>
      </c>
      <c r="U1851">
        <f t="shared" si="149"/>
        <v>2012</v>
      </c>
    </row>
    <row r="1852" spans="1:21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5"/>
        <v>102</v>
      </c>
      <c r="P1852">
        <f t="shared" si="146"/>
        <v>51.04</v>
      </c>
      <c r="Q1852" s="10" t="s">
        <v>8325</v>
      </c>
      <c r="R1852" t="s">
        <v>8326</v>
      </c>
      <c r="S1852" s="11">
        <f t="shared" si="147"/>
        <v>41800.959490740745</v>
      </c>
      <c r="T1852" s="11">
        <f t="shared" si="148"/>
        <v>41830.959490740745</v>
      </c>
      <c r="U1852">
        <f t="shared" si="149"/>
        <v>2014</v>
      </c>
    </row>
    <row r="1853" spans="1:21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5"/>
        <v>100</v>
      </c>
      <c r="P1853">
        <f t="shared" si="146"/>
        <v>50.04</v>
      </c>
      <c r="Q1853" s="10" t="s">
        <v>8325</v>
      </c>
      <c r="R1853" t="s">
        <v>8326</v>
      </c>
      <c r="S1853" s="11">
        <f t="shared" si="147"/>
        <v>41827.906689814816</v>
      </c>
      <c r="T1853" s="11">
        <f t="shared" si="148"/>
        <v>41848.041666666664</v>
      </c>
      <c r="U1853">
        <f t="shared" si="149"/>
        <v>2014</v>
      </c>
    </row>
    <row r="1854" spans="1:21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5"/>
        <v>117</v>
      </c>
      <c r="P1854">
        <f t="shared" si="146"/>
        <v>133.93</v>
      </c>
      <c r="Q1854" s="10" t="s">
        <v>8325</v>
      </c>
      <c r="R1854" t="s">
        <v>8326</v>
      </c>
      <c r="S1854" s="11">
        <f t="shared" si="147"/>
        <v>42081.77143518519</v>
      </c>
      <c r="T1854" s="11">
        <f t="shared" si="148"/>
        <v>42119</v>
      </c>
      <c r="U1854">
        <f t="shared" si="149"/>
        <v>2015</v>
      </c>
    </row>
    <row r="1855" spans="1:21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5"/>
        <v>102</v>
      </c>
      <c r="P1855">
        <f t="shared" si="146"/>
        <v>58.21</v>
      </c>
      <c r="Q1855" s="10" t="s">
        <v>8325</v>
      </c>
      <c r="R1855" t="s">
        <v>8326</v>
      </c>
      <c r="S1855" s="11">
        <f t="shared" si="147"/>
        <v>41177.060381944444</v>
      </c>
      <c r="T1855" s="11">
        <f t="shared" si="148"/>
        <v>41227.102048611108</v>
      </c>
      <c r="U1855">
        <f t="shared" si="149"/>
        <v>2012</v>
      </c>
    </row>
    <row r="1856" spans="1:21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5"/>
        <v>102</v>
      </c>
      <c r="P1856">
        <f t="shared" si="146"/>
        <v>88.04</v>
      </c>
      <c r="Q1856" s="10" t="s">
        <v>8325</v>
      </c>
      <c r="R1856" t="s">
        <v>8326</v>
      </c>
      <c r="S1856" s="11">
        <f t="shared" si="147"/>
        <v>41388.021261574075</v>
      </c>
      <c r="T1856" s="11">
        <f t="shared" si="148"/>
        <v>41418.021261574075</v>
      </c>
      <c r="U1856">
        <f t="shared" si="149"/>
        <v>2013</v>
      </c>
    </row>
    <row r="1857" spans="1:21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5"/>
        <v>154</v>
      </c>
      <c r="P1857">
        <f t="shared" si="146"/>
        <v>70.58</v>
      </c>
      <c r="Q1857" s="10" t="s">
        <v>8325</v>
      </c>
      <c r="R1857" t="s">
        <v>8326</v>
      </c>
      <c r="S1857" s="11">
        <f t="shared" si="147"/>
        <v>41600.538657407407</v>
      </c>
      <c r="T1857" s="11">
        <f t="shared" si="148"/>
        <v>41645.538657407407</v>
      </c>
      <c r="U1857">
        <f t="shared" si="149"/>
        <v>2013</v>
      </c>
    </row>
    <row r="1858" spans="1:21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5"/>
        <v>101</v>
      </c>
      <c r="P1858">
        <f t="shared" si="146"/>
        <v>53.29</v>
      </c>
      <c r="Q1858" s="10" t="s">
        <v>8325</v>
      </c>
      <c r="R1858" t="s">
        <v>8326</v>
      </c>
      <c r="S1858" s="11">
        <f t="shared" si="147"/>
        <v>41817.854999999996</v>
      </c>
      <c r="T1858" s="11">
        <f t="shared" si="148"/>
        <v>41838.854999999996</v>
      </c>
      <c r="U1858">
        <f t="shared" si="149"/>
        <v>2014</v>
      </c>
    </row>
    <row r="1859" spans="1:21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si="146"/>
        <v>136.36000000000001</v>
      </c>
      <c r="Q1859" s="10" t="s">
        <v>8325</v>
      </c>
      <c r="R1859" t="s">
        <v>8326</v>
      </c>
      <c r="S1859" s="11">
        <f t="shared" si="147"/>
        <v>41864.76866898148</v>
      </c>
      <c r="T1859" s="11">
        <f t="shared" si="148"/>
        <v>41894.76866898148</v>
      </c>
      <c r="U1859">
        <f t="shared" si="149"/>
        <v>2014</v>
      </c>
    </row>
    <row r="1860" spans="1:21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8325</v>
      </c>
      <c r="R1860" t="s">
        <v>8326</v>
      </c>
      <c r="S1860" s="11">
        <f t="shared" si="147"/>
        <v>40833.200474537036</v>
      </c>
      <c r="T1860" s="11">
        <f t="shared" si="148"/>
        <v>40893.242141203707</v>
      </c>
      <c r="U1860">
        <f t="shared" si="149"/>
        <v>2011</v>
      </c>
    </row>
    <row r="1861" spans="1:21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8325</v>
      </c>
      <c r="R1861" t="s">
        <v>8326</v>
      </c>
      <c r="S1861" s="11">
        <f t="shared" si="147"/>
        <v>40778.770011574074</v>
      </c>
      <c r="T1861" s="11">
        <f t="shared" si="148"/>
        <v>40808.770011574074</v>
      </c>
      <c r="U1861">
        <f t="shared" si="149"/>
        <v>2011</v>
      </c>
    </row>
    <row r="1862" spans="1:21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8325</v>
      </c>
      <c r="R1862" t="s">
        <v>8326</v>
      </c>
      <c r="S1862" s="11">
        <f t="shared" si="147"/>
        <v>41655.709305555552</v>
      </c>
      <c r="T1862" s="11">
        <f t="shared" si="148"/>
        <v>41676.709305555552</v>
      </c>
      <c r="U1862">
        <f t="shared" si="149"/>
        <v>2014</v>
      </c>
    </row>
    <row r="1863" spans="1:21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8333</v>
      </c>
      <c r="R1863" t="s">
        <v>8335</v>
      </c>
      <c r="S1863" s="11">
        <f t="shared" si="147"/>
        <v>42000.300243055557</v>
      </c>
      <c r="T1863" s="11">
        <f t="shared" si="148"/>
        <v>42030.300243055557</v>
      </c>
      <c r="U1863">
        <f t="shared" si="149"/>
        <v>2014</v>
      </c>
    </row>
    <row r="1864" spans="1:21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8333</v>
      </c>
      <c r="R1864" t="s">
        <v>8335</v>
      </c>
      <c r="S1864" s="11">
        <f t="shared" si="147"/>
        <v>42755.492754629624</v>
      </c>
      <c r="T1864" s="11">
        <f t="shared" si="148"/>
        <v>42802.3125</v>
      </c>
      <c r="U1864">
        <f t="shared" si="149"/>
        <v>2017</v>
      </c>
    </row>
    <row r="1865" spans="1:21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8333</v>
      </c>
      <c r="R1865" t="s">
        <v>8335</v>
      </c>
      <c r="S1865" s="11">
        <f t="shared" si="147"/>
        <v>41772.797280092593</v>
      </c>
      <c r="T1865" s="11">
        <f t="shared" si="148"/>
        <v>41802.797280092593</v>
      </c>
      <c r="U1865">
        <f t="shared" si="149"/>
        <v>2014</v>
      </c>
    </row>
    <row r="1866" spans="1:21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8333</v>
      </c>
      <c r="R1866" t="s">
        <v>8335</v>
      </c>
      <c r="S1866" s="11">
        <f t="shared" si="147"/>
        <v>41733.716435185182</v>
      </c>
      <c r="T1866" s="11">
        <f t="shared" si="148"/>
        <v>41763.716435185182</v>
      </c>
      <c r="U1866">
        <f t="shared" si="149"/>
        <v>2014</v>
      </c>
    </row>
    <row r="1867" spans="1:21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8333</v>
      </c>
      <c r="R1867" t="s">
        <v>8335</v>
      </c>
      <c r="S1867" s="11">
        <f t="shared" si="147"/>
        <v>42645.367442129631</v>
      </c>
      <c r="T1867" s="11">
        <f t="shared" si="148"/>
        <v>42680.409108796302</v>
      </c>
      <c r="U1867">
        <f t="shared" si="149"/>
        <v>2016</v>
      </c>
    </row>
    <row r="1868" spans="1:21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8333</v>
      </c>
      <c r="R1868" t="s">
        <v>8335</v>
      </c>
      <c r="S1868" s="11">
        <f t="shared" si="147"/>
        <v>42742.246493055558</v>
      </c>
      <c r="T1868" s="11">
        <f t="shared" si="148"/>
        <v>42795.166666666672</v>
      </c>
      <c r="U1868">
        <f t="shared" si="149"/>
        <v>2017</v>
      </c>
    </row>
    <row r="1869" spans="1:21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8333</v>
      </c>
      <c r="R1869" t="s">
        <v>8335</v>
      </c>
      <c r="S1869" s="11">
        <f t="shared" si="147"/>
        <v>42649.924907407403</v>
      </c>
      <c r="T1869" s="11">
        <f t="shared" si="148"/>
        <v>42679.924907407403</v>
      </c>
      <c r="U1869">
        <f t="shared" si="149"/>
        <v>2016</v>
      </c>
    </row>
    <row r="1870" spans="1:21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8333</v>
      </c>
      <c r="R1870" t="s">
        <v>8335</v>
      </c>
      <c r="S1870" s="11">
        <f t="shared" si="147"/>
        <v>42328.779224537036</v>
      </c>
      <c r="T1870" s="11">
        <f t="shared" si="148"/>
        <v>42353.332638888889</v>
      </c>
      <c r="U1870">
        <f t="shared" si="149"/>
        <v>2015</v>
      </c>
    </row>
    <row r="1871" spans="1:21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8333</v>
      </c>
      <c r="R1871" t="s">
        <v>8335</v>
      </c>
      <c r="S1871" s="11">
        <f t="shared" si="147"/>
        <v>42709.002881944441</v>
      </c>
      <c r="T1871" s="11">
        <f t="shared" si="148"/>
        <v>42739.002881944441</v>
      </c>
      <c r="U1871">
        <f t="shared" si="149"/>
        <v>2016</v>
      </c>
    </row>
    <row r="1872" spans="1:21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8333</v>
      </c>
      <c r="R1872" t="s">
        <v>8335</v>
      </c>
      <c r="S1872" s="11">
        <f t="shared" si="147"/>
        <v>42371.355729166666</v>
      </c>
      <c r="T1872" s="11">
        <f t="shared" si="148"/>
        <v>42400.178472222222</v>
      </c>
      <c r="U1872">
        <f t="shared" si="149"/>
        <v>2016</v>
      </c>
    </row>
    <row r="1873" spans="1:21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8333</v>
      </c>
      <c r="R1873" t="s">
        <v>8335</v>
      </c>
      <c r="S1873" s="11">
        <f t="shared" si="147"/>
        <v>41923.783576388887</v>
      </c>
      <c r="T1873" s="11">
        <f t="shared" si="148"/>
        <v>41963.825243055559</v>
      </c>
      <c r="U1873">
        <f t="shared" si="149"/>
        <v>2014</v>
      </c>
    </row>
    <row r="1874" spans="1:21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8333</v>
      </c>
      <c r="R1874" t="s">
        <v>8335</v>
      </c>
      <c r="S1874" s="11">
        <f t="shared" si="147"/>
        <v>42155.129652777774</v>
      </c>
      <c r="T1874" s="11">
        <f t="shared" si="148"/>
        <v>42185.129652777774</v>
      </c>
      <c r="U1874">
        <f t="shared" si="149"/>
        <v>2015</v>
      </c>
    </row>
    <row r="1875" spans="1:21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8333</v>
      </c>
      <c r="R1875" t="s">
        <v>8335</v>
      </c>
      <c r="S1875" s="11">
        <f t="shared" si="147"/>
        <v>42164.615856481483</v>
      </c>
      <c r="T1875" s="11">
        <f t="shared" si="148"/>
        <v>42193.697916666672</v>
      </c>
      <c r="U1875">
        <f t="shared" si="149"/>
        <v>2015</v>
      </c>
    </row>
    <row r="1876" spans="1:21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8333</v>
      </c>
      <c r="R1876" t="s">
        <v>8335</v>
      </c>
      <c r="S1876" s="11">
        <f t="shared" si="147"/>
        <v>42529.969131944439</v>
      </c>
      <c r="T1876" s="11">
        <f t="shared" si="148"/>
        <v>42549.969131944439</v>
      </c>
      <c r="U1876">
        <f t="shared" si="149"/>
        <v>2016</v>
      </c>
    </row>
    <row r="1877" spans="1:21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8333</v>
      </c>
      <c r="R1877" t="s">
        <v>8335</v>
      </c>
      <c r="S1877" s="11">
        <f t="shared" si="147"/>
        <v>42528.899398148147</v>
      </c>
      <c r="T1877" s="11">
        <f t="shared" si="148"/>
        <v>42588.899398148147</v>
      </c>
      <c r="U1877">
        <f t="shared" si="149"/>
        <v>2016</v>
      </c>
    </row>
    <row r="1878" spans="1:21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8333</v>
      </c>
      <c r="R1878" t="s">
        <v>8335</v>
      </c>
      <c r="S1878" s="11">
        <f t="shared" si="147"/>
        <v>41776.284780092588</v>
      </c>
      <c r="T1878" s="11">
        <f t="shared" si="148"/>
        <v>41806.284780092588</v>
      </c>
      <c r="U1878">
        <f t="shared" si="149"/>
        <v>2014</v>
      </c>
    </row>
    <row r="1879" spans="1:21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8333</v>
      </c>
      <c r="R1879" t="s">
        <v>8335</v>
      </c>
      <c r="S1879" s="11">
        <f t="shared" si="147"/>
        <v>42035.029224537036</v>
      </c>
      <c r="T1879" s="11">
        <f t="shared" si="148"/>
        <v>42064.029224537036</v>
      </c>
      <c r="U1879">
        <f t="shared" si="149"/>
        <v>2015</v>
      </c>
    </row>
    <row r="1880" spans="1:21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8333</v>
      </c>
      <c r="R1880" t="s">
        <v>8335</v>
      </c>
      <c r="S1880" s="11">
        <f t="shared" si="147"/>
        <v>41773.008738425924</v>
      </c>
      <c r="T1880" s="11">
        <f t="shared" si="148"/>
        <v>41803.008738425924</v>
      </c>
      <c r="U1880">
        <f t="shared" si="149"/>
        <v>2014</v>
      </c>
    </row>
    <row r="1881" spans="1:21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8333</v>
      </c>
      <c r="R1881" t="s">
        <v>8335</v>
      </c>
      <c r="S1881" s="11">
        <f t="shared" si="147"/>
        <v>42413.649641203709</v>
      </c>
      <c r="T1881" s="11">
        <f t="shared" si="148"/>
        <v>42443.607974537037</v>
      </c>
      <c r="U1881">
        <f t="shared" si="149"/>
        <v>2016</v>
      </c>
    </row>
    <row r="1882" spans="1:21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8333</v>
      </c>
      <c r="R1882" t="s">
        <v>8335</v>
      </c>
      <c r="S1882" s="11">
        <f t="shared" si="147"/>
        <v>42430.566898148143</v>
      </c>
      <c r="T1882" s="11">
        <f t="shared" si="148"/>
        <v>42459.525231481486</v>
      </c>
      <c r="U1882">
        <f t="shared" si="149"/>
        <v>2016</v>
      </c>
    </row>
    <row r="1883" spans="1:21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8325</v>
      </c>
      <c r="R1883" t="s">
        <v>8329</v>
      </c>
      <c r="S1883" s="11">
        <f t="shared" si="147"/>
        <v>42043.152650462958</v>
      </c>
      <c r="T1883" s="11">
        <f t="shared" si="148"/>
        <v>42073.110983796301</v>
      </c>
      <c r="U1883">
        <f t="shared" si="149"/>
        <v>2015</v>
      </c>
    </row>
    <row r="1884" spans="1:21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8325</v>
      </c>
      <c r="R1884" t="s">
        <v>8329</v>
      </c>
      <c r="S1884" s="11">
        <f t="shared" si="147"/>
        <v>41067.949212962965</v>
      </c>
      <c r="T1884" s="11">
        <f t="shared" si="148"/>
        <v>41100.991666666669</v>
      </c>
      <c r="U1884">
        <f t="shared" si="149"/>
        <v>2012</v>
      </c>
    </row>
    <row r="1885" spans="1:21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8325</v>
      </c>
      <c r="R1885" t="s">
        <v>8329</v>
      </c>
      <c r="S1885" s="11">
        <f t="shared" si="147"/>
        <v>40977.948009259257</v>
      </c>
      <c r="T1885" s="11">
        <f t="shared" si="148"/>
        <v>41007.906342592592</v>
      </c>
      <c r="U1885">
        <f t="shared" si="149"/>
        <v>2012</v>
      </c>
    </row>
    <row r="1886" spans="1:21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8325</v>
      </c>
      <c r="R1886" t="s">
        <v>8329</v>
      </c>
      <c r="S1886" s="11">
        <f t="shared" si="147"/>
        <v>41205.198321759257</v>
      </c>
      <c r="T1886" s="11">
        <f t="shared" si="148"/>
        <v>41240.5</v>
      </c>
      <c r="U1886">
        <f t="shared" si="149"/>
        <v>2012</v>
      </c>
    </row>
    <row r="1887" spans="1:21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8325</v>
      </c>
      <c r="R1887" t="s">
        <v>8329</v>
      </c>
      <c r="S1887" s="11">
        <f t="shared" si="147"/>
        <v>41099.093865740739</v>
      </c>
      <c r="T1887" s="11">
        <f t="shared" si="148"/>
        <v>41131.916666666664</v>
      </c>
      <c r="U1887">
        <f t="shared" si="149"/>
        <v>2012</v>
      </c>
    </row>
    <row r="1888" spans="1:21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8325</v>
      </c>
      <c r="R1888" t="s">
        <v>8329</v>
      </c>
      <c r="S1888" s="11">
        <f t="shared" si="147"/>
        <v>41925.906689814816</v>
      </c>
      <c r="T1888" s="11">
        <f t="shared" si="148"/>
        <v>41955.94835648148</v>
      </c>
      <c r="U1888">
        <f t="shared" si="149"/>
        <v>2014</v>
      </c>
    </row>
    <row r="1889" spans="1:21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8325</v>
      </c>
      <c r="R1889" t="s">
        <v>8329</v>
      </c>
      <c r="S1889" s="11">
        <f t="shared" si="147"/>
        <v>42323.800138888888</v>
      </c>
      <c r="T1889" s="11">
        <f t="shared" si="148"/>
        <v>42341.895833333328</v>
      </c>
      <c r="U1889">
        <f t="shared" si="149"/>
        <v>2015</v>
      </c>
    </row>
    <row r="1890" spans="1:21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8325</v>
      </c>
      <c r="R1890" t="s">
        <v>8329</v>
      </c>
      <c r="S1890" s="11">
        <f t="shared" si="147"/>
        <v>40299.239953703705</v>
      </c>
      <c r="T1890" s="11">
        <f t="shared" si="148"/>
        <v>40330.207638888889</v>
      </c>
      <c r="U1890">
        <f t="shared" si="149"/>
        <v>2010</v>
      </c>
    </row>
    <row r="1891" spans="1:21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8325</v>
      </c>
      <c r="R1891" t="s">
        <v>8329</v>
      </c>
      <c r="S1891" s="11">
        <f t="shared" si="147"/>
        <v>41299.793356481481</v>
      </c>
      <c r="T1891" s="11">
        <f t="shared" si="148"/>
        <v>41344.751689814817</v>
      </c>
      <c r="U1891">
        <f t="shared" si="149"/>
        <v>2013</v>
      </c>
    </row>
    <row r="1892" spans="1:21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8325</v>
      </c>
      <c r="R1892" t="s">
        <v>8329</v>
      </c>
      <c r="S1892" s="11">
        <f t="shared" si="147"/>
        <v>41228.786203703705</v>
      </c>
      <c r="T1892" s="11">
        <f t="shared" si="148"/>
        <v>41258.786203703705</v>
      </c>
      <c r="U1892">
        <f t="shared" si="149"/>
        <v>2012</v>
      </c>
    </row>
    <row r="1893" spans="1:21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8325</v>
      </c>
      <c r="R1893" t="s">
        <v>8329</v>
      </c>
      <c r="S1893" s="11">
        <f t="shared" si="147"/>
        <v>40335.798078703701</v>
      </c>
      <c r="T1893" s="11">
        <f t="shared" si="148"/>
        <v>40381.25</v>
      </c>
      <c r="U1893">
        <f t="shared" si="149"/>
        <v>2010</v>
      </c>
    </row>
    <row r="1894" spans="1:21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8325</v>
      </c>
      <c r="R1894" t="s">
        <v>8329</v>
      </c>
      <c r="S1894" s="11">
        <f t="shared" si="147"/>
        <v>40671.637511574074</v>
      </c>
      <c r="T1894" s="11">
        <f t="shared" si="148"/>
        <v>40701.637511574074</v>
      </c>
      <c r="U1894">
        <f t="shared" si="149"/>
        <v>2011</v>
      </c>
    </row>
    <row r="1895" spans="1:21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8325</v>
      </c>
      <c r="R1895" t="s">
        <v>8329</v>
      </c>
      <c r="S1895" s="11">
        <f t="shared" si="147"/>
        <v>40632.94195601852</v>
      </c>
      <c r="T1895" s="11">
        <f t="shared" si="148"/>
        <v>40649.165972222225</v>
      </c>
      <c r="U1895">
        <f t="shared" si="149"/>
        <v>2011</v>
      </c>
    </row>
    <row r="1896" spans="1:21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8325</v>
      </c>
      <c r="R1896" t="s">
        <v>8329</v>
      </c>
      <c r="S1896" s="11">
        <f t="shared" si="147"/>
        <v>40920.904895833337</v>
      </c>
      <c r="T1896" s="11">
        <f t="shared" si="148"/>
        <v>40951.904895833337</v>
      </c>
      <c r="U1896">
        <f t="shared" si="149"/>
        <v>2012</v>
      </c>
    </row>
    <row r="1897" spans="1:21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8325</v>
      </c>
      <c r="R1897" t="s">
        <v>8329</v>
      </c>
      <c r="S1897" s="11">
        <f t="shared" si="147"/>
        <v>42267.746782407412</v>
      </c>
      <c r="T1897" s="11">
        <f t="shared" si="148"/>
        <v>42297.746782407412</v>
      </c>
      <c r="U1897">
        <f t="shared" si="149"/>
        <v>2015</v>
      </c>
    </row>
    <row r="1898" spans="1:21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8325</v>
      </c>
      <c r="R1898" t="s">
        <v>8329</v>
      </c>
      <c r="S1898" s="11">
        <f t="shared" si="147"/>
        <v>40981.710243055553</v>
      </c>
      <c r="T1898" s="11">
        <f t="shared" si="148"/>
        <v>41011.710243055553</v>
      </c>
      <c r="U1898">
        <f t="shared" si="149"/>
        <v>2012</v>
      </c>
    </row>
    <row r="1899" spans="1:21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8325</v>
      </c>
      <c r="R1899" t="s">
        <v>8329</v>
      </c>
      <c r="S1899" s="11">
        <f t="shared" si="147"/>
        <v>41680.583402777782</v>
      </c>
      <c r="T1899" s="11">
        <f t="shared" si="148"/>
        <v>41702.875</v>
      </c>
      <c r="U1899">
        <f t="shared" si="149"/>
        <v>2014</v>
      </c>
    </row>
    <row r="1900" spans="1:21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8325</v>
      </c>
      <c r="R1900" t="s">
        <v>8329</v>
      </c>
      <c r="S1900" s="11">
        <f t="shared" si="147"/>
        <v>42366.192974537036</v>
      </c>
      <c r="T1900" s="11">
        <f t="shared" si="148"/>
        <v>42401.75</v>
      </c>
      <c r="U1900">
        <f t="shared" si="149"/>
        <v>2015</v>
      </c>
    </row>
    <row r="1901" spans="1:21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8325</v>
      </c>
      <c r="R1901" t="s">
        <v>8329</v>
      </c>
      <c r="S1901" s="11">
        <f t="shared" si="147"/>
        <v>42058.941736111112</v>
      </c>
      <c r="T1901" s="11">
        <f t="shared" si="148"/>
        <v>42088.90006944444</v>
      </c>
      <c r="U1901">
        <f t="shared" si="149"/>
        <v>2015</v>
      </c>
    </row>
    <row r="1902" spans="1:21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8325</v>
      </c>
      <c r="R1902" t="s">
        <v>8329</v>
      </c>
      <c r="S1902" s="11">
        <f t="shared" si="147"/>
        <v>41160.871886574074</v>
      </c>
      <c r="T1902" s="11">
        <f t="shared" si="148"/>
        <v>41188.415972222225</v>
      </c>
      <c r="U1902">
        <f t="shared" si="149"/>
        <v>2012</v>
      </c>
    </row>
    <row r="1903" spans="1:21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8319</v>
      </c>
      <c r="R1903" t="s">
        <v>8348</v>
      </c>
      <c r="S1903" s="11">
        <f t="shared" si="147"/>
        <v>42116.54315972222</v>
      </c>
      <c r="T1903" s="11">
        <f t="shared" si="148"/>
        <v>42146.541666666672</v>
      </c>
      <c r="U1903">
        <f t="shared" si="149"/>
        <v>2015</v>
      </c>
    </row>
    <row r="1904" spans="1:21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8319</v>
      </c>
      <c r="R1904" t="s">
        <v>8348</v>
      </c>
      <c r="S1904" s="11">
        <f t="shared" si="147"/>
        <v>42037.789895833332</v>
      </c>
      <c r="T1904" s="11">
        <f t="shared" si="148"/>
        <v>42067.789895833332</v>
      </c>
      <c r="U1904">
        <f t="shared" si="149"/>
        <v>2015</v>
      </c>
    </row>
    <row r="1905" spans="1:21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8319</v>
      </c>
      <c r="R1905" t="s">
        <v>8348</v>
      </c>
      <c r="S1905" s="11">
        <f t="shared" si="147"/>
        <v>42702.770729166667</v>
      </c>
      <c r="T1905" s="11">
        <f t="shared" si="148"/>
        <v>42762.770729166667</v>
      </c>
      <c r="U1905">
        <f t="shared" si="149"/>
        <v>2016</v>
      </c>
    </row>
    <row r="1906" spans="1:21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8319</v>
      </c>
      <c r="R1906" t="s">
        <v>8348</v>
      </c>
      <c r="S1906" s="11">
        <f t="shared" si="147"/>
        <v>42326.685428240744</v>
      </c>
      <c r="T1906" s="11">
        <f t="shared" si="148"/>
        <v>42371.685428240744</v>
      </c>
      <c r="U1906">
        <f t="shared" si="149"/>
        <v>2015</v>
      </c>
    </row>
    <row r="1907" spans="1:21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8319</v>
      </c>
      <c r="R1907" t="s">
        <v>8348</v>
      </c>
      <c r="S1907" s="11">
        <f t="shared" si="147"/>
        <v>41859.925856481481</v>
      </c>
      <c r="T1907" s="11">
        <f t="shared" si="148"/>
        <v>41889.925856481481</v>
      </c>
      <c r="U1907">
        <f t="shared" si="149"/>
        <v>2014</v>
      </c>
    </row>
    <row r="1908" spans="1:21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8319</v>
      </c>
      <c r="R1908" t="s">
        <v>8348</v>
      </c>
      <c r="S1908" s="11">
        <f t="shared" si="147"/>
        <v>42514.671099537038</v>
      </c>
      <c r="T1908" s="11">
        <f t="shared" si="148"/>
        <v>42544.671099537038</v>
      </c>
      <c r="U1908">
        <f t="shared" si="149"/>
        <v>2016</v>
      </c>
    </row>
    <row r="1909" spans="1:21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8319</v>
      </c>
      <c r="R1909" t="s">
        <v>8348</v>
      </c>
      <c r="S1909" s="11">
        <f t="shared" si="147"/>
        <v>41767.587094907409</v>
      </c>
      <c r="T1909" s="11">
        <f t="shared" si="148"/>
        <v>41782.587094907409</v>
      </c>
      <c r="U1909">
        <f t="shared" si="149"/>
        <v>2014</v>
      </c>
    </row>
    <row r="1910" spans="1:21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8319</v>
      </c>
      <c r="R1910" t="s">
        <v>8348</v>
      </c>
      <c r="S1910" s="11">
        <f t="shared" si="147"/>
        <v>42703.917824074073</v>
      </c>
      <c r="T1910" s="11">
        <f t="shared" si="148"/>
        <v>42733.917824074073</v>
      </c>
      <c r="U1910">
        <f t="shared" si="149"/>
        <v>2016</v>
      </c>
    </row>
    <row r="1911" spans="1:21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8319</v>
      </c>
      <c r="R1911" t="s">
        <v>8348</v>
      </c>
      <c r="S1911" s="11">
        <f t="shared" si="147"/>
        <v>41905.429155092592</v>
      </c>
      <c r="T1911" s="11">
        <f t="shared" si="148"/>
        <v>41935.429155092592</v>
      </c>
      <c r="U1911">
        <f t="shared" si="149"/>
        <v>2014</v>
      </c>
    </row>
    <row r="1912" spans="1:21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8319</v>
      </c>
      <c r="R1912" t="s">
        <v>8348</v>
      </c>
      <c r="S1912" s="11">
        <f t="shared" si="147"/>
        <v>42264.963159722218</v>
      </c>
      <c r="T1912" s="11">
        <f t="shared" si="148"/>
        <v>42308.947916666672</v>
      </c>
      <c r="U1912">
        <f t="shared" si="149"/>
        <v>2015</v>
      </c>
    </row>
    <row r="1913" spans="1:21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8319</v>
      </c>
      <c r="R1913" t="s">
        <v>8348</v>
      </c>
      <c r="S1913" s="11">
        <f t="shared" si="147"/>
        <v>41830.033958333333</v>
      </c>
      <c r="T1913" s="11">
        <f t="shared" si="148"/>
        <v>41860.033958333333</v>
      </c>
      <c r="U1913">
        <f t="shared" si="149"/>
        <v>2014</v>
      </c>
    </row>
    <row r="1914" spans="1:21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ref="O1914:O1977" si="150">ROUND(E1914/D1914*100,0)</f>
        <v>59</v>
      </c>
      <c r="P1914">
        <f t="shared" ref="P1914:P1977" si="151">IFERROR(ROUND(E1914/L1914,2),0)</f>
        <v>70.599999999999994</v>
      </c>
      <c r="Q1914" s="10" t="s">
        <v>8319</v>
      </c>
      <c r="R1914" t="s">
        <v>8348</v>
      </c>
      <c r="S1914" s="11">
        <f t="shared" ref="S1914:S1977" si="152">(((J1914/60)/60)/24)+DATE(1970,1,1)</f>
        <v>42129.226388888885</v>
      </c>
      <c r="T1914" s="11">
        <f t="shared" ref="T1914:T1977" si="153">(((I1914/60)/60)/24)+DATE(1970,1,1)</f>
        <v>42159.226388888885</v>
      </c>
      <c r="U1914">
        <f t="shared" ref="U1914:U1977" si="154">YEAR(S1914)</f>
        <v>2015</v>
      </c>
    </row>
    <row r="1915" spans="1:21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50"/>
        <v>1</v>
      </c>
      <c r="P1915">
        <f t="shared" si="151"/>
        <v>24.5</v>
      </c>
      <c r="Q1915" s="10" t="s">
        <v>8319</v>
      </c>
      <c r="R1915" t="s">
        <v>8348</v>
      </c>
      <c r="S1915" s="11">
        <f t="shared" si="152"/>
        <v>41890.511319444442</v>
      </c>
      <c r="T1915" s="11">
        <f t="shared" si="153"/>
        <v>41920.511319444442</v>
      </c>
      <c r="U1915">
        <f t="shared" si="154"/>
        <v>2014</v>
      </c>
    </row>
    <row r="1916" spans="1:21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50"/>
        <v>9</v>
      </c>
      <c r="P1916">
        <f t="shared" si="151"/>
        <v>30</v>
      </c>
      <c r="Q1916" s="10" t="s">
        <v>8319</v>
      </c>
      <c r="R1916" t="s">
        <v>8348</v>
      </c>
      <c r="S1916" s="11">
        <f t="shared" si="152"/>
        <v>41929.174456018518</v>
      </c>
      <c r="T1916" s="11">
        <f t="shared" si="153"/>
        <v>41944.165972222225</v>
      </c>
      <c r="U1916">
        <f t="shared" si="154"/>
        <v>2014</v>
      </c>
    </row>
    <row r="1917" spans="1:21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50"/>
        <v>2</v>
      </c>
      <c r="P1917">
        <f t="shared" si="151"/>
        <v>2</v>
      </c>
      <c r="Q1917" s="10" t="s">
        <v>8319</v>
      </c>
      <c r="R1917" t="s">
        <v>8348</v>
      </c>
      <c r="S1917" s="11">
        <f t="shared" si="152"/>
        <v>41864.04886574074</v>
      </c>
      <c r="T1917" s="11">
        <f t="shared" si="153"/>
        <v>41884.04886574074</v>
      </c>
      <c r="U1917">
        <f t="shared" si="154"/>
        <v>2014</v>
      </c>
    </row>
    <row r="1918" spans="1:21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50"/>
        <v>1</v>
      </c>
      <c r="P1918">
        <f t="shared" si="151"/>
        <v>17</v>
      </c>
      <c r="Q1918" s="10" t="s">
        <v>8319</v>
      </c>
      <c r="R1918" t="s">
        <v>8348</v>
      </c>
      <c r="S1918" s="11">
        <f t="shared" si="152"/>
        <v>42656.717303240745</v>
      </c>
      <c r="T1918" s="11">
        <f t="shared" si="153"/>
        <v>42681.758969907409</v>
      </c>
      <c r="U1918">
        <f t="shared" si="154"/>
        <v>2016</v>
      </c>
    </row>
    <row r="1919" spans="1:21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50"/>
        <v>53</v>
      </c>
      <c r="P1919">
        <f t="shared" si="151"/>
        <v>2928.93</v>
      </c>
      <c r="Q1919" s="10" t="s">
        <v>8319</v>
      </c>
      <c r="R1919" t="s">
        <v>8348</v>
      </c>
      <c r="S1919" s="11">
        <f t="shared" si="152"/>
        <v>42746.270057870366</v>
      </c>
      <c r="T1919" s="11">
        <f t="shared" si="153"/>
        <v>42776.270057870366</v>
      </c>
      <c r="U1919">
        <f t="shared" si="154"/>
        <v>2017</v>
      </c>
    </row>
    <row r="1920" spans="1:21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50"/>
        <v>1</v>
      </c>
      <c r="P1920">
        <f t="shared" si="151"/>
        <v>28.89</v>
      </c>
      <c r="Q1920" s="10" t="s">
        <v>8319</v>
      </c>
      <c r="R1920" t="s">
        <v>8348</v>
      </c>
      <c r="S1920" s="11">
        <f t="shared" si="152"/>
        <v>41828.789942129632</v>
      </c>
      <c r="T1920" s="11">
        <f t="shared" si="153"/>
        <v>41863.789942129632</v>
      </c>
      <c r="U1920">
        <f t="shared" si="154"/>
        <v>2014</v>
      </c>
    </row>
    <row r="1921" spans="1:21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50"/>
        <v>47</v>
      </c>
      <c r="P1921">
        <f t="shared" si="151"/>
        <v>29.63</v>
      </c>
      <c r="Q1921" s="10" t="s">
        <v>8319</v>
      </c>
      <c r="R1921" t="s">
        <v>8348</v>
      </c>
      <c r="S1921" s="11">
        <f t="shared" si="152"/>
        <v>42113.875567129624</v>
      </c>
      <c r="T1921" s="11">
        <f t="shared" si="153"/>
        <v>42143.875567129624</v>
      </c>
      <c r="U1921">
        <f t="shared" si="154"/>
        <v>2015</v>
      </c>
    </row>
    <row r="1922" spans="1:21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50"/>
        <v>43</v>
      </c>
      <c r="P1922">
        <f t="shared" si="151"/>
        <v>40.98</v>
      </c>
      <c r="Q1922" s="10" t="s">
        <v>8319</v>
      </c>
      <c r="R1922" t="s">
        <v>8348</v>
      </c>
      <c r="S1922" s="11">
        <f t="shared" si="152"/>
        <v>42270.875706018516</v>
      </c>
      <c r="T1922" s="11">
        <f t="shared" si="153"/>
        <v>42298.958333333328</v>
      </c>
      <c r="U1922">
        <f t="shared" si="154"/>
        <v>2015</v>
      </c>
    </row>
    <row r="1923" spans="1:21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si="151"/>
        <v>54</v>
      </c>
      <c r="Q1923" s="10" t="s">
        <v>8325</v>
      </c>
      <c r="R1923" t="s">
        <v>8329</v>
      </c>
      <c r="S1923" s="11">
        <f t="shared" si="152"/>
        <v>41074.221562500003</v>
      </c>
      <c r="T1923" s="11">
        <f t="shared" si="153"/>
        <v>41104.221562500003</v>
      </c>
      <c r="U1923">
        <f t="shared" si="154"/>
        <v>2012</v>
      </c>
    </row>
    <row r="1924" spans="1:21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8325</v>
      </c>
      <c r="R1924" t="s">
        <v>8329</v>
      </c>
      <c r="S1924" s="11">
        <f t="shared" si="152"/>
        <v>41590.255868055552</v>
      </c>
      <c r="T1924" s="11">
        <f t="shared" si="153"/>
        <v>41620.255868055552</v>
      </c>
      <c r="U1924">
        <f t="shared" si="154"/>
        <v>2013</v>
      </c>
    </row>
    <row r="1925" spans="1:21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8325</v>
      </c>
      <c r="R1925" t="s">
        <v>8329</v>
      </c>
      <c r="S1925" s="11">
        <f t="shared" si="152"/>
        <v>40772.848749999997</v>
      </c>
      <c r="T1925" s="11">
        <f t="shared" si="153"/>
        <v>40813.207638888889</v>
      </c>
      <c r="U1925">
        <f t="shared" si="154"/>
        <v>2011</v>
      </c>
    </row>
    <row r="1926" spans="1:21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8325</v>
      </c>
      <c r="R1926" t="s">
        <v>8329</v>
      </c>
      <c r="S1926" s="11">
        <f t="shared" si="152"/>
        <v>41626.761053240742</v>
      </c>
      <c r="T1926" s="11">
        <f t="shared" si="153"/>
        <v>41654.814583333333</v>
      </c>
      <c r="U1926">
        <f t="shared" si="154"/>
        <v>2013</v>
      </c>
    </row>
    <row r="1927" spans="1:21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8325</v>
      </c>
      <c r="R1927" t="s">
        <v>8329</v>
      </c>
      <c r="S1927" s="11">
        <f t="shared" si="152"/>
        <v>41535.90148148148</v>
      </c>
      <c r="T1927" s="11">
        <f t="shared" si="153"/>
        <v>41558</v>
      </c>
      <c r="U1927">
        <f t="shared" si="154"/>
        <v>2013</v>
      </c>
    </row>
    <row r="1928" spans="1:21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8325</v>
      </c>
      <c r="R1928" t="s">
        <v>8329</v>
      </c>
      <c r="S1928" s="11">
        <f t="shared" si="152"/>
        <v>40456.954351851848</v>
      </c>
      <c r="T1928" s="11">
        <f t="shared" si="153"/>
        <v>40484.018055555556</v>
      </c>
      <c r="U1928">
        <f t="shared" si="154"/>
        <v>2010</v>
      </c>
    </row>
    <row r="1929" spans="1:21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8325</v>
      </c>
      <c r="R1929" t="s">
        <v>8329</v>
      </c>
      <c r="S1929" s="11">
        <f t="shared" si="152"/>
        <v>40960.861562500002</v>
      </c>
      <c r="T1929" s="11">
        <f t="shared" si="153"/>
        <v>40976.207638888889</v>
      </c>
      <c r="U1929">
        <f t="shared" si="154"/>
        <v>2012</v>
      </c>
    </row>
    <row r="1930" spans="1:21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8325</v>
      </c>
      <c r="R1930" t="s">
        <v>8329</v>
      </c>
      <c r="S1930" s="11">
        <f t="shared" si="152"/>
        <v>41371.648078703707</v>
      </c>
      <c r="T1930" s="11">
        <f t="shared" si="153"/>
        <v>41401.648078703707</v>
      </c>
      <c r="U1930">
        <f t="shared" si="154"/>
        <v>2013</v>
      </c>
    </row>
    <row r="1931" spans="1:21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8325</v>
      </c>
      <c r="R1931" t="s">
        <v>8329</v>
      </c>
      <c r="S1931" s="11">
        <f t="shared" si="152"/>
        <v>40687.021597222221</v>
      </c>
      <c r="T1931" s="11">
        <f t="shared" si="153"/>
        <v>40729.021597222221</v>
      </c>
      <c r="U1931">
        <f t="shared" si="154"/>
        <v>2011</v>
      </c>
    </row>
    <row r="1932" spans="1:21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8325</v>
      </c>
      <c r="R1932" t="s">
        <v>8329</v>
      </c>
      <c r="S1932" s="11">
        <f t="shared" si="152"/>
        <v>41402.558819444443</v>
      </c>
      <c r="T1932" s="11">
        <f t="shared" si="153"/>
        <v>41462.558819444443</v>
      </c>
      <c r="U1932">
        <f t="shared" si="154"/>
        <v>2013</v>
      </c>
    </row>
    <row r="1933" spans="1:21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8325</v>
      </c>
      <c r="R1933" t="s">
        <v>8329</v>
      </c>
      <c r="S1933" s="11">
        <f t="shared" si="152"/>
        <v>41037.892465277779</v>
      </c>
      <c r="T1933" s="11">
        <f t="shared" si="153"/>
        <v>41051.145833333336</v>
      </c>
      <c r="U1933">
        <f t="shared" si="154"/>
        <v>2012</v>
      </c>
    </row>
    <row r="1934" spans="1:21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8325</v>
      </c>
      <c r="R1934" t="s">
        <v>8329</v>
      </c>
      <c r="S1934" s="11">
        <f t="shared" si="152"/>
        <v>40911.809872685182</v>
      </c>
      <c r="T1934" s="11">
        <f t="shared" si="153"/>
        <v>40932.809872685182</v>
      </c>
      <c r="U1934">
        <f t="shared" si="154"/>
        <v>2012</v>
      </c>
    </row>
    <row r="1935" spans="1:21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8325</v>
      </c>
      <c r="R1935" t="s">
        <v>8329</v>
      </c>
      <c r="S1935" s="11">
        <f t="shared" si="152"/>
        <v>41879.130868055552</v>
      </c>
      <c r="T1935" s="11">
        <f t="shared" si="153"/>
        <v>41909.130868055552</v>
      </c>
      <c r="U1935">
        <f t="shared" si="154"/>
        <v>2014</v>
      </c>
    </row>
    <row r="1936" spans="1:21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8325</v>
      </c>
      <c r="R1936" t="s">
        <v>8329</v>
      </c>
      <c r="S1936" s="11">
        <f t="shared" si="152"/>
        <v>40865.867141203707</v>
      </c>
      <c r="T1936" s="11">
        <f t="shared" si="153"/>
        <v>40902.208333333336</v>
      </c>
      <c r="U1936">
        <f t="shared" si="154"/>
        <v>2011</v>
      </c>
    </row>
    <row r="1937" spans="1:21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8325</v>
      </c>
      <c r="R1937" t="s">
        <v>8329</v>
      </c>
      <c r="S1937" s="11">
        <f t="shared" si="152"/>
        <v>41773.932534722226</v>
      </c>
      <c r="T1937" s="11">
        <f t="shared" si="153"/>
        <v>41811.207638888889</v>
      </c>
      <c r="U1937">
        <f t="shared" si="154"/>
        <v>2014</v>
      </c>
    </row>
    <row r="1938" spans="1:21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8325</v>
      </c>
      <c r="R1938" t="s">
        <v>8329</v>
      </c>
      <c r="S1938" s="11">
        <f t="shared" si="152"/>
        <v>40852.889699074076</v>
      </c>
      <c r="T1938" s="11">
        <f t="shared" si="153"/>
        <v>40883.249305555553</v>
      </c>
      <c r="U1938">
        <f t="shared" si="154"/>
        <v>2011</v>
      </c>
    </row>
    <row r="1939" spans="1:21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8325</v>
      </c>
      <c r="R1939" t="s">
        <v>8329</v>
      </c>
      <c r="S1939" s="11">
        <f t="shared" si="152"/>
        <v>41059.118993055556</v>
      </c>
      <c r="T1939" s="11">
        <f t="shared" si="153"/>
        <v>41075.165972222225</v>
      </c>
      <c r="U1939">
        <f t="shared" si="154"/>
        <v>2012</v>
      </c>
    </row>
    <row r="1940" spans="1:21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8325</v>
      </c>
      <c r="R1940" t="s">
        <v>8329</v>
      </c>
      <c r="S1940" s="11">
        <f t="shared" si="152"/>
        <v>41426.259618055556</v>
      </c>
      <c r="T1940" s="11">
        <f t="shared" si="153"/>
        <v>41457.208333333336</v>
      </c>
      <c r="U1940">
        <f t="shared" si="154"/>
        <v>2013</v>
      </c>
    </row>
    <row r="1941" spans="1:21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8325</v>
      </c>
      <c r="R1941" t="s">
        <v>8329</v>
      </c>
      <c r="S1941" s="11">
        <f t="shared" si="152"/>
        <v>41313.985046296293</v>
      </c>
      <c r="T1941" s="11">
        <f t="shared" si="153"/>
        <v>41343.943379629629</v>
      </c>
      <c r="U1941">
        <f t="shared" si="154"/>
        <v>2013</v>
      </c>
    </row>
    <row r="1942" spans="1:21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8325</v>
      </c>
      <c r="R1942" t="s">
        <v>8329</v>
      </c>
      <c r="S1942" s="11">
        <f t="shared" si="152"/>
        <v>40670.507326388892</v>
      </c>
      <c r="T1942" s="11">
        <f t="shared" si="153"/>
        <v>40709.165972222225</v>
      </c>
      <c r="U1942">
        <f t="shared" si="154"/>
        <v>2011</v>
      </c>
    </row>
    <row r="1943" spans="1:21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8319</v>
      </c>
      <c r="R1943" t="s">
        <v>8349</v>
      </c>
      <c r="S1943" s="11">
        <f t="shared" si="152"/>
        <v>41744.290868055556</v>
      </c>
      <c r="T1943" s="11">
        <f t="shared" si="153"/>
        <v>41774.290868055556</v>
      </c>
      <c r="U1943">
        <f t="shared" si="154"/>
        <v>2014</v>
      </c>
    </row>
    <row r="1944" spans="1:21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8319</v>
      </c>
      <c r="R1944" t="s">
        <v>8349</v>
      </c>
      <c r="S1944" s="11">
        <f t="shared" si="152"/>
        <v>40638.828009259261</v>
      </c>
      <c r="T1944" s="11">
        <f t="shared" si="153"/>
        <v>40728.828009259261</v>
      </c>
      <c r="U1944">
        <f t="shared" si="154"/>
        <v>2011</v>
      </c>
    </row>
    <row r="1945" spans="1:21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8319</v>
      </c>
      <c r="R1945" t="s">
        <v>8349</v>
      </c>
      <c r="S1945" s="11">
        <f t="shared" si="152"/>
        <v>42548.269861111112</v>
      </c>
      <c r="T1945" s="11">
        <f t="shared" si="153"/>
        <v>42593.269861111112</v>
      </c>
      <c r="U1945">
        <f t="shared" si="154"/>
        <v>2016</v>
      </c>
    </row>
    <row r="1946" spans="1:21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8319</v>
      </c>
      <c r="R1946" t="s">
        <v>8349</v>
      </c>
      <c r="S1946" s="11">
        <f t="shared" si="152"/>
        <v>41730.584374999999</v>
      </c>
      <c r="T1946" s="11">
        <f t="shared" si="153"/>
        <v>41760.584374999999</v>
      </c>
      <c r="U1946">
        <f t="shared" si="154"/>
        <v>2014</v>
      </c>
    </row>
    <row r="1947" spans="1:21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8319</v>
      </c>
      <c r="R1947" t="s">
        <v>8349</v>
      </c>
      <c r="S1947" s="11">
        <f t="shared" si="152"/>
        <v>42157.251828703709</v>
      </c>
      <c r="T1947" s="11">
        <f t="shared" si="153"/>
        <v>42197.251828703709</v>
      </c>
      <c r="U1947">
        <f t="shared" si="154"/>
        <v>2015</v>
      </c>
    </row>
    <row r="1948" spans="1:21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8319</v>
      </c>
      <c r="R1948" t="s">
        <v>8349</v>
      </c>
      <c r="S1948" s="11">
        <f t="shared" si="152"/>
        <v>41689.150011574071</v>
      </c>
      <c r="T1948" s="11">
        <f t="shared" si="153"/>
        <v>41749.108344907407</v>
      </c>
      <c r="U1948">
        <f t="shared" si="154"/>
        <v>2014</v>
      </c>
    </row>
    <row r="1949" spans="1:21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8319</v>
      </c>
      <c r="R1949" t="s">
        <v>8349</v>
      </c>
      <c r="S1949" s="11">
        <f t="shared" si="152"/>
        <v>40102.918055555558</v>
      </c>
      <c r="T1949" s="11">
        <f t="shared" si="153"/>
        <v>40140.249305555553</v>
      </c>
      <c r="U1949">
        <f t="shared" si="154"/>
        <v>2009</v>
      </c>
    </row>
    <row r="1950" spans="1:21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8319</v>
      </c>
      <c r="R1950" t="s">
        <v>8349</v>
      </c>
      <c r="S1950" s="11">
        <f t="shared" si="152"/>
        <v>42473.604270833333</v>
      </c>
      <c r="T1950" s="11">
        <f t="shared" si="153"/>
        <v>42527.709722222222</v>
      </c>
      <c r="U1950">
        <f t="shared" si="154"/>
        <v>2016</v>
      </c>
    </row>
    <row r="1951" spans="1:21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8319</v>
      </c>
      <c r="R1951" t="s">
        <v>8349</v>
      </c>
      <c r="S1951" s="11">
        <f t="shared" si="152"/>
        <v>41800.423043981478</v>
      </c>
      <c r="T1951" s="11">
        <f t="shared" si="153"/>
        <v>41830.423043981478</v>
      </c>
      <c r="U1951">
        <f t="shared" si="154"/>
        <v>2014</v>
      </c>
    </row>
    <row r="1952" spans="1:21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8319</v>
      </c>
      <c r="R1952" t="s">
        <v>8349</v>
      </c>
      <c r="S1952" s="11">
        <f t="shared" si="152"/>
        <v>40624.181400462963</v>
      </c>
      <c r="T1952" s="11">
        <f t="shared" si="153"/>
        <v>40655.181400462963</v>
      </c>
      <c r="U1952">
        <f t="shared" si="154"/>
        <v>2011</v>
      </c>
    </row>
    <row r="1953" spans="1:21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8319</v>
      </c>
      <c r="R1953" t="s">
        <v>8349</v>
      </c>
      <c r="S1953" s="11">
        <f t="shared" si="152"/>
        <v>42651.420567129629</v>
      </c>
      <c r="T1953" s="11">
        <f t="shared" si="153"/>
        <v>42681.462233796294</v>
      </c>
      <c r="U1953">
        <f t="shared" si="154"/>
        <v>2016</v>
      </c>
    </row>
    <row r="1954" spans="1:21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8319</v>
      </c>
      <c r="R1954" t="s">
        <v>8349</v>
      </c>
      <c r="S1954" s="11">
        <f t="shared" si="152"/>
        <v>41526.60665509259</v>
      </c>
      <c r="T1954" s="11">
        <f t="shared" si="153"/>
        <v>41563.60665509259</v>
      </c>
      <c r="U1954">
        <f t="shared" si="154"/>
        <v>2013</v>
      </c>
    </row>
    <row r="1955" spans="1:21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8319</v>
      </c>
      <c r="R1955" t="s">
        <v>8349</v>
      </c>
      <c r="S1955" s="11">
        <f t="shared" si="152"/>
        <v>40941.199826388889</v>
      </c>
      <c r="T1955" s="11">
        <f t="shared" si="153"/>
        <v>40970.125</v>
      </c>
      <c r="U1955">
        <f t="shared" si="154"/>
        <v>2012</v>
      </c>
    </row>
    <row r="1956" spans="1:21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8319</v>
      </c>
      <c r="R1956" t="s">
        <v>8349</v>
      </c>
      <c r="S1956" s="11">
        <f t="shared" si="152"/>
        <v>42394.580740740741</v>
      </c>
      <c r="T1956" s="11">
        <f t="shared" si="153"/>
        <v>42441.208333333328</v>
      </c>
      <c r="U1956">
        <f t="shared" si="154"/>
        <v>2016</v>
      </c>
    </row>
    <row r="1957" spans="1:21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8319</v>
      </c>
      <c r="R1957" t="s">
        <v>8349</v>
      </c>
      <c r="S1957" s="11">
        <f t="shared" si="152"/>
        <v>41020.271770833337</v>
      </c>
      <c r="T1957" s="11">
        <f t="shared" si="153"/>
        <v>41052.791666666664</v>
      </c>
      <c r="U1957">
        <f t="shared" si="154"/>
        <v>2012</v>
      </c>
    </row>
    <row r="1958" spans="1:21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8319</v>
      </c>
      <c r="R1958" t="s">
        <v>8349</v>
      </c>
      <c r="S1958" s="11">
        <f t="shared" si="152"/>
        <v>42067.923668981486</v>
      </c>
      <c r="T1958" s="11">
        <f t="shared" si="153"/>
        <v>42112.882002314815</v>
      </c>
      <c r="U1958">
        <f t="shared" si="154"/>
        <v>2015</v>
      </c>
    </row>
    <row r="1959" spans="1:21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8319</v>
      </c>
      <c r="R1959" t="s">
        <v>8349</v>
      </c>
      <c r="S1959" s="11">
        <f t="shared" si="152"/>
        <v>41179.098530092589</v>
      </c>
      <c r="T1959" s="11">
        <f t="shared" si="153"/>
        <v>41209.098530092589</v>
      </c>
      <c r="U1959">
        <f t="shared" si="154"/>
        <v>2012</v>
      </c>
    </row>
    <row r="1960" spans="1:21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8319</v>
      </c>
      <c r="R1960" t="s">
        <v>8349</v>
      </c>
      <c r="S1960" s="11">
        <f t="shared" si="152"/>
        <v>41326.987974537034</v>
      </c>
      <c r="T1960" s="11">
        <f t="shared" si="153"/>
        <v>41356.94630787037</v>
      </c>
      <c r="U1960">
        <f t="shared" si="154"/>
        <v>2013</v>
      </c>
    </row>
    <row r="1961" spans="1:21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8319</v>
      </c>
      <c r="R1961" t="s">
        <v>8349</v>
      </c>
      <c r="S1961" s="11">
        <f t="shared" si="152"/>
        <v>41871.845601851855</v>
      </c>
      <c r="T1961" s="11">
        <f t="shared" si="153"/>
        <v>41913</v>
      </c>
      <c r="U1961">
        <f t="shared" si="154"/>
        <v>2014</v>
      </c>
    </row>
    <row r="1962" spans="1:21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8319</v>
      </c>
      <c r="R1962" t="s">
        <v>8349</v>
      </c>
      <c r="S1962" s="11">
        <f t="shared" si="152"/>
        <v>41964.362743055557</v>
      </c>
      <c r="T1962" s="11">
        <f t="shared" si="153"/>
        <v>41994.362743055557</v>
      </c>
      <c r="U1962">
        <f t="shared" si="154"/>
        <v>2014</v>
      </c>
    </row>
    <row r="1963" spans="1:21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8319</v>
      </c>
      <c r="R1963" t="s">
        <v>8349</v>
      </c>
      <c r="S1963" s="11">
        <f t="shared" si="152"/>
        <v>41148.194641203707</v>
      </c>
      <c r="T1963" s="11">
        <f t="shared" si="153"/>
        <v>41188.165972222225</v>
      </c>
      <c r="U1963">
        <f t="shared" si="154"/>
        <v>2012</v>
      </c>
    </row>
    <row r="1964" spans="1:21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8319</v>
      </c>
      <c r="R1964" t="s">
        <v>8349</v>
      </c>
      <c r="S1964" s="11">
        <f t="shared" si="152"/>
        <v>41742.780509259261</v>
      </c>
      <c r="T1964" s="11">
        <f t="shared" si="153"/>
        <v>41772.780509259261</v>
      </c>
      <c r="U1964">
        <f t="shared" si="154"/>
        <v>2014</v>
      </c>
    </row>
    <row r="1965" spans="1:21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8319</v>
      </c>
      <c r="R1965" t="s">
        <v>8349</v>
      </c>
      <c r="S1965" s="11">
        <f t="shared" si="152"/>
        <v>41863.429791666669</v>
      </c>
      <c r="T1965" s="11">
        <f t="shared" si="153"/>
        <v>41898.429791666669</v>
      </c>
      <c r="U1965">
        <f t="shared" si="154"/>
        <v>2014</v>
      </c>
    </row>
    <row r="1966" spans="1:21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8319</v>
      </c>
      <c r="R1966" t="s">
        <v>8349</v>
      </c>
      <c r="S1966" s="11">
        <f t="shared" si="152"/>
        <v>42452.272824074069</v>
      </c>
      <c r="T1966" s="11">
        <f t="shared" si="153"/>
        <v>42482.272824074069</v>
      </c>
      <c r="U1966">
        <f t="shared" si="154"/>
        <v>2016</v>
      </c>
    </row>
    <row r="1967" spans="1:21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8319</v>
      </c>
      <c r="R1967" t="s">
        <v>8349</v>
      </c>
      <c r="S1967" s="11">
        <f t="shared" si="152"/>
        <v>40898.089236111111</v>
      </c>
      <c r="T1967" s="11">
        <f t="shared" si="153"/>
        <v>40920.041666666664</v>
      </c>
      <c r="U1967">
        <f t="shared" si="154"/>
        <v>2011</v>
      </c>
    </row>
    <row r="1968" spans="1:21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8319</v>
      </c>
      <c r="R1968" t="s">
        <v>8349</v>
      </c>
      <c r="S1968" s="11">
        <f t="shared" si="152"/>
        <v>41835.540486111109</v>
      </c>
      <c r="T1968" s="11">
        <f t="shared" si="153"/>
        <v>41865.540486111109</v>
      </c>
      <c r="U1968">
        <f t="shared" si="154"/>
        <v>2014</v>
      </c>
    </row>
    <row r="1969" spans="1:21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8319</v>
      </c>
      <c r="R1969" t="s">
        <v>8349</v>
      </c>
      <c r="S1969" s="11">
        <f t="shared" si="152"/>
        <v>41730.663530092592</v>
      </c>
      <c r="T1969" s="11">
        <f t="shared" si="153"/>
        <v>41760.663530092592</v>
      </c>
      <c r="U1969">
        <f t="shared" si="154"/>
        <v>2014</v>
      </c>
    </row>
    <row r="1970" spans="1:21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8319</v>
      </c>
      <c r="R1970" t="s">
        <v>8349</v>
      </c>
      <c r="S1970" s="11">
        <f t="shared" si="152"/>
        <v>42676.586979166663</v>
      </c>
      <c r="T1970" s="11">
        <f t="shared" si="153"/>
        <v>42707.628645833334</v>
      </c>
      <c r="U1970">
        <f t="shared" si="154"/>
        <v>2016</v>
      </c>
    </row>
    <row r="1971" spans="1:21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8319</v>
      </c>
      <c r="R1971" t="s">
        <v>8349</v>
      </c>
      <c r="S1971" s="11">
        <f t="shared" si="152"/>
        <v>42557.792453703703</v>
      </c>
      <c r="T1971" s="11">
        <f t="shared" si="153"/>
        <v>42587.792453703703</v>
      </c>
      <c r="U1971">
        <f t="shared" si="154"/>
        <v>2016</v>
      </c>
    </row>
    <row r="1972" spans="1:21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8319</v>
      </c>
      <c r="R1972" t="s">
        <v>8349</v>
      </c>
      <c r="S1972" s="11">
        <f t="shared" si="152"/>
        <v>41324.193298611113</v>
      </c>
      <c r="T1972" s="11">
        <f t="shared" si="153"/>
        <v>41384.151631944449</v>
      </c>
      <c r="U1972">
        <f t="shared" si="154"/>
        <v>2013</v>
      </c>
    </row>
    <row r="1973" spans="1:21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8319</v>
      </c>
      <c r="R1973" t="s">
        <v>8349</v>
      </c>
      <c r="S1973" s="11">
        <f t="shared" si="152"/>
        <v>41561.500706018516</v>
      </c>
      <c r="T1973" s="11">
        <f t="shared" si="153"/>
        <v>41593.166666666664</v>
      </c>
      <c r="U1973">
        <f t="shared" si="154"/>
        <v>2013</v>
      </c>
    </row>
    <row r="1974" spans="1:21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8319</v>
      </c>
      <c r="R1974" t="s">
        <v>8349</v>
      </c>
      <c r="S1974" s="11">
        <f t="shared" si="152"/>
        <v>41201.012083333335</v>
      </c>
      <c r="T1974" s="11">
        <f t="shared" si="153"/>
        <v>41231.053749999999</v>
      </c>
      <c r="U1974">
        <f t="shared" si="154"/>
        <v>2012</v>
      </c>
    </row>
    <row r="1975" spans="1:21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8319</v>
      </c>
      <c r="R1975" t="s">
        <v>8349</v>
      </c>
      <c r="S1975" s="11">
        <f t="shared" si="152"/>
        <v>42549.722962962958</v>
      </c>
      <c r="T1975" s="11">
        <f t="shared" si="153"/>
        <v>42588.291666666672</v>
      </c>
      <c r="U1975">
        <f t="shared" si="154"/>
        <v>2016</v>
      </c>
    </row>
    <row r="1976" spans="1:21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8319</v>
      </c>
      <c r="R1976" t="s">
        <v>8349</v>
      </c>
      <c r="S1976" s="11">
        <f t="shared" si="152"/>
        <v>41445.334131944444</v>
      </c>
      <c r="T1976" s="11">
        <f t="shared" si="153"/>
        <v>41505.334131944444</v>
      </c>
      <c r="U1976">
        <f t="shared" si="154"/>
        <v>2013</v>
      </c>
    </row>
    <row r="1977" spans="1:21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8319</v>
      </c>
      <c r="R1977" t="s">
        <v>8349</v>
      </c>
      <c r="S1977" s="11">
        <f t="shared" si="152"/>
        <v>41313.755219907405</v>
      </c>
      <c r="T1977" s="11">
        <f t="shared" si="153"/>
        <v>41343.755219907405</v>
      </c>
      <c r="U1977">
        <f t="shared" si="154"/>
        <v>2013</v>
      </c>
    </row>
    <row r="1978" spans="1:21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ref="O1978:O2041" si="155">ROUND(E1978/D1978*100,0)</f>
        <v>347</v>
      </c>
      <c r="P1978">
        <f t="shared" ref="P1978:P2041" si="156">IFERROR(ROUND(E1978/L1978,2),0)</f>
        <v>29.31</v>
      </c>
      <c r="Q1978" s="10" t="s">
        <v>8319</v>
      </c>
      <c r="R1978" t="s">
        <v>8349</v>
      </c>
      <c r="S1978" s="11">
        <f t="shared" ref="S1978:S2041" si="157">(((J1978/60)/60)/24)+DATE(1970,1,1)</f>
        <v>41438.899594907409</v>
      </c>
      <c r="T1978" s="11">
        <f t="shared" ref="T1978:T2041" si="158">(((I1978/60)/60)/24)+DATE(1970,1,1)</f>
        <v>41468.899594907409</v>
      </c>
      <c r="U1978">
        <f t="shared" ref="U1978:U2041" si="159">YEAR(S1978)</f>
        <v>2013</v>
      </c>
    </row>
    <row r="1979" spans="1:21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5"/>
        <v>402</v>
      </c>
      <c r="P1979">
        <f t="shared" si="156"/>
        <v>245.02</v>
      </c>
      <c r="Q1979" s="10" t="s">
        <v>8319</v>
      </c>
      <c r="R1979" t="s">
        <v>8349</v>
      </c>
      <c r="S1979" s="11">
        <f t="shared" si="157"/>
        <v>42311.216898148152</v>
      </c>
      <c r="T1979" s="11">
        <f t="shared" si="158"/>
        <v>42357.332638888889</v>
      </c>
      <c r="U1979">
        <f t="shared" si="159"/>
        <v>2015</v>
      </c>
    </row>
    <row r="1980" spans="1:21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5"/>
        <v>1027</v>
      </c>
      <c r="P1980">
        <f t="shared" si="156"/>
        <v>1323.25</v>
      </c>
      <c r="Q1980" s="10" t="s">
        <v>8319</v>
      </c>
      <c r="R1980" t="s">
        <v>8349</v>
      </c>
      <c r="S1980" s="11">
        <f t="shared" si="157"/>
        <v>41039.225601851853</v>
      </c>
      <c r="T1980" s="11">
        <f t="shared" si="158"/>
        <v>41072.291666666664</v>
      </c>
      <c r="U1980">
        <f t="shared" si="159"/>
        <v>2012</v>
      </c>
    </row>
    <row r="1981" spans="1:21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5"/>
        <v>115</v>
      </c>
      <c r="P1981">
        <f t="shared" si="156"/>
        <v>282.66000000000003</v>
      </c>
      <c r="Q1981" s="10" t="s">
        <v>8319</v>
      </c>
      <c r="R1981" t="s">
        <v>8349</v>
      </c>
      <c r="S1981" s="11">
        <f t="shared" si="157"/>
        <v>42290.460023148145</v>
      </c>
      <c r="T1981" s="11">
        <f t="shared" si="158"/>
        <v>42327.207638888889</v>
      </c>
      <c r="U1981">
        <f t="shared" si="159"/>
        <v>2015</v>
      </c>
    </row>
    <row r="1982" spans="1:21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5"/>
        <v>355</v>
      </c>
      <c r="P1982">
        <f t="shared" si="156"/>
        <v>91.21</v>
      </c>
      <c r="Q1982" s="10" t="s">
        <v>8319</v>
      </c>
      <c r="R1982" t="s">
        <v>8349</v>
      </c>
      <c r="S1982" s="11">
        <f t="shared" si="157"/>
        <v>42423.542384259257</v>
      </c>
      <c r="T1982" s="11">
        <f t="shared" si="158"/>
        <v>42463.500717592593</v>
      </c>
      <c r="U1982">
        <f t="shared" si="159"/>
        <v>2016</v>
      </c>
    </row>
    <row r="1983" spans="1:21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5"/>
        <v>5</v>
      </c>
      <c r="P1983">
        <f t="shared" si="156"/>
        <v>31.75</v>
      </c>
      <c r="Q1983" s="10" t="s">
        <v>8338</v>
      </c>
      <c r="R1983" t="s">
        <v>8350</v>
      </c>
      <c r="S1983" s="11">
        <f t="shared" si="157"/>
        <v>41799.725289351853</v>
      </c>
      <c r="T1983" s="11">
        <f t="shared" si="158"/>
        <v>41829.725289351853</v>
      </c>
      <c r="U1983">
        <f t="shared" si="159"/>
        <v>2014</v>
      </c>
    </row>
    <row r="1984" spans="1:21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5"/>
        <v>0</v>
      </c>
      <c r="P1984">
        <f t="shared" si="156"/>
        <v>0</v>
      </c>
      <c r="Q1984" s="10" t="s">
        <v>8338</v>
      </c>
      <c r="R1984" t="s">
        <v>8350</v>
      </c>
      <c r="S1984" s="11">
        <f t="shared" si="157"/>
        <v>42678.586655092593</v>
      </c>
      <c r="T1984" s="11">
        <f t="shared" si="158"/>
        <v>42708.628321759257</v>
      </c>
      <c r="U1984">
        <f t="shared" si="159"/>
        <v>2016</v>
      </c>
    </row>
    <row r="1985" spans="1:21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5"/>
        <v>4</v>
      </c>
      <c r="P1985">
        <f t="shared" si="156"/>
        <v>88.69</v>
      </c>
      <c r="Q1985" s="10" t="s">
        <v>8338</v>
      </c>
      <c r="R1985" t="s">
        <v>8350</v>
      </c>
      <c r="S1985" s="11">
        <f t="shared" si="157"/>
        <v>42593.011782407411</v>
      </c>
      <c r="T1985" s="11">
        <f t="shared" si="158"/>
        <v>42615.291666666672</v>
      </c>
      <c r="U1985">
        <f t="shared" si="159"/>
        <v>2016</v>
      </c>
    </row>
    <row r="1986" spans="1:21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5"/>
        <v>21</v>
      </c>
      <c r="P1986">
        <f t="shared" si="156"/>
        <v>453.14</v>
      </c>
      <c r="Q1986" s="10" t="s">
        <v>8338</v>
      </c>
      <c r="R1986" t="s">
        <v>8350</v>
      </c>
      <c r="S1986" s="11">
        <f t="shared" si="157"/>
        <v>41913.790289351848</v>
      </c>
      <c r="T1986" s="11">
        <f t="shared" si="158"/>
        <v>41973.831956018519</v>
      </c>
      <c r="U1986">
        <f t="shared" si="159"/>
        <v>2014</v>
      </c>
    </row>
    <row r="1987" spans="1:21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si="156"/>
        <v>12.75</v>
      </c>
      <c r="Q1987" s="10" t="s">
        <v>8338</v>
      </c>
      <c r="R1987" t="s">
        <v>8350</v>
      </c>
      <c r="S1987" s="11">
        <f t="shared" si="157"/>
        <v>42555.698738425926</v>
      </c>
      <c r="T1987" s="11">
        <f t="shared" si="158"/>
        <v>42584.958333333328</v>
      </c>
      <c r="U1987">
        <f t="shared" si="159"/>
        <v>2016</v>
      </c>
    </row>
    <row r="1988" spans="1:21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8338</v>
      </c>
      <c r="R1988" t="s">
        <v>8350</v>
      </c>
      <c r="S1988" s="11">
        <f t="shared" si="157"/>
        <v>42413.433831018512</v>
      </c>
      <c r="T1988" s="11">
        <f t="shared" si="158"/>
        <v>42443.392164351855</v>
      </c>
      <c r="U1988">
        <f t="shared" si="159"/>
        <v>2016</v>
      </c>
    </row>
    <row r="1989" spans="1:21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8338</v>
      </c>
      <c r="R1989" t="s">
        <v>8350</v>
      </c>
      <c r="S1989" s="11">
        <f t="shared" si="157"/>
        <v>42034.639768518522</v>
      </c>
      <c r="T1989" s="11">
        <f t="shared" si="158"/>
        <v>42064.639768518522</v>
      </c>
      <c r="U1989">
        <f t="shared" si="159"/>
        <v>2015</v>
      </c>
    </row>
    <row r="1990" spans="1:21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8338</v>
      </c>
      <c r="R1990" t="s">
        <v>8350</v>
      </c>
      <c r="S1990" s="11">
        <f t="shared" si="157"/>
        <v>42206.763217592597</v>
      </c>
      <c r="T1990" s="11">
        <f t="shared" si="158"/>
        <v>42236.763217592597</v>
      </c>
      <c r="U1990">
        <f t="shared" si="159"/>
        <v>2015</v>
      </c>
    </row>
    <row r="1991" spans="1:21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8338</v>
      </c>
      <c r="R1991" t="s">
        <v>8350</v>
      </c>
      <c r="S1991" s="11">
        <f t="shared" si="157"/>
        <v>42685.680648148147</v>
      </c>
      <c r="T1991" s="11">
        <f t="shared" si="158"/>
        <v>42715.680648148147</v>
      </c>
      <c r="U1991">
        <f t="shared" si="159"/>
        <v>2016</v>
      </c>
    </row>
    <row r="1992" spans="1:21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8338</v>
      </c>
      <c r="R1992" t="s">
        <v>8350</v>
      </c>
      <c r="S1992" s="11">
        <f t="shared" si="157"/>
        <v>42398.195972222224</v>
      </c>
      <c r="T1992" s="11">
        <f t="shared" si="158"/>
        <v>42413.195972222224</v>
      </c>
      <c r="U1992">
        <f t="shared" si="159"/>
        <v>2016</v>
      </c>
    </row>
    <row r="1993" spans="1:21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8338</v>
      </c>
      <c r="R1993" t="s">
        <v>8350</v>
      </c>
      <c r="S1993" s="11">
        <f t="shared" si="157"/>
        <v>42167.89335648148</v>
      </c>
      <c r="T1993" s="11">
        <f t="shared" si="158"/>
        <v>42188.89335648148</v>
      </c>
      <c r="U1993">
        <f t="shared" si="159"/>
        <v>2015</v>
      </c>
    </row>
    <row r="1994" spans="1:21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8338</v>
      </c>
      <c r="R1994" t="s">
        <v>8350</v>
      </c>
      <c r="S1994" s="11">
        <f t="shared" si="157"/>
        <v>42023.143414351856</v>
      </c>
      <c r="T1994" s="11">
        <f t="shared" si="158"/>
        <v>42053.143414351856</v>
      </c>
      <c r="U1994">
        <f t="shared" si="159"/>
        <v>2015</v>
      </c>
    </row>
    <row r="1995" spans="1:21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8338</v>
      </c>
      <c r="R1995" t="s">
        <v>8350</v>
      </c>
      <c r="S1995" s="11">
        <f t="shared" si="157"/>
        <v>42329.58839120371</v>
      </c>
      <c r="T1995" s="11">
        <f t="shared" si="158"/>
        <v>42359.58839120371</v>
      </c>
      <c r="U1995">
        <f t="shared" si="159"/>
        <v>2015</v>
      </c>
    </row>
    <row r="1996" spans="1:21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8338</v>
      </c>
      <c r="R1996" t="s">
        <v>8350</v>
      </c>
      <c r="S1996" s="11">
        <f t="shared" si="157"/>
        <v>42651.006273148145</v>
      </c>
      <c r="T1996" s="11">
        <f t="shared" si="158"/>
        <v>42711.047939814816</v>
      </c>
      <c r="U1996">
        <f t="shared" si="159"/>
        <v>2016</v>
      </c>
    </row>
    <row r="1997" spans="1:21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8338</v>
      </c>
      <c r="R1997" t="s">
        <v>8350</v>
      </c>
      <c r="S1997" s="11">
        <f t="shared" si="157"/>
        <v>42181.902037037042</v>
      </c>
      <c r="T1997" s="11">
        <f t="shared" si="158"/>
        <v>42201.902037037042</v>
      </c>
      <c r="U1997">
        <f t="shared" si="159"/>
        <v>2015</v>
      </c>
    </row>
    <row r="1998" spans="1:21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8338</v>
      </c>
      <c r="R1998" t="s">
        <v>8350</v>
      </c>
      <c r="S1998" s="11">
        <f t="shared" si="157"/>
        <v>41800.819571759261</v>
      </c>
      <c r="T1998" s="11">
        <f t="shared" si="158"/>
        <v>41830.819571759261</v>
      </c>
      <c r="U1998">
        <f t="shared" si="159"/>
        <v>2014</v>
      </c>
    </row>
    <row r="1999" spans="1:21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8338</v>
      </c>
      <c r="R1999" t="s">
        <v>8350</v>
      </c>
      <c r="S1999" s="11">
        <f t="shared" si="157"/>
        <v>41847.930694444447</v>
      </c>
      <c r="T1999" s="11">
        <f t="shared" si="158"/>
        <v>41877.930694444447</v>
      </c>
      <c r="U1999">
        <f t="shared" si="159"/>
        <v>2014</v>
      </c>
    </row>
    <row r="2000" spans="1:21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8338</v>
      </c>
      <c r="R2000" t="s">
        <v>8350</v>
      </c>
      <c r="S2000" s="11">
        <f t="shared" si="157"/>
        <v>41807.118495370371</v>
      </c>
      <c r="T2000" s="11">
        <f t="shared" si="158"/>
        <v>41852.118495370371</v>
      </c>
      <c r="U2000">
        <f t="shared" si="159"/>
        <v>2014</v>
      </c>
    </row>
    <row r="2001" spans="1:21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8338</v>
      </c>
      <c r="R2001" t="s">
        <v>8350</v>
      </c>
      <c r="S2001" s="11">
        <f t="shared" si="157"/>
        <v>41926.482731481483</v>
      </c>
      <c r="T2001" s="11">
        <f t="shared" si="158"/>
        <v>41956.524398148147</v>
      </c>
      <c r="U2001">
        <f t="shared" si="159"/>
        <v>2014</v>
      </c>
    </row>
    <row r="2002" spans="1:21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8338</v>
      </c>
      <c r="R2002" t="s">
        <v>8350</v>
      </c>
      <c r="S2002" s="11">
        <f t="shared" si="157"/>
        <v>42345.951539351852</v>
      </c>
      <c r="T2002" s="11">
        <f t="shared" si="158"/>
        <v>42375.951539351852</v>
      </c>
      <c r="U2002">
        <f t="shared" si="159"/>
        <v>2015</v>
      </c>
    </row>
    <row r="2003" spans="1:21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8319</v>
      </c>
      <c r="R2003" t="s">
        <v>8349</v>
      </c>
      <c r="S2003" s="11">
        <f t="shared" si="157"/>
        <v>42136.209675925929</v>
      </c>
      <c r="T2003" s="11">
        <f t="shared" si="158"/>
        <v>42167.833333333328</v>
      </c>
      <c r="U2003">
        <f t="shared" si="159"/>
        <v>2015</v>
      </c>
    </row>
    <row r="2004" spans="1:21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8319</v>
      </c>
      <c r="R2004" t="s">
        <v>8349</v>
      </c>
      <c r="S2004" s="11">
        <f t="shared" si="157"/>
        <v>42728.71230324074</v>
      </c>
      <c r="T2004" s="11">
        <f t="shared" si="158"/>
        <v>42758.71230324074</v>
      </c>
      <c r="U2004">
        <f t="shared" si="159"/>
        <v>2016</v>
      </c>
    </row>
    <row r="2005" spans="1:21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8319</v>
      </c>
      <c r="R2005" t="s">
        <v>8349</v>
      </c>
      <c r="S2005" s="11">
        <f t="shared" si="157"/>
        <v>40347.125601851854</v>
      </c>
      <c r="T2005" s="11">
        <f t="shared" si="158"/>
        <v>40361.958333333336</v>
      </c>
      <c r="U2005">
        <f t="shared" si="159"/>
        <v>2010</v>
      </c>
    </row>
    <row r="2006" spans="1:21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8319</v>
      </c>
      <c r="R2006" t="s">
        <v>8349</v>
      </c>
      <c r="S2006" s="11">
        <f t="shared" si="157"/>
        <v>41800.604895833334</v>
      </c>
      <c r="T2006" s="11">
        <f t="shared" si="158"/>
        <v>41830.604895833334</v>
      </c>
      <c r="U2006">
        <f t="shared" si="159"/>
        <v>2014</v>
      </c>
    </row>
    <row r="2007" spans="1:21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8319</v>
      </c>
      <c r="R2007" t="s">
        <v>8349</v>
      </c>
      <c r="S2007" s="11">
        <f t="shared" si="157"/>
        <v>41535.812708333331</v>
      </c>
      <c r="T2007" s="11">
        <f t="shared" si="158"/>
        <v>41563.165972222225</v>
      </c>
      <c r="U2007">
        <f t="shared" si="159"/>
        <v>2013</v>
      </c>
    </row>
    <row r="2008" spans="1:21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8319</v>
      </c>
      <c r="R2008" t="s">
        <v>8349</v>
      </c>
      <c r="S2008" s="11">
        <f t="shared" si="157"/>
        <v>41941.500520833331</v>
      </c>
      <c r="T2008" s="11">
        <f t="shared" si="158"/>
        <v>41976.542187500003</v>
      </c>
      <c r="U2008">
        <f t="shared" si="159"/>
        <v>2014</v>
      </c>
    </row>
    <row r="2009" spans="1:21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8319</v>
      </c>
      <c r="R2009" t="s">
        <v>8349</v>
      </c>
      <c r="S2009" s="11">
        <f t="shared" si="157"/>
        <v>40347.837800925925</v>
      </c>
      <c r="T2009" s="11">
        <f t="shared" si="158"/>
        <v>40414.166666666664</v>
      </c>
      <c r="U2009">
        <f t="shared" si="159"/>
        <v>2010</v>
      </c>
    </row>
    <row r="2010" spans="1:21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8319</v>
      </c>
      <c r="R2010" t="s">
        <v>8349</v>
      </c>
      <c r="S2010" s="11">
        <f t="shared" si="157"/>
        <v>40761.604421296295</v>
      </c>
      <c r="T2010" s="11">
        <f t="shared" si="158"/>
        <v>40805.604421296295</v>
      </c>
      <c r="U2010">
        <f t="shared" si="159"/>
        <v>2011</v>
      </c>
    </row>
    <row r="2011" spans="1:21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8319</v>
      </c>
      <c r="R2011" t="s">
        <v>8349</v>
      </c>
      <c r="S2011" s="11">
        <f t="shared" si="157"/>
        <v>42661.323414351849</v>
      </c>
      <c r="T2011" s="11">
        <f t="shared" si="158"/>
        <v>42697.365081018521</v>
      </c>
      <c r="U2011">
        <f t="shared" si="159"/>
        <v>2016</v>
      </c>
    </row>
    <row r="2012" spans="1:21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8319</v>
      </c>
      <c r="R2012" t="s">
        <v>8349</v>
      </c>
      <c r="S2012" s="11">
        <f t="shared" si="157"/>
        <v>42570.996423611112</v>
      </c>
      <c r="T2012" s="11">
        <f t="shared" si="158"/>
        <v>42600.996423611112</v>
      </c>
      <c r="U2012">
        <f t="shared" si="159"/>
        <v>2016</v>
      </c>
    </row>
    <row r="2013" spans="1:21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8319</v>
      </c>
      <c r="R2013" t="s">
        <v>8349</v>
      </c>
      <c r="S2013" s="11">
        <f t="shared" si="157"/>
        <v>42347.358483796299</v>
      </c>
      <c r="T2013" s="11">
        <f t="shared" si="158"/>
        <v>42380.958333333328</v>
      </c>
      <c r="U2013">
        <f t="shared" si="159"/>
        <v>2015</v>
      </c>
    </row>
    <row r="2014" spans="1:21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8319</v>
      </c>
      <c r="R2014" t="s">
        <v>8349</v>
      </c>
      <c r="S2014" s="11">
        <f t="shared" si="157"/>
        <v>42010.822233796294</v>
      </c>
      <c r="T2014" s="11">
        <f t="shared" si="158"/>
        <v>42040.822233796294</v>
      </c>
      <c r="U2014">
        <f t="shared" si="159"/>
        <v>2015</v>
      </c>
    </row>
    <row r="2015" spans="1:21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8319</v>
      </c>
      <c r="R2015" t="s">
        <v>8349</v>
      </c>
      <c r="S2015" s="11">
        <f t="shared" si="157"/>
        <v>42499.960810185185</v>
      </c>
      <c r="T2015" s="11">
        <f t="shared" si="158"/>
        <v>42559.960810185185</v>
      </c>
      <c r="U2015">
        <f t="shared" si="159"/>
        <v>2016</v>
      </c>
    </row>
    <row r="2016" spans="1:21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8319</v>
      </c>
      <c r="R2016" t="s">
        <v>8349</v>
      </c>
      <c r="S2016" s="11">
        <f t="shared" si="157"/>
        <v>41324.214571759258</v>
      </c>
      <c r="T2016" s="11">
        <f t="shared" si="158"/>
        <v>41358.172905092593</v>
      </c>
      <c r="U2016">
        <f t="shared" si="159"/>
        <v>2013</v>
      </c>
    </row>
    <row r="2017" spans="1:21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8319</v>
      </c>
      <c r="R2017" t="s">
        <v>8349</v>
      </c>
      <c r="S2017" s="11">
        <f t="shared" si="157"/>
        <v>40765.876886574071</v>
      </c>
      <c r="T2017" s="11">
        <f t="shared" si="158"/>
        <v>40795.876886574071</v>
      </c>
      <c r="U2017">
        <f t="shared" si="159"/>
        <v>2011</v>
      </c>
    </row>
    <row r="2018" spans="1:21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8319</v>
      </c>
      <c r="R2018" t="s">
        <v>8349</v>
      </c>
      <c r="S2018" s="11">
        <f t="shared" si="157"/>
        <v>41312.88077546296</v>
      </c>
      <c r="T2018" s="11">
        <f t="shared" si="158"/>
        <v>41342.88077546296</v>
      </c>
      <c r="U2018">
        <f t="shared" si="159"/>
        <v>2013</v>
      </c>
    </row>
    <row r="2019" spans="1:21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8319</v>
      </c>
      <c r="R2019" t="s">
        <v>8349</v>
      </c>
      <c r="S2019" s="11">
        <f t="shared" si="157"/>
        <v>40961.057349537034</v>
      </c>
      <c r="T2019" s="11">
        <f t="shared" si="158"/>
        <v>40992.166666666664</v>
      </c>
      <c r="U2019">
        <f t="shared" si="159"/>
        <v>2012</v>
      </c>
    </row>
    <row r="2020" spans="1:21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8319</v>
      </c>
      <c r="R2020" t="s">
        <v>8349</v>
      </c>
      <c r="S2020" s="11">
        <f t="shared" si="157"/>
        <v>42199.365844907406</v>
      </c>
      <c r="T2020" s="11">
        <f t="shared" si="158"/>
        <v>42229.365844907406</v>
      </c>
      <c r="U2020">
        <f t="shared" si="159"/>
        <v>2015</v>
      </c>
    </row>
    <row r="2021" spans="1:21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8319</v>
      </c>
      <c r="R2021" t="s">
        <v>8349</v>
      </c>
      <c r="S2021" s="11">
        <f t="shared" si="157"/>
        <v>42605.70857638889</v>
      </c>
      <c r="T2021" s="11">
        <f t="shared" si="158"/>
        <v>42635.70857638889</v>
      </c>
      <c r="U2021">
        <f t="shared" si="159"/>
        <v>2016</v>
      </c>
    </row>
    <row r="2022" spans="1:21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8319</v>
      </c>
      <c r="R2022" t="s">
        <v>8349</v>
      </c>
      <c r="S2022" s="11">
        <f t="shared" si="157"/>
        <v>41737.097499999996</v>
      </c>
      <c r="T2022" s="11">
        <f t="shared" si="158"/>
        <v>41773.961111111108</v>
      </c>
      <c r="U2022">
        <f t="shared" si="159"/>
        <v>2014</v>
      </c>
    </row>
    <row r="2023" spans="1:21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8319</v>
      </c>
      <c r="R2023" t="s">
        <v>8349</v>
      </c>
      <c r="S2023" s="11">
        <f t="shared" si="157"/>
        <v>41861.070567129631</v>
      </c>
      <c r="T2023" s="11">
        <f t="shared" si="158"/>
        <v>41906.070567129631</v>
      </c>
      <c r="U2023">
        <f t="shared" si="159"/>
        <v>2014</v>
      </c>
    </row>
    <row r="2024" spans="1:21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8319</v>
      </c>
      <c r="R2024" t="s">
        <v>8349</v>
      </c>
      <c r="S2024" s="11">
        <f t="shared" si="157"/>
        <v>42502.569120370375</v>
      </c>
      <c r="T2024" s="11">
        <f t="shared" si="158"/>
        <v>42532.569120370375</v>
      </c>
      <c r="U2024">
        <f t="shared" si="159"/>
        <v>2016</v>
      </c>
    </row>
    <row r="2025" spans="1:21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8319</v>
      </c>
      <c r="R2025" t="s">
        <v>8349</v>
      </c>
      <c r="S2025" s="11">
        <f t="shared" si="157"/>
        <v>42136.420752314814</v>
      </c>
      <c r="T2025" s="11">
        <f t="shared" si="158"/>
        <v>42166.420752314814</v>
      </c>
      <c r="U2025">
        <f t="shared" si="159"/>
        <v>2015</v>
      </c>
    </row>
    <row r="2026" spans="1:21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8319</v>
      </c>
      <c r="R2026" t="s">
        <v>8349</v>
      </c>
      <c r="S2026" s="11">
        <f t="shared" si="157"/>
        <v>41099.966944444444</v>
      </c>
      <c r="T2026" s="11">
        <f t="shared" si="158"/>
        <v>41134.125</v>
      </c>
      <c r="U2026">
        <f t="shared" si="159"/>
        <v>2012</v>
      </c>
    </row>
    <row r="2027" spans="1:21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8319</v>
      </c>
      <c r="R2027" t="s">
        <v>8349</v>
      </c>
      <c r="S2027" s="11">
        <f t="shared" si="157"/>
        <v>42136.184560185182</v>
      </c>
      <c r="T2027" s="11">
        <f t="shared" si="158"/>
        <v>42166.184560185182</v>
      </c>
      <c r="U2027">
        <f t="shared" si="159"/>
        <v>2015</v>
      </c>
    </row>
    <row r="2028" spans="1:21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8319</v>
      </c>
      <c r="R2028" t="s">
        <v>8349</v>
      </c>
      <c r="S2028" s="11">
        <f t="shared" si="157"/>
        <v>41704.735937500001</v>
      </c>
      <c r="T2028" s="11">
        <f t="shared" si="158"/>
        <v>41750.165972222225</v>
      </c>
      <c r="U2028">
        <f t="shared" si="159"/>
        <v>2014</v>
      </c>
    </row>
    <row r="2029" spans="1:21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8319</v>
      </c>
      <c r="R2029" t="s">
        <v>8349</v>
      </c>
      <c r="S2029" s="11">
        <f t="shared" si="157"/>
        <v>42048.813877314817</v>
      </c>
      <c r="T2029" s="11">
        <f t="shared" si="158"/>
        <v>42093.772210648152</v>
      </c>
      <c r="U2029">
        <f t="shared" si="159"/>
        <v>2015</v>
      </c>
    </row>
    <row r="2030" spans="1:21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8319</v>
      </c>
      <c r="R2030" t="s">
        <v>8349</v>
      </c>
      <c r="S2030" s="11">
        <f t="shared" si="157"/>
        <v>40215.919050925928</v>
      </c>
      <c r="T2030" s="11">
        <f t="shared" si="158"/>
        <v>40252.913194444445</v>
      </c>
      <c r="U2030">
        <f t="shared" si="159"/>
        <v>2010</v>
      </c>
    </row>
    <row r="2031" spans="1:21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8319</v>
      </c>
      <c r="R2031" t="s">
        <v>8349</v>
      </c>
      <c r="S2031" s="11">
        <f t="shared" si="157"/>
        <v>41848.021770833337</v>
      </c>
      <c r="T2031" s="11">
        <f t="shared" si="158"/>
        <v>41878.021770833337</v>
      </c>
      <c r="U2031">
        <f t="shared" si="159"/>
        <v>2014</v>
      </c>
    </row>
    <row r="2032" spans="1:21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8319</v>
      </c>
      <c r="R2032" t="s">
        <v>8349</v>
      </c>
      <c r="S2032" s="11">
        <f t="shared" si="157"/>
        <v>41212.996481481481</v>
      </c>
      <c r="T2032" s="11">
        <f t="shared" si="158"/>
        <v>41242.996481481481</v>
      </c>
      <c r="U2032">
        <f t="shared" si="159"/>
        <v>2012</v>
      </c>
    </row>
    <row r="2033" spans="1:21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8319</v>
      </c>
      <c r="R2033" t="s">
        <v>8349</v>
      </c>
      <c r="S2033" s="11">
        <f t="shared" si="157"/>
        <v>41975.329317129625</v>
      </c>
      <c r="T2033" s="11">
        <f t="shared" si="158"/>
        <v>42013.041666666672</v>
      </c>
      <c r="U2033">
        <f t="shared" si="159"/>
        <v>2014</v>
      </c>
    </row>
    <row r="2034" spans="1:21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8319</v>
      </c>
      <c r="R2034" t="s">
        <v>8349</v>
      </c>
      <c r="S2034" s="11">
        <f t="shared" si="157"/>
        <v>42689.565671296295</v>
      </c>
      <c r="T2034" s="11">
        <f t="shared" si="158"/>
        <v>42719.208333333328</v>
      </c>
      <c r="U2034">
        <f t="shared" si="159"/>
        <v>2016</v>
      </c>
    </row>
    <row r="2035" spans="1:21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8319</v>
      </c>
      <c r="R2035" t="s">
        <v>8349</v>
      </c>
      <c r="S2035" s="11">
        <f t="shared" si="157"/>
        <v>41725.082384259258</v>
      </c>
      <c r="T2035" s="11">
        <f t="shared" si="158"/>
        <v>41755.082384259258</v>
      </c>
      <c r="U2035">
        <f t="shared" si="159"/>
        <v>2014</v>
      </c>
    </row>
    <row r="2036" spans="1:21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8319</v>
      </c>
      <c r="R2036" t="s">
        <v>8349</v>
      </c>
      <c r="S2036" s="11">
        <f t="shared" si="157"/>
        <v>42076.130011574074</v>
      </c>
      <c r="T2036" s="11">
        <f t="shared" si="158"/>
        <v>42131.290277777778</v>
      </c>
      <c r="U2036">
        <f t="shared" si="159"/>
        <v>2015</v>
      </c>
    </row>
    <row r="2037" spans="1:21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8319</v>
      </c>
      <c r="R2037" t="s">
        <v>8349</v>
      </c>
      <c r="S2037" s="11">
        <f t="shared" si="157"/>
        <v>42311.625081018516</v>
      </c>
      <c r="T2037" s="11">
        <f t="shared" si="158"/>
        <v>42357.041666666672</v>
      </c>
      <c r="U2037">
        <f t="shared" si="159"/>
        <v>2015</v>
      </c>
    </row>
    <row r="2038" spans="1:21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8319</v>
      </c>
      <c r="R2038" t="s">
        <v>8349</v>
      </c>
      <c r="S2038" s="11">
        <f t="shared" si="157"/>
        <v>41738.864803240744</v>
      </c>
      <c r="T2038" s="11">
        <f t="shared" si="158"/>
        <v>41768.864803240744</v>
      </c>
      <c r="U2038">
        <f t="shared" si="159"/>
        <v>2014</v>
      </c>
    </row>
    <row r="2039" spans="1:21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8319</v>
      </c>
      <c r="R2039" t="s">
        <v>8349</v>
      </c>
      <c r="S2039" s="11">
        <f t="shared" si="157"/>
        <v>41578.210104166668</v>
      </c>
      <c r="T2039" s="11">
        <f t="shared" si="158"/>
        <v>41638.251770833333</v>
      </c>
      <c r="U2039">
        <f t="shared" si="159"/>
        <v>2013</v>
      </c>
    </row>
    <row r="2040" spans="1:21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8319</v>
      </c>
      <c r="R2040" t="s">
        <v>8349</v>
      </c>
      <c r="S2040" s="11">
        <f t="shared" si="157"/>
        <v>41424.27107638889</v>
      </c>
      <c r="T2040" s="11">
        <f t="shared" si="158"/>
        <v>41456.75</v>
      </c>
      <c r="U2040">
        <f t="shared" si="159"/>
        <v>2013</v>
      </c>
    </row>
    <row r="2041" spans="1:21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8319</v>
      </c>
      <c r="R2041" t="s">
        <v>8349</v>
      </c>
      <c r="S2041" s="11">
        <f t="shared" si="157"/>
        <v>42675.438946759255</v>
      </c>
      <c r="T2041" s="11">
        <f t="shared" si="158"/>
        <v>42705.207638888889</v>
      </c>
      <c r="U2041">
        <f t="shared" si="159"/>
        <v>2016</v>
      </c>
    </row>
    <row r="2042" spans="1:21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ref="O2042:O2105" si="160">ROUND(E2042/D2042*100,0)</f>
        <v>248</v>
      </c>
      <c r="P2042">
        <f t="shared" ref="P2042:P2105" si="161">IFERROR(ROUND(E2042/L2042,2),0)</f>
        <v>27.47</v>
      </c>
      <c r="Q2042" s="10" t="s">
        <v>8319</v>
      </c>
      <c r="R2042" t="s">
        <v>8349</v>
      </c>
      <c r="S2042" s="11">
        <f t="shared" ref="S2042:S2105" si="162">(((J2042/60)/60)/24)+DATE(1970,1,1)</f>
        <v>41578.927118055559</v>
      </c>
      <c r="T2042" s="11">
        <f t="shared" ref="T2042:T2105" si="163">(((I2042/60)/60)/24)+DATE(1970,1,1)</f>
        <v>41593.968784722223</v>
      </c>
      <c r="U2042">
        <f t="shared" ref="U2042:U2105" si="164">YEAR(S2042)</f>
        <v>2013</v>
      </c>
    </row>
    <row r="2043" spans="1:21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60"/>
        <v>182</v>
      </c>
      <c r="P2043">
        <f t="shared" si="161"/>
        <v>143.97999999999999</v>
      </c>
      <c r="Q2043" s="10" t="s">
        <v>8319</v>
      </c>
      <c r="R2043" t="s">
        <v>8349</v>
      </c>
      <c r="S2043" s="11">
        <f t="shared" si="162"/>
        <v>42654.525775462964</v>
      </c>
      <c r="T2043" s="11">
        <f t="shared" si="163"/>
        <v>42684.567442129628</v>
      </c>
      <c r="U2043">
        <f t="shared" si="164"/>
        <v>2016</v>
      </c>
    </row>
    <row r="2044" spans="1:21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60"/>
        <v>124</v>
      </c>
      <c r="P2044">
        <f t="shared" si="161"/>
        <v>88.24</v>
      </c>
      <c r="Q2044" s="10" t="s">
        <v>8319</v>
      </c>
      <c r="R2044" t="s">
        <v>8349</v>
      </c>
      <c r="S2044" s="11">
        <f t="shared" si="162"/>
        <v>42331.708032407405</v>
      </c>
      <c r="T2044" s="11">
        <f t="shared" si="163"/>
        <v>42391.708032407405</v>
      </c>
      <c r="U2044">
        <f t="shared" si="164"/>
        <v>2015</v>
      </c>
    </row>
    <row r="2045" spans="1:21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60"/>
        <v>506</v>
      </c>
      <c r="P2045">
        <f t="shared" si="161"/>
        <v>36.33</v>
      </c>
      <c r="Q2045" s="10" t="s">
        <v>8319</v>
      </c>
      <c r="R2045" t="s">
        <v>8349</v>
      </c>
      <c r="S2045" s="11">
        <f t="shared" si="162"/>
        <v>42661.176817129628</v>
      </c>
      <c r="T2045" s="11">
        <f t="shared" si="163"/>
        <v>42715.207638888889</v>
      </c>
      <c r="U2045">
        <f t="shared" si="164"/>
        <v>2016</v>
      </c>
    </row>
    <row r="2046" spans="1:21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60"/>
        <v>108</v>
      </c>
      <c r="P2046">
        <f t="shared" si="161"/>
        <v>90.18</v>
      </c>
      <c r="Q2046" s="10" t="s">
        <v>8319</v>
      </c>
      <c r="R2046" t="s">
        <v>8349</v>
      </c>
      <c r="S2046" s="11">
        <f t="shared" si="162"/>
        <v>42138.684189814812</v>
      </c>
      <c r="T2046" s="11">
        <f t="shared" si="163"/>
        <v>42168.684189814812</v>
      </c>
      <c r="U2046">
        <f t="shared" si="164"/>
        <v>2015</v>
      </c>
    </row>
    <row r="2047" spans="1:21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60"/>
        <v>819</v>
      </c>
      <c r="P2047">
        <f t="shared" si="161"/>
        <v>152.62</v>
      </c>
      <c r="Q2047" s="10" t="s">
        <v>8319</v>
      </c>
      <c r="R2047" t="s">
        <v>8349</v>
      </c>
      <c r="S2047" s="11">
        <f t="shared" si="162"/>
        <v>41069.088506944441</v>
      </c>
      <c r="T2047" s="11">
        <f t="shared" si="163"/>
        <v>41099.088506944441</v>
      </c>
      <c r="U2047">
        <f t="shared" si="164"/>
        <v>2012</v>
      </c>
    </row>
    <row r="2048" spans="1:21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60"/>
        <v>121</v>
      </c>
      <c r="P2048">
        <f t="shared" si="161"/>
        <v>55.81</v>
      </c>
      <c r="Q2048" s="10" t="s">
        <v>8319</v>
      </c>
      <c r="R2048" t="s">
        <v>8349</v>
      </c>
      <c r="S2048" s="11">
        <f t="shared" si="162"/>
        <v>41387.171805555554</v>
      </c>
      <c r="T2048" s="11">
        <f t="shared" si="163"/>
        <v>41417.171805555554</v>
      </c>
      <c r="U2048">
        <f t="shared" si="164"/>
        <v>2013</v>
      </c>
    </row>
    <row r="2049" spans="1:21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60"/>
        <v>103</v>
      </c>
      <c r="P2049">
        <f t="shared" si="161"/>
        <v>227.85</v>
      </c>
      <c r="Q2049" s="10" t="s">
        <v>8319</v>
      </c>
      <c r="R2049" t="s">
        <v>8349</v>
      </c>
      <c r="S2049" s="11">
        <f t="shared" si="162"/>
        <v>42081.903587962966</v>
      </c>
      <c r="T2049" s="11">
        <f t="shared" si="163"/>
        <v>42111</v>
      </c>
      <c r="U2049">
        <f t="shared" si="164"/>
        <v>2015</v>
      </c>
    </row>
    <row r="2050" spans="1:21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60"/>
        <v>148</v>
      </c>
      <c r="P2050">
        <f t="shared" si="161"/>
        <v>91.83</v>
      </c>
      <c r="Q2050" s="10" t="s">
        <v>8319</v>
      </c>
      <c r="R2050" t="s">
        <v>8349</v>
      </c>
      <c r="S2050" s="11">
        <f t="shared" si="162"/>
        <v>41387.651516203703</v>
      </c>
      <c r="T2050" s="11">
        <f t="shared" si="163"/>
        <v>41417.651516203703</v>
      </c>
      <c r="U2050">
        <f t="shared" si="164"/>
        <v>2013</v>
      </c>
    </row>
    <row r="2051" spans="1:21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si="161"/>
        <v>80.989999999999995</v>
      </c>
      <c r="Q2051" s="10" t="s">
        <v>8319</v>
      </c>
      <c r="R2051" t="s">
        <v>8349</v>
      </c>
      <c r="S2051" s="11">
        <f t="shared" si="162"/>
        <v>41575.527349537035</v>
      </c>
      <c r="T2051" s="11">
        <f t="shared" si="163"/>
        <v>41610.957638888889</v>
      </c>
      <c r="U2051">
        <f t="shared" si="164"/>
        <v>2013</v>
      </c>
    </row>
    <row r="2052" spans="1:21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8319</v>
      </c>
      <c r="R2052" t="s">
        <v>8349</v>
      </c>
      <c r="S2052" s="11">
        <f t="shared" si="162"/>
        <v>42115.071504629625</v>
      </c>
      <c r="T2052" s="11">
        <f t="shared" si="163"/>
        <v>42155.071504629625</v>
      </c>
      <c r="U2052">
        <f t="shared" si="164"/>
        <v>2015</v>
      </c>
    </row>
    <row r="2053" spans="1:21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8319</v>
      </c>
      <c r="R2053" t="s">
        <v>8349</v>
      </c>
      <c r="S2053" s="11">
        <f t="shared" si="162"/>
        <v>41604.022418981483</v>
      </c>
      <c r="T2053" s="11">
        <f t="shared" si="163"/>
        <v>41634.022418981483</v>
      </c>
      <c r="U2053">
        <f t="shared" si="164"/>
        <v>2013</v>
      </c>
    </row>
    <row r="2054" spans="1:21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8319</v>
      </c>
      <c r="R2054" t="s">
        <v>8349</v>
      </c>
      <c r="S2054" s="11">
        <f t="shared" si="162"/>
        <v>42375.08394675926</v>
      </c>
      <c r="T2054" s="11">
        <f t="shared" si="163"/>
        <v>42420.08394675926</v>
      </c>
      <c r="U2054">
        <f t="shared" si="164"/>
        <v>2016</v>
      </c>
    </row>
    <row r="2055" spans="1:21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8319</v>
      </c>
      <c r="R2055" t="s">
        <v>8349</v>
      </c>
      <c r="S2055" s="11">
        <f t="shared" si="162"/>
        <v>42303.617488425924</v>
      </c>
      <c r="T2055" s="11">
        <f t="shared" si="163"/>
        <v>42333.659155092595</v>
      </c>
      <c r="U2055">
        <f t="shared" si="164"/>
        <v>2015</v>
      </c>
    </row>
    <row r="2056" spans="1:21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8319</v>
      </c>
      <c r="R2056" t="s">
        <v>8349</v>
      </c>
      <c r="S2056" s="11">
        <f t="shared" si="162"/>
        <v>41731.520949074074</v>
      </c>
      <c r="T2056" s="11">
        <f t="shared" si="163"/>
        <v>41761.520949074074</v>
      </c>
      <c r="U2056">
        <f t="shared" si="164"/>
        <v>2014</v>
      </c>
    </row>
    <row r="2057" spans="1:21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8319</v>
      </c>
      <c r="R2057" t="s">
        <v>8349</v>
      </c>
      <c r="S2057" s="11">
        <f t="shared" si="162"/>
        <v>41946.674108796295</v>
      </c>
      <c r="T2057" s="11">
        <f t="shared" si="163"/>
        <v>41976.166666666672</v>
      </c>
      <c r="U2057">
        <f t="shared" si="164"/>
        <v>2014</v>
      </c>
    </row>
    <row r="2058" spans="1:21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8319</v>
      </c>
      <c r="R2058" t="s">
        <v>8349</v>
      </c>
      <c r="S2058" s="11">
        <f t="shared" si="162"/>
        <v>41351.76090277778</v>
      </c>
      <c r="T2058" s="11">
        <f t="shared" si="163"/>
        <v>41381.76090277778</v>
      </c>
      <c r="U2058">
        <f t="shared" si="164"/>
        <v>2013</v>
      </c>
    </row>
    <row r="2059" spans="1:21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8319</v>
      </c>
      <c r="R2059" t="s">
        <v>8349</v>
      </c>
      <c r="S2059" s="11">
        <f t="shared" si="162"/>
        <v>42396.494583333333</v>
      </c>
      <c r="T2059" s="11">
        <f t="shared" si="163"/>
        <v>42426.494583333333</v>
      </c>
      <c r="U2059">
        <f t="shared" si="164"/>
        <v>2016</v>
      </c>
    </row>
    <row r="2060" spans="1:21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8319</v>
      </c>
      <c r="R2060" t="s">
        <v>8349</v>
      </c>
      <c r="S2060" s="11">
        <f t="shared" si="162"/>
        <v>42026.370717592596</v>
      </c>
      <c r="T2060" s="11">
        <f t="shared" si="163"/>
        <v>42065.833333333328</v>
      </c>
      <c r="U2060">
        <f t="shared" si="164"/>
        <v>2015</v>
      </c>
    </row>
    <row r="2061" spans="1:21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8319</v>
      </c>
      <c r="R2061" t="s">
        <v>8349</v>
      </c>
      <c r="S2061" s="11">
        <f t="shared" si="162"/>
        <v>42361.602476851855</v>
      </c>
      <c r="T2061" s="11">
        <f t="shared" si="163"/>
        <v>42400.915972222225</v>
      </c>
      <c r="U2061">
        <f t="shared" si="164"/>
        <v>2015</v>
      </c>
    </row>
    <row r="2062" spans="1:21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8319</v>
      </c>
      <c r="R2062" t="s">
        <v>8349</v>
      </c>
      <c r="S2062" s="11">
        <f t="shared" si="162"/>
        <v>41783.642939814818</v>
      </c>
      <c r="T2062" s="11">
        <f t="shared" si="163"/>
        <v>41843.642939814818</v>
      </c>
      <c r="U2062">
        <f t="shared" si="164"/>
        <v>2014</v>
      </c>
    </row>
    <row r="2063" spans="1:21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8319</v>
      </c>
      <c r="R2063" t="s">
        <v>8349</v>
      </c>
      <c r="S2063" s="11">
        <f t="shared" si="162"/>
        <v>42705.764513888891</v>
      </c>
      <c r="T2063" s="11">
        <f t="shared" si="163"/>
        <v>42735.764513888891</v>
      </c>
      <c r="U2063">
        <f t="shared" si="164"/>
        <v>2016</v>
      </c>
    </row>
    <row r="2064" spans="1:21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8319</v>
      </c>
      <c r="R2064" t="s">
        <v>8349</v>
      </c>
      <c r="S2064" s="11">
        <f t="shared" si="162"/>
        <v>42423.3830787037</v>
      </c>
      <c r="T2064" s="11">
        <f t="shared" si="163"/>
        <v>42453.341412037036</v>
      </c>
      <c r="U2064">
        <f t="shared" si="164"/>
        <v>2016</v>
      </c>
    </row>
    <row r="2065" spans="1:21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8319</v>
      </c>
      <c r="R2065" t="s">
        <v>8349</v>
      </c>
      <c r="S2065" s="11">
        <f t="shared" si="162"/>
        <v>42472.73265046296</v>
      </c>
      <c r="T2065" s="11">
        <f t="shared" si="163"/>
        <v>42505.73265046296</v>
      </c>
      <c r="U2065">
        <f t="shared" si="164"/>
        <v>2016</v>
      </c>
    </row>
    <row r="2066" spans="1:21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8319</v>
      </c>
      <c r="R2066" t="s">
        <v>8349</v>
      </c>
      <c r="S2066" s="11">
        <f t="shared" si="162"/>
        <v>41389.364849537036</v>
      </c>
      <c r="T2066" s="11">
        <f t="shared" si="163"/>
        <v>41425.5</v>
      </c>
      <c r="U2066">
        <f t="shared" si="164"/>
        <v>2013</v>
      </c>
    </row>
    <row r="2067" spans="1:21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8319</v>
      </c>
      <c r="R2067" t="s">
        <v>8349</v>
      </c>
      <c r="S2067" s="11">
        <f t="shared" si="162"/>
        <v>41603.333668981482</v>
      </c>
      <c r="T2067" s="11">
        <f t="shared" si="163"/>
        <v>41633.333668981482</v>
      </c>
      <c r="U2067">
        <f t="shared" si="164"/>
        <v>2013</v>
      </c>
    </row>
    <row r="2068" spans="1:21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8319</v>
      </c>
      <c r="R2068" t="s">
        <v>8349</v>
      </c>
      <c r="S2068" s="11">
        <f t="shared" si="162"/>
        <v>41844.771793981483</v>
      </c>
      <c r="T2068" s="11">
        <f t="shared" si="163"/>
        <v>41874.771793981483</v>
      </c>
      <c r="U2068">
        <f t="shared" si="164"/>
        <v>2014</v>
      </c>
    </row>
    <row r="2069" spans="1:21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8319</v>
      </c>
      <c r="R2069" t="s">
        <v>8349</v>
      </c>
      <c r="S2069" s="11">
        <f t="shared" si="162"/>
        <v>42115.853888888887</v>
      </c>
      <c r="T2069" s="11">
        <f t="shared" si="163"/>
        <v>42148.853888888887</v>
      </c>
      <c r="U2069">
        <f t="shared" si="164"/>
        <v>2015</v>
      </c>
    </row>
    <row r="2070" spans="1:21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8319</v>
      </c>
      <c r="R2070" t="s">
        <v>8349</v>
      </c>
      <c r="S2070" s="11">
        <f t="shared" si="162"/>
        <v>42633.841608796298</v>
      </c>
      <c r="T2070" s="11">
        <f t="shared" si="163"/>
        <v>42663.841608796298</v>
      </c>
      <c r="U2070">
        <f t="shared" si="164"/>
        <v>2016</v>
      </c>
    </row>
    <row r="2071" spans="1:21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8319</v>
      </c>
      <c r="R2071" t="s">
        <v>8349</v>
      </c>
      <c r="S2071" s="11">
        <f t="shared" si="162"/>
        <v>42340.972118055557</v>
      </c>
      <c r="T2071" s="11">
        <f t="shared" si="163"/>
        <v>42371.972118055557</v>
      </c>
      <c r="U2071">
        <f t="shared" si="164"/>
        <v>2015</v>
      </c>
    </row>
    <row r="2072" spans="1:21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8319</v>
      </c>
      <c r="R2072" t="s">
        <v>8349</v>
      </c>
      <c r="S2072" s="11">
        <f t="shared" si="162"/>
        <v>42519.6565162037</v>
      </c>
      <c r="T2072" s="11">
        <f t="shared" si="163"/>
        <v>42549.6565162037</v>
      </c>
      <c r="U2072">
        <f t="shared" si="164"/>
        <v>2016</v>
      </c>
    </row>
    <row r="2073" spans="1:21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8319</v>
      </c>
      <c r="R2073" t="s">
        <v>8349</v>
      </c>
      <c r="S2073" s="11">
        <f t="shared" si="162"/>
        <v>42600.278749999998</v>
      </c>
      <c r="T2073" s="11">
        <f t="shared" si="163"/>
        <v>42645.278749999998</v>
      </c>
      <c r="U2073">
        <f t="shared" si="164"/>
        <v>2016</v>
      </c>
    </row>
    <row r="2074" spans="1:21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8319</v>
      </c>
      <c r="R2074" t="s">
        <v>8349</v>
      </c>
      <c r="S2074" s="11">
        <f t="shared" si="162"/>
        <v>42467.581388888888</v>
      </c>
      <c r="T2074" s="11">
        <f t="shared" si="163"/>
        <v>42497.581388888888</v>
      </c>
      <c r="U2074">
        <f t="shared" si="164"/>
        <v>2016</v>
      </c>
    </row>
    <row r="2075" spans="1:21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8319</v>
      </c>
      <c r="R2075" t="s">
        <v>8349</v>
      </c>
      <c r="S2075" s="11">
        <f t="shared" si="162"/>
        <v>42087.668032407411</v>
      </c>
      <c r="T2075" s="11">
        <f t="shared" si="163"/>
        <v>42132.668032407411</v>
      </c>
      <c r="U2075">
        <f t="shared" si="164"/>
        <v>2015</v>
      </c>
    </row>
    <row r="2076" spans="1:21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8319</v>
      </c>
      <c r="R2076" t="s">
        <v>8349</v>
      </c>
      <c r="S2076" s="11">
        <f t="shared" si="162"/>
        <v>42466.826180555552</v>
      </c>
      <c r="T2076" s="11">
        <f t="shared" si="163"/>
        <v>42496.826180555552</v>
      </c>
      <c r="U2076">
        <f t="shared" si="164"/>
        <v>2016</v>
      </c>
    </row>
    <row r="2077" spans="1:21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8319</v>
      </c>
      <c r="R2077" t="s">
        <v>8349</v>
      </c>
      <c r="S2077" s="11">
        <f t="shared" si="162"/>
        <v>41450.681574074071</v>
      </c>
      <c r="T2077" s="11">
        <f t="shared" si="163"/>
        <v>41480.681574074071</v>
      </c>
      <c r="U2077">
        <f t="shared" si="164"/>
        <v>2013</v>
      </c>
    </row>
    <row r="2078" spans="1:21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8319</v>
      </c>
      <c r="R2078" t="s">
        <v>8349</v>
      </c>
      <c r="S2078" s="11">
        <f t="shared" si="162"/>
        <v>41803.880659722221</v>
      </c>
      <c r="T2078" s="11">
        <f t="shared" si="163"/>
        <v>41843.880659722221</v>
      </c>
      <c r="U2078">
        <f t="shared" si="164"/>
        <v>2014</v>
      </c>
    </row>
    <row r="2079" spans="1:21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8319</v>
      </c>
      <c r="R2079" t="s">
        <v>8349</v>
      </c>
      <c r="S2079" s="11">
        <f t="shared" si="162"/>
        <v>42103.042546296296</v>
      </c>
      <c r="T2079" s="11">
        <f t="shared" si="163"/>
        <v>42160.875</v>
      </c>
      <c r="U2079">
        <f t="shared" si="164"/>
        <v>2015</v>
      </c>
    </row>
    <row r="2080" spans="1:21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8319</v>
      </c>
      <c r="R2080" t="s">
        <v>8349</v>
      </c>
      <c r="S2080" s="11">
        <f t="shared" si="162"/>
        <v>42692.771493055552</v>
      </c>
      <c r="T2080" s="11">
        <f t="shared" si="163"/>
        <v>42722.771493055552</v>
      </c>
      <c r="U2080">
        <f t="shared" si="164"/>
        <v>2016</v>
      </c>
    </row>
    <row r="2081" spans="1:21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8319</v>
      </c>
      <c r="R2081" t="s">
        <v>8349</v>
      </c>
      <c r="S2081" s="11">
        <f t="shared" si="162"/>
        <v>42150.71056712963</v>
      </c>
      <c r="T2081" s="11">
        <f t="shared" si="163"/>
        <v>42180.791666666672</v>
      </c>
      <c r="U2081">
        <f t="shared" si="164"/>
        <v>2015</v>
      </c>
    </row>
    <row r="2082" spans="1:21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8319</v>
      </c>
      <c r="R2082" t="s">
        <v>8349</v>
      </c>
      <c r="S2082" s="11">
        <f t="shared" si="162"/>
        <v>42289.957175925927</v>
      </c>
      <c r="T2082" s="11">
        <f t="shared" si="163"/>
        <v>42319.998842592591</v>
      </c>
      <c r="U2082">
        <f t="shared" si="164"/>
        <v>2015</v>
      </c>
    </row>
    <row r="2083" spans="1:21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8325</v>
      </c>
      <c r="R2083" t="s">
        <v>8329</v>
      </c>
      <c r="S2083" s="11">
        <f t="shared" si="162"/>
        <v>41004.156886574077</v>
      </c>
      <c r="T2083" s="11">
        <f t="shared" si="163"/>
        <v>41045.207638888889</v>
      </c>
      <c r="U2083">
        <f t="shared" si="164"/>
        <v>2012</v>
      </c>
    </row>
    <row r="2084" spans="1:21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8325</v>
      </c>
      <c r="R2084" t="s">
        <v>8329</v>
      </c>
      <c r="S2084" s="11">
        <f t="shared" si="162"/>
        <v>40811.120324074072</v>
      </c>
      <c r="T2084" s="11">
        <f t="shared" si="163"/>
        <v>40871.161990740737</v>
      </c>
      <c r="U2084">
        <f t="shared" si="164"/>
        <v>2011</v>
      </c>
    </row>
    <row r="2085" spans="1:21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8325</v>
      </c>
      <c r="R2085" t="s">
        <v>8329</v>
      </c>
      <c r="S2085" s="11">
        <f t="shared" si="162"/>
        <v>41034.72216435185</v>
      </c>
      <c r="T2085" s="11">
        <f t="shared" si="163"/>
        <v>41064.72216435185</v>
      </c>
      <c r="U2085">
        <f t="shared" si="164"/>
        <v>2012</v>
      </c>
    </row>
    <row r="2086" spans="1:21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8325</v>
      </c>
      <c r="R2086" t="s">
        <v>8329</v>
      </c>
      <c r="S2086" s="11">
        <f t="shared" si="162"/>
        <v>41731.833124999997</v>
      </c>
      <c r="T2086" s="11">
        <f t="shared" si="163"/>
        <v>41763.290972222225</v>
      </c>
      <c r="U2086">
        <f t="shared" si="164"/>
        <v>2014</v>
      </c>
    </row>
    <row r="2087" spans="1:21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8325</v>
      </c>
      <c r="R2087" t="s">
        <v>8329</v>
      </c>
      <c r="S2087" s="11">
        <f t="shared" si="162"/>
        <v>41075.835497685184</v>
      </c>
      <c r="T2087" s="11">
        <f t="shared" si="163"/>
        <v>41105.835497685184</v>
      </c>
      <c r="U2087">
        <f t="shared" si="164"/>
        <v>2012</v>
      </c>
    </row>
    <row r="2088" spans="1:21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8325</v>
      </c>
      <c r="R2088" t="s">
        <v>8329</v>
      </c>
      <c r="S2088" s="11">
        <f t="shared" si="162"/>
        <v>40860.67050925926</v>
      </c>
      <c r="T2088" s="11">
        <f t="shared" si="163"/>
        <v>40891.207638888889</v>
      </c>
      <c r="U2088">
        <f t="shared" si="164"/>
        <v>2011</v>
      </c>
    </row>
    <row r="2089" spans="1:21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8325</v>
      </c>
      <c r="R2089" t="s">
        <v>8329</v>
      </c>
      <c r="S2089" s="11">
        <f t="shared" si="162"/>
        <v>40764.204375000001</v>
      </c>
      <c r="T2089" s="11">
        <f t="shared" si="163"/>
        <v>40794.204375000001</v>
      </c>
      <c r="U2089">
        <f t="shared" si="164"/>
        <v>2011</v>
      </c>
    </row>
    <row r="2090" spans="1:21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8325</v>
      </c>
      <c r="R2090" t="s">
        <v>8329</v>
      </c>
      <c r="S2090" s="11">
        <f t="shared" si="162"/>
        <v>40395.714722222219</v>
      </c>
      <c r="T2090" s="11">
        <f t="shared" si="163"/>
        <v>40432.165972222225</v>
      </c>
      <c r="U2090">
        <f t="shared" si="164"/>
        <v>2010</v>
      </c>
    </row>
    <row r="2091" spans="1:21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8325</v>
      </c>
      <c r="R2091" t="s">
        <v>8329</v>
      </c>
      <c r="S2091" s="11">
        <f t="shared" si="162"/>
        <v>41453.076319444444</v>
      </c>
      <c r="T2091" s="11">
        <f t="shared" si="163"/>
        <v>41488.076319444444</v>
      </c>
      <c r="U2091">
        <f t="shared" si="164"/>
        <v>2013</v>
      </c>
    </row>
    <row r="2092" spans="1:21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8325</v>
      </c>
      <c r="R2092" t="s">
        <v>8329</v>
      </c>
      <c r="S2092" s="11">
        <f t="shared" si="162"/>
        <v>41299.381423611114</v>
      </c>
      <c r="T2092" s="11">
        <f t="shared" si="163"/>
        <v>41329.381423611114</v>
      </c>
      <c r="U2092">
        <f t="shared" si="164"/>
        <v>2013</v>
      </c>
    </row>
    <row r="2093" spans="1:21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8325</v>
      </c>
      <c r="R2093" t="s">
        <v>8329</v>
      </c>
      <c r="S2093" s="11">
        <f t="shared" si="162"/>
        <v>40555.322662037033</v>
      </c>
      <c r="T2093" s="11">
        <f t="shared" si="163"/>
        <v>40603.833333333336</v>
      </c>
      <c r="U2093">
        <f t="shared" si="164"/>
        <v>2011</v>
      </c>
    </row>
    <row r="2094" spans="1:21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8325</v>
      </c>
      <c r="R2094" t="s">
        <v>8329</v>
      </c>
      <c r="S2094" s="11">
        <f t="shared" si="162"/>
        <v>40763.707546296297</v>
      </c>
      <c r="T2094" s="11">
        <f t="shared" si="163"/>
        <v>40823.707546296297</v>
      </c>
      <c r="U2094">
        <f t="shared" si="164"/>
        <v>2011</v>
      </c>
    </row>
    <row r="2095" spans="1:21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8325</v>
      </c>
      <c r="R2095" t="s">
        <v>8329</v>
      </c>
      <c r="S2095" s="11">
        <f t="shared" si="162"/>
        <v>41205.854537037041</v>
      </c>
      <c r="T2095" s="11">
        <f t="shared" si="163"/>
        <v>41265.896203703705</v>
      </c>
      <c r="U2095">
        <f t="shared" si="164"/>
        <v>2012</v>
      </c>
    </row>
    <row r="2096" spans="1:21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8325</v>
      </c>
      <c r="R2096" t="s">
        <v>8329</v>
      </c>
      <c r="S2096" s="11">
        <f t="shared" si="162"/>
        <v>40939.02002314815</v>
      </c>
      <c r="T2096" s="11">
        <f t="shared" si="163"/>
        <v>40973.125</v>
      </c>
      <c r="U2096">
        <f t="shared" si="164"/>
        <v>2012</v>
      </c>
    </row>
    <row r="2097" spans="1:21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8325</v>
      </c>
      <c r="R2097" t="s">
        <v>8329</v>
      </c>
      <c r="S2097" s="11">
        <f t="shared" si="162"/>
        <v>40758.733483796292</v>
      </c>
      <c r="T2097" s="11">
        <f t="shared" si="163"/>
        <v>40818.733483796292</v>
      </c>
      <c r="U2097">
        <f t="shared" si="164"/>
        <v>2011</v>
      </c>
    </row>
    <row r="2098" spans="1:21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8325</v>
      </c>
      <c r="R2098" t="s">
        <v>8329</v>
      </c>
      <c r="S2098" s="11">
        <f t="shared" si="162"/>
        <v>41192.758506944447</v>
      </c>
      <c r="T2098" s="11">
        <f t="shared" si="163"/>
        <v>41208.165972222225</v>
      </c>
      <c r="U2098">
        <f t="shared" si="164"/>
        <v>2012</v>
      </c>
    </row>
    <row r="2099" spans="1:21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8325</v>
      </c>
      <c r="R2099" t="s">
        <v>8329</v>
      </c>
      <c r="S2099" s="11">
        <f t="shared" si="162"/>
        <v>40818.58489583333</v>
      </c>
      <c r="T2099" s="11">
        <f t="shared" si="163"/>
        <v>40878.626562500001</v>
      </c>
      <c r="U2099">
        <f t="shared" si="164"/>
        <v>2011</v>
      </c>
    </row>
    <row r="2100" spans="1:21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8325</v>
      </c>
      <c r="R2100" t="s">
        <v>8329</v>
      </c>
      <c r="S2100" s="11">
        <f t="shared" si="162"/>
        <v>40946.11383101852</v>
      </c>
      <c r="T2100" s="11">
        <f t="shared" si="163"/>
        <v>40976.11383101852</v>
      </c>
      <c r="U2100">
        <f t="shared" si="164"/>
        <v>2012</v>
      </c>
    </row>
    <row r="2101" spans="1:21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8325</v>
      </c>
      <c r="R2101" t="s">
        <v>8329</v>
      </c>
      <c r="S2101" s="11">
        <f t="shared" si="162"/>
        <v>42173.746342592596</v>
      </c>
      <c r="T2101" s="11">
        <f t="shared" si="163"/>
        <v>42187.152777777781</v>
      </c>
      <c r="U2101">
        <f t="shared" si="164"/>
        <v>2015</v>
      </c>
    </row>
    <row r="2102" spans="1:21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8325</v>
      </c>
      <c r="R2102" t="s">
        <v>8329</v>
      </c>
      <c r="S2102" s="11">
        <f t="shared" si="162"/>
        <v>41074.834965277776</v>
      </c>
      <c r="T2102" s="11">
        <f t="shared" si="163"/>
        <v>41090.165972222225</v>
      </c>
      <c r="U2102">
        <f t="shared" si="164"/>
        <v>2012</v>
      </c>
    </row>
    <row r="2103" spans="1:21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8325</v>
      </c>
      <c r="R2103" t="s">
        <v>8329</v>
      </c>
      <c r="S2103" s="11">
        <f t="shared" si="162"/>
        <v>40892.149467592593</v>
      </c>
      <c r="T2103" s="11">
        <f t="shared" si="163"/>
        <v>40952.149467592593</v>
      </c>
      <c r="U2103">
        <f t="shared" si="164"/>
        <v>2011</v>
      </c>
    </row>
    <row r="2104" spans="1:21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8325</v>
      </c>
      <c r="R2104" t="s">
        <v>8329</v>
      </c>
      <c r="S2104" s="11">
        <f t="shared" si="162"/>
        <v>40638.868611111109</v>
      </c>
      <c r="T2104" s="11">
        <f t="shared" si="163"/>
        <v>40668.868611111109</v>
      </c>
      <c r="U2104">
        <f t="shared" si="164"/>
        <v>2011</v>
      </c>
    </row>
    <row r="2105" spans="1:21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8325</v>
      </c>
      <c r="R2105" t="s">
        <v>8329</v>
      </c>
      <c r="S2105" s="11">
        <f t="shared" si="162"/>
        <v>41192.754942129628</v>
      </c>
      <c r="T2105" s="11">
        <f t="shared" si="163"/>
        <v>41222.7966087963</v>
      </c>
      <c r="U2105">
        <f t="shared" si="164"/>
        <v>2012</v>
      </c>
    </row>
    <row r="2106" spans="1:21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ref="O2106:O2169" si="165">ROUND(E2106/D2106*100,0)</f>
        <v>130</v>
      </c>
      <c r="P2106">
        <f t="shared" ref="P2106:P2169" si="166">IFERROR(ROUND(E2106/L2106,2),0)</f>
        <v>28</v>
      </c>
      <c r="Q2106" s="10" t="s">
        <v>8325</v>
      </c>
      <c r="R2106" t="s">
        <v>8329</v>
      </c>
      <c r="S2106" s="11">
        <f t="shared" ref="S2106:S2169" si="167">(((J2106/60)/60)/24)+DATE(1970,1,1)</f>
        <v>41394.074467592596</v>
      </c>
      <c r="T2106" s="11">
        <f t="shared" ref="T2106:T2169" si="168">(((I2106/60)/60)/24)+DATE(1970,1,1)</f>
        <v>41425</v>
      </c>
      <c r="U2106">
        <f t="shared" ref="U2106:U2169" si="169">YEAR(S2106)</f>
        <v>2013</v>
      </c>
    </row>
    <row r="2107" spans="1:21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5"/>
        <v>254</v>
      </c>
      <c r="P2107">
        <f t="shared" si="166"/>
        <v>51.31</v>
      </c>
      <c r="Q2107" s="10" t="s">
        <v>8325</v>
      </c>
      <c r="R2107" t="s">
        <v>8329</v>
      </c>
      <c r="S2107" s="11">
        <f t="shared" si="167"/>
        <v>41951.788807870369</v>
      </c>
      <c r="T2107" s="11">
        <f t="shared" si="168"/>
        <v>41964.166666666672</v>
      </c>
      <c r="U2107">
        <f t="shared" si="169"/>
        <v>2014</v>
      </c>
    </row>
    <row r="2108" spans="1:21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5"/>
        <v>107</v>
      </c>
      <c r="P2108">
        <f t="shared" si="166"/>
        <v>53.52</v>
      </c>
      <c r="Q2108" s="10" t="s">
        <v>8325</v>
      </c>
      <c r="R2108" t="s">
        <v>8329</v>
      </c>
      <c r="S2108" s="11">
        <f t="shared" si="167"/>
        <v>41270.21497685185</v>
      </c>
      <c r="T2108" s="11">
        <f t="shared" si="168"/>
        <v>41300.21497685185</v>
      </c>
      <c r="U2108">
        <f t="shared" si="169"/>
        <v>2012</v>
      </c>
    </row>
    <row r="2109" spans="1:21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5"/>
        <v>108</v>
      </c>
      <c r="P2109">
        <f t="shared" si="166"/>
        <v>37.15</v>
      </c>
      <c r="Q2109" s="10" t="s">
        <v>8325</v>
      </c>
      <c r="R2109" t="s">
        <v>8329</v>
      </c>
      <c r="S2109" s="11">
        <f t="shared" si="167"/>
        <v>41934.71056712963</v>
      </c>
      <c r="T2109" s="11">
        <f t="shared" si="168"/>
        <v>41955.752233796295</v>
      </c>
      <c r="U2109">
        <f t="shared" si="169"/>
        <v>2014</v>
      </c>
    </row>
    <row r="2110" spans="1:21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5"/>
        <v>107</v>
      </c>
      <c r="P2110">
        <f t="shared" si="166"/>
        <v>89.9</v>
      </c>
      <c r="Q2110" s="10" t="s">
        <v>8325</v>
      </c>
      <c r="R2110" t="s">
        <v>8329</v>
      </c>
      <c r="S2110" s="11">
        <f t="shared" si="167"/>
        <v>41135.175694444442</v>
      </c>
      <c r="T2110" s="11">
        <f t="shared" si="168"/>
        <v>41162.163194444445</v>
      </c>
      <c r="U2110">
        <f t="shared" si="169"/>
        <v>2012</v>
      </c>
    </row>
    <row r="2111" spans="1:21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5"/>
        <v>107</v>
      </c>
      <c r="P2111">
        <f t="shared" si="166"/>
        <v>106.53</v>
      </c>
      <c r="Q2111" s="10" t="s">
        <v>8325</v>
      </c>
      <c r="R2111" t="s">
        <v>8329</v>
      </c>
      <c r="S2111" s="11">
        <f t="shared" si="167"/>
        <v>42160.708530092597</v>
      </c>
      <c r="T2111" s="11">
        <f t="shared" si="168"/>
        <v>42190.708530092597</v>
      </c>
      <c r="U2111">
        <f t="shared" si="169"/>
        <v>2015</v>
      </c>
    </row>
    <row r="2112" spans="1:21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5"/>
        <v>100</v>
      </c>
      <c r="P2112">
        <f t="shared" si="166"/>
        <v>52.82</v>
      </c>
      <c r="Q2112" s="10" t="s">
        <v>8325</v>
      </c>
      <c r="R2112" t="s">
        <v>8329</v>
      </c>
      <c r="S2112" s="11">
        <f t="shared" si="167"/>
        <v>41759.670937499999</v>
      </c>
      <c r="T2112" s="11">
        <f t="shared" si="168"/>
        <v>41787.207638888889</v>
      </c>
      <c r="U2112">
        <f t="shared" si="169"/>
        <v>2014</v>
      </c>
    </row>
    <row r="2113" spans="1:21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5"/>
        <v>107</v>
      </c>
      <c r="P2113">
        <f t="shared" si="166"/>
        <v>54.62</v>
      </c>
      <c r="Q2113" s="10" t="s">
        <v>8325</v>
      </c>
      <c r="R2113" t="s">
        <v>8329</v>
      </c>
      <c r="S2113" s="11">
        <f t="shared" si="167"/>
        <v>40703.197048611109</v>
      </c>
      <c r="T2113" s="11">
        <f t="shared" si="168"/>
        <v>40770.041666666664</v>
      </c>
      <c r="U2113">
        <f t="shared" si="169"/>
        <v>2011</v>
      </c>
    </row>
    <row r="2114" spans="1:21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5"/>
        <v>100</v>
      </c>
      <c r="P2114">
        <f t="shared" si="166"/>
        <v>27.27</v>
      </c>
      <c r="Q2114" s="10" t="s">
        <v>8325</v>
      </c>
      <c r="R2114" t="s">
        <v>8329</v>
      </c>
      <c r="S2114" s="11">
        <f t="shared" si="167"/>
        <v>41365.928159722222</v>
      </c>
      <c r="T2114" s="11">
        <f t="shared" si="168"/>
        <v>41379.928159722222</v>
      </c>
      <c r="U2114">
        <f t="shared" si="169"/>
        <v>2013</v>
      </c>
    </row>
    <row r="2115" spans="1:21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si="166"/>
        <v>68.599999999999994</v>
      </c>
      <c r="Q2115" s="10" t="s">
        <v>8325</v>
      </c>
      <c r="R2115" t="s">
        <v>8329</v>
      </c>
      <c r="S2115" s="11">
        <f t="shared" si="167"/>
        <v>41870.86546296296</v>
      </c>
      <c r="T2115" s="11">
        <f t="shared" si="168"/>
        <v>41905.86546296296</v>
      </c>
      <c r="U2115">
        <f t="shared" si="169"/>
        <v>2014</v>
      </c>
    </row>
    <row r="2116" spans="1:21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8325</v>
      </c>
      <c r="R2116" t="s">
        <v>8329</v>
      </c>
      <c r="S2116" s="11">
        <f t="shared" si="167"/>
        <v>40458.815625000003</v>
      </c>
      <c r="T2116" s="11">
        <f t="shared" si="168"/>
        <v>40521.207638888889</v>
      </c>
      <c r="U2116">
        <f t="shared" si="169"/>
        <v>2010</v>
      </c>
    </row>
    <row r="2117" spans="1:21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8325</v>
      </c>
      <c r="R2117" t="s">
        <v>8329</v>
      </c>
      <c r="S2117" s="11">
        <f t="shared" si="167"/>
        <v>40564.081030092595</v>
      </c>
      <c r="T2117" s="11">
        <f t="shared" si="168"/>
        <v>40594.081030092595</v>
      </c>
      <c r="U2117">
        <f t="shared" si="169"/>
        <v>2011</v>
      </c>
    </row>
    <row r="2118" spans="1:21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8325</v>
      </c>
      <c r="R2118" t="s">
        <v>8329</v>
      </c>
      <c r="S2118" s="11">
        <f t="shared" si="167"/>
        <v>41136.777812500004</v>
      </c>
      <c r="T2118" s="11">
        <f t="shared" si="168"/>
        <v>41184.777812500004</v>
      </c>
      <c r="U2118">
        <f t="shared" si="169"/>
        <v>2012</v>
      </c>
    </row>
    <row r="2119" spans="1:21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8325</v>
      </c>
      <c r="R2119" t="s">
        <v>8329</v>
      </c>
      <c r="S2119" s="11">
        <f t="shared" si="167"/>
        <v>42290.059594907405</v>
      </c>
      <c r="T2119" s="11">
        <f t="shared" si="168"/>
        <v>42304.207638888889</v>
      </c>
      <c r="U2119">
        <f t="shared" si="169"/>
        <v>2015</v>
      </c>
    </row>
    <row r="2120" spans="1:21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8325</v>
      </c>
      <c r="R2120" t="s">
        <v>8329</v>
      </c>
      <c r="S2120" s="11">
        <f t="shared" si="167"/>
        <v>40718.839537037034</v>
      </c>
      <c r="T2120" s="11">
        <f t="shared" si="168"/>
        <v>40748.839537037034</v>
      </c>
      <c r="U2120">
        <f t="shared" si="169"/>
        <v>2011</v>
      </c>
    </row>
    <row r="2121" spans="1:21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8325</v>
      </c>
      <c r="R2121" t="s">
        <v>8329</v>
      </c>
      <c r="S2121" s="11">
        <f t="shared" si="167"/>
        <v>41107.130150462966</v>
      </c>
      <c r="T2121" s="11">
        <f t="shared" si="168"/>
        <v>41137.130150462966</v>
      </c>
      <c r="U2121">
        <f t="shared" si="169"/>
        <v>2012</v>
      </c>
    </row>
    <row r="2122" spans="1:21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8325</v>
      </c>
      <c r="R2122" t="s">
        <v>8329</v>
      </c>
      <c r="S2122" s="11">
        <f t="shared" si="167"/>
        <v>41591.964537037034</v>
      </c>
      <c r="T2122" s="11">
        <f t="shared" si="168"/>
        <v>41640.964537037034</v>
      </c>
      <c r="U2122">
        <f t="shared" si="169"/>
        <v>2013</v>
      </c>
    </row>
    <row r="2123" spans="1:21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8333</v>
      </c>
      <c r="R2123" t="s">
        <v>8334</v>
      </c>
      <c r="S2123" s="11">
        <f t="shared" si="167"/>
        <v>42716.7424537037</v>
      </c>
      <c r="T2123" s="11">
        <f t="shared" si="168"/>
        <v>42746.7424537037</v>
      </c>
      <c r="U2123">
        <f t="shared" si="169"/>
        <v>2016</v>
      </c>
    </row>
    <row r="2124" spans="1:21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8333</v>
      </c>
      <c r="R2124" t="s">
        <v>8334</v>
      </c>
      <c r="S2124" s="11">
        <f t="shared" si="167"/>
        <v>42712.300567129627</v>
      </c>
      <c r="T2124" s="11">
        <f t="shared" si="168"/>
        <v>42742.300567129627</v>
      </c>
      <c r="U2124">
        <f t="shared" si="169"/>
        <v>2016</v>
      </c>
    </row>
    <row r="2125" spans="1:21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8333</v>
      </c>
      <c r="R2125" t="s">
        <v>8334</v>
      </c>
      <c r="S2125" s="11">
        <f t="shared" si="167"/>
        <v>40198.424849537041</v>
      </c>
      <c r="T2125" s="11">
        <f t="shared" si="168"/>
        <v>40252.290972222225</v>
      </c>
      <c r="U2125">
        <f t="shared" si="169"/>
        <v>2010</v>
      </c>
    </row>
    <row r="2126" spans="1:21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8333</v>
      </c>
      <c r="R2126" t="s">
        <v>8334</v>
      </c>
      <c r="S2126" s="11">
        <f t="shared" si="167"/>
        <v>40464.028182870366</v>
      </c>
      <c r="T2126" s="11">
        <f t="shared" si="168"/>
        <v>40512.208333333336</v>
      </c>
      <c r="U2126">
        <f t="shared" si="169"/>
        <v>2010</v>
      </c>
    </row>
    <row r="2127" spans="1:21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8333</v>
      </c>
      <c r="R2127" t="s">
        <v>8334</v>
      </c>
      <c r="S2127" s="11">
        <f t="shared" si="167"/>
        <v>42191.023530092592</v>
      </c>
      <c r="T2127" s="11">
        <f t="shared" si="168"/>
        <v>42221.023530092592</v>
      </c>
      <c r="U2127">
        <f t="shared" si="169"/>
        <v>2015</v>
      </c>
    </row>
    <row r="2128" spans="1:21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8333</v>
      </c>
      <c r="R2128" t="s">
        <v>8334</v>
      </c>
      <c r="S2128" s="11">
        <f t="shared" si="167"/>
        <v>41951.973229166666</v>
      </c>
      <c r="T2128" s="11">
        <f t="shared" si="168"/>
        <v>41981.973229166666</v>
      </c>
      <c r="U2128">
        <f t="shared" si="169"/>
        <v>2014</v>
      </c>
    </row>
    <row r="2129" spans="1:21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8333</v>
      </c>
      <c r="R2129" t="s">
        <v>8334</v>
      </c>
      <c r="S2129" s="11">
        <f t="shared" si="167"/>
        <v>42045.50535879629</v>
      </c>
      <c r="T2129" s="11">
        <f t="shared" si="168"/>
        <v>42075.463692129633</v>
      </c>
      <c r="U2129">
        <f t="shared" si="169"/>
        <v>2015</v>
      </c>
    </row>
    <row r="2130" spans="1:21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8333</v>
      </c>
      <c r="R2130" t="s">
        <v>8334</v>
      </c>
      <c r="S2130" s="11">
        <f t="shared" si="167"/>
        <v>41843.772789351853</v>
      </c>
      <c r="T2130" s="11">
        <f t="shared" si="168"/>
        <v>41903.772789351853</v>
      </c>
      <c r="U2130">
        <f t="shared" si="169"/>
        <v>2014</v>
      </c>
    </row>
    <row r="2131" spans="1:21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8333</v>
      </c>
      <c r="R2131" t="s">
        <v>8334</v>
      </c>
      <c r="S2131" s="11">
        <f t="shared" si="167"/>
        <v>42409.024305555555</v>
      </c>
      <c r="T2131" s="11">
        <f t="shared" si="168"/>
        <v>42439.024305555555</v>
      </c>
      <c r="U2131">
        <f t="shared" si="169"/>
        <v>2016</v>
      </c>
    </row>
    <row r="2132" spans="1:21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8333</v>
      </c>
      <c r="R2132" t="s">
        <v>8334</v>
      </c>
      <c r="S2132" s="11">
        <f t="shared" si="167"/>
        <v>41832.086377314816</v>
      </c>
      <c r="T2132" s="11">
        <f t="shared" si="168"/>
        <v>41867.086377314816</v>
      </c>
      <c r="U2132">
        <f t="shared" si="169"/>
        <v>2014</v>
      </c>
    </row>
    <row r="2133" spans="1:21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8333</v>
      </c>
      <c r="R2133" t="s">
        <v>8334</v>
      </c>
      <c r="S2133" s="11">
        <f t="shared" si="167"/>
        <v>42167.207071759258</v>
      </c>
      <c r="T2133" s="11">
        <f t="shared" si="168"/>
        <v>42197.207071759258</v>
      </c>
      <c r="U2133">
        <f t="shared" si="169"/>
        <v>2015</v>
      </c>
    </row>
    <row r="2134" spans="1:21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8333</v>
      </c>
      <c r="R2134" t="s">
        <v>8334</v>
      </c>
      <c r="S2134" s="11">
        <f t="shared" si="167"/>
        <v>41643.487175925926</v>
      </c>
      <c r="T2134" s="11">
        <f t="shared" si="168"/>
        <v>41673.487175925926</v>
      </c>
      <c r="U2134">
        <f t="shared" si="169"/>
        <v>2014</v>
      </c>
    </row>
    <row r="2135" spans="1:21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8333</v>
      </c>
      <c r="R2135" t="s">
        <v>8334</v>
      </c>
      <c r="S2135" s="11">
        <f t="shared" si="167"/>
        <v>40619.097210648149</v>
      </c>
      <c r="T2135" s="11">
        <f t="shared" si="168"/>
        <v>40657.290972222225</v>
      </c>
      <c r="U2135">
        <f t="shared" si="169"/>
        <v>2011</v>
      </c>
    </row>
    <row r="2136" spans="1:21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8333</v>
      </c>
      <c r="R2136" t="s">
        <v>8334</v>
      </c>
      <c r="S2136" s="11">
        <f t="shared" si="167"/>
        <v>41361.886469907404</v>
      </c>
      <c r="T2136" s="11">
        <f t="shared" si="168"/>
        <v>41391.886469907404</v>
      </c>
      <c r="U2136">
        <f t="shared" si="169"/>
        <v>2013</v>
      </c>
    </row>
    <row r="2137" spans="1:21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8333</v>
      </c>
      <c r="R2137" t="s">
        <v>8334</v>
      </c>
      <c r="S2137" s="11">
        <f t="shared" si="167"/>
        <v>41156.963344907403</v>
      </c>
      <c r="T2137" s="11">
        <f t="shared" si="168"/>
        <v>41186.963344907403</v>
      </c>
      <c r="U2137">
        <f t="shared" si="169"/>
        <v>2012</v>
      </c>
    </row>
    <row r="2138" spans="1:21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8333</v>
      </c>
      <c r="R2138" t="s">
        <v>8334</v>
      </c>
      <c r="S2138" s="11">
        <f t="shared" si="167"/>
        <v>41536.509097222224</v>
      </c>
      <c r="T2138" s="11">
        <f t="shared" si="168"/>
        <v>41566.509097222224</v>
      </c>
      <c r="U2138">
        <f t="shared" si="169"/>
        <v>2013</v>
      </c>
    </row>
    <row r="2139" spans="1:21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8333</v>
      </c>
      <c r="R2139" t="s">
        <v>8334</v>
      </c>
      <c r="S2139" s="11">
        <f t="shared" si="167"/>
        <v>41948.771168981482</v>
      </c>
      <c r="T2139" s="11">
        <f t="shared" si="168"/>
        <v>41978.771168981482</v>
      </c>
      <c r="U2139">
        <f t="shared" si="169"/>
        <v>2014</v>
      </c>
    </row>
    <row r="2140" spans="1:21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8333</v>
      </c>
      <c r="R2140" t="s">
        <v>8334</v>
      </c>
      <c r="S2140" s="11">
        <f t="shared" si="167"/>
        <v>41557.013182870374</v>
      </c>
      <c r="T2140" s="11">
        <f t="shared" si="168"/>
        <v>41587.054849537039</v>
      </c>
      <c r="U2140">
        <f t="shared" si="169"/>
        <v>2013</v>
      </c>
    </row>
    <row r="2141" spans="1:21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8333</v>
      </c>
      <c r="R2141" t="s">
        <v>8334</v>
      </c>
      <c r="S2141" s="11">
        <f t="shared" si="167"/>
        <v>42647.750092592592</v>
      </c>
      <c r="T2141" s="11">
        <f t="shared" si="168"/>
        <v>42677.750092592592</v>
      </c>
      <c r="U2141">
        <f t="shared" si="169"/>
        <v>2016</v>
      </c>
    </row>
    <row r="2142" spans="1:21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8333</v>
      </c>
      <c r="R2142" t="s">
        <v>8334</v>
      </c>
      <c r="S2142" s="11">
        <f t="shared" si="167"/>
        <v>41255.833611111113</v>
      </c>
      <c r="T2142" s="11">
        <f t="shared" si="168"/>
        <v>41285.833611111113</v>
      </c>
      <c r="U2142">
        <f t="shared" si="169"/>
        <v>2012</v>
      </c>
    </row>
    <row r="2143" spans="1:21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8333</v>
      </c>
      <c r="R2143" t="s">
        <v>8334</v>
      </c>
      <c r="S2143" s="11">
        <f t="shared" si="167"/>
        <v>41927.235636574071</v>
      </c>
      <c r="T2143" s="11">
        <f t="shared" si="168"/>
        <v>41957.277303240742</v>
      </c>
      <c r="U2143">
        <f t="shared" si="169"/>
        <v>2014</v>
      </c>
    </row>
    <row r="2144" spans="1:21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8333</v>
      </c>
      <c r="R2144" t="s">
        <v>8334</v>
      </c>
      <c r="S2144" s="11">
        <f t="shared" si="167"/>
        <v>42340.701504629629</v>
      </c>
      <c r="T2144" s="11">
        <f t="shared" si="168"/>
        <v>42368.701504629629</v>
      </c>
      <c r="U2144">
        <f t="shared" si="169"/>
        <v>2015</v>
      </c>
    </row>
    <row r="2145" spans="1:21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8333</v>
      </c>
      <c r="R2145" t="s">
        <v>8334</v>
      </c>
      <c r="S2145" s="11">
        <f t="shared" si="167"/>
        <v>40332.886712962965</v>
      </c>
      <c r="T2145" s="11">
        <f t="shared" si="168"/>
        <v>40380.791666666664</v>
      </c>
      <c r="U2145">
        <f t="shared" si="169"/>
        <v>2010</v>
      </c>
    </row>
    <row r="2146" spans="1:21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8333</v>
      </c>
      <c r="R2146" t="s">
        <v>8334</v>
      </c>
      <c r="S2146" s="11">
        <f t="shared" si="167"/>
        <v>41499.546759259261</v>
      </c>
      <c r="T2146" s="11">
        <f t="shared" si="168"/>
        <v>41531.546759259261</v>
      </c>
      <c r="U2146">
        <f t="shared" si="169"/>
        <v>2013</v>
      </c>
    </row>
    <row r="2147" spans="1:21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8333</v>
      </c>
      <c r="R2147" t="s">
        <v>8334</v>
      </c>
      <c r="S2147" s="11">
        <f t="shared" si="167"/>
        <v>41575.237430555557</v>
      </c>
      <c r="T2147" s="11">
        <f t="shared" si="168"/>
        <v>41605.279097222221</v>
      </c>
      <c r="U2147">
        <f t="shared" si="169"/>
        <v>2013</v>
      </c>
    </row>
    <row r="2148" spans="1:21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8333</v>
      </c>
      <c r="R2148" t="s">
        <v>8334</v>
      </c>
      <c r="S2148" s="11">
        <f t="shared" si="167"/>
        <v>42397.679513888885</v>
      </c>
      <c r="T2148" s="11">
        <f t="shared" si="168"/>
        <v>42411.679513888885</v>
      </c>
      <c r="U2148">
        <f t="shared" si="169"/>
        <v>2016</v>
      </c>
    </row>
    <row r="2149" spans="1:21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8333</v>
      </c>
      <c r="R2149" t="s">
        <v>8334</v>
      </c>
      <c r="S2149" s="11">
        <f t="shared" si="167"/>
        <v>41927.295694444445</v>
      </c>
      <c r="T2149" s="11">
        <f t="shared" si="168"/>
        <v>41959.337361111116</v>
      </c>
      <c r="U2149">
        <f t="shared" si="169"/>
        <v>2014</v>
      </c>
    </row>
    <row r="2150" spans="1:21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8333</v>
      </c>
      <c r="R2150" t="s">
        <v>8334</v>
      </c>
      <c r="S2150" s="11">
        <f t="shared" si="167"/>
        <v>42066.733587962968</v>
      </c>
      <c r="T2150" s="11">
        <f t="shared" si="168"/>
        <v>42096.691921296297</v>
      </c>
      <c r="U2150">
        <f t="shared" si="169"/>
        <v>2015</v>
      </c>
    </row>
    <row r="2151" spans="1:21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8333</v>
      </c>
      <c r="R2151" t="s">
        <v>8334</v>
      </c>
      <c r="S2151" s="11">
        <f t="shared" si="167"/>
        <v>40355.024953703702</v>
      </c>
      <c r="T2151" s="11">
        <f t="shared" si="168"/>
        <v>40390</v>
      </c>
      <c r="U2151">
        <f t="shared" si="169"/>
        <v>2010</v>
      </c>
    </row>
    <row r="2152" spans="1:21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8333</v>
      </c>
      <c r="R2152" t="s">
        <v>8334</v>
      </c>
      <c r="S2152" s="11">
        <f t="shared" si="167"/>
        <v>42534.284710648149</v>
      </c>
      <c r="T2152" s="11">
        <f t="shared" si="168"/>
        <v>42564.284710648149</v>
      </c>
      <c r="U2152">
        <f t="shared" si="169"/>
        <v>2016</v>
      </c>
    </row>
    <row r="2153" spans="1:21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8333</v>
      </c>
      <c r="R2153" t="s">
        <v>8334</v>
      </c>
      <c r="S2153" s="11">
        <f t="shared" si="167"/>
        <v>42520.847384259265</v>
      </c>
      <c r="T2153" s="11">
        <f t="shared" si="168"/>
        <v>42550.847384259265</v>
      </c>
      <c r="U2153">
        <f t="shared" si="169"/>
        <v>2016</v>
      </c>
    </row>
    <row r="2154" spans="1:21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8333</v>
      </c>
      <c r="R2154" t="s">
        <v>8334</v>
      </c>
      <c r="S2154" s="11">
        <f t="shared" si="167"/>
        <v>41683.832280092596</v>
      </c>
      <c r="T2154" s="11">
        <f t="shared" si="168"/>
        <v>41713.790613425925</v>
      </c>
      <c r="U2154">
        <f t="shared" si="169"/>
        <v>2014</v>
      </c>
    </row>
    <row r="2155" spans="1:21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8333</v>
      </c>
      <c r="R2155" t="s">
        <v>8334</v>
      </c>
      <c r="S2155" s="11">
        <f t="shared" si="167"/>
        <v>41974.911087962959</v>
      </c>
      <c r="T2155" s="11">
        <f t="shared" si="168"/>
        <v>42014.332638888889</v>
      </c>
      <c r="U2155">
        <f t="shared" si="169"/>
        <v>2014</v>
      </c>
    </row>
    <row r="2156" spans="1:21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8333</v>
      </c>
      <c r="R2156" t="s">
        <v>8334</v>
      </c>
      <c r="S2156" s="11">
        <f t="shared" si="167"/>
        <v>41647.632256944446</v>
      </c>
      <c r="T2156" s="11">
        <f t="shared" si="168"/>
        <v>41667.632256944446</v>
      </c>
      <c r="U2156">
        <f t="shared" si="169"/>
        <v>2014</v>
      </c>
    </row>
    <row r="2157" spans="1:21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8333</v>
      </c>
      <c r="R2157" t="s">
        <v>8334</v>
      </c>
      <c r="S2157" s="11">
        <f t="shared" si="167"/>
        <v>42430.747511574074</v>
      </c>
      <c r="T2157" s="11">
        <f t="shared" si="168"/>
        <v>42460.70584490741</v>
      </c>
      <c r="U2157">
        <f t="shared" si="169"/>
        <v>2016</v>
      </c>
    </row>
    <row r="2158" spans="1:21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8333</v>
      </c>
      <c r="R2158" t="s">
        <v>8334</v>
      </c>
      <c r="S2158" s="11">
        <f t="shared" si="167"/>
        <v>41488.85423611111</v>
      </c>
      <c r="T2158" s="11">
        <f t="shared" si="168"/>
        <v>41533.85423611111</v>
      </c>
      <c r="U2158">
        <f t="shared" si="169"/>
        <v>2013</v>
      </c>
    </row>
    <row r="2159" spans="1:21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8333</v>
      </c>
      <c r="R2159" t="s">
        <v>8334</v>
      </c>
      <c r="S2159" s="11">
        <f t="shared" si="167"/>
        <v>42694.98128472222</v>
      </c>
      <c r="T2159" s="11">
        <f t="shared" si="168"/>
        <v>42727.332638888889</v>
      </c>
      <c r="U2159">
        <f t="shared" si="169"/>
        <v>2016</v>
      </c>
    </row>
    <row r="2160" spans="1:21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8333</v>
      </c>
      <c r="R2160" t="s">
        <v>8334</v>
      </c>
      <c r="S2160" s="11">
        <f t="shared" si="167"/>
        <v>41264.853865740741</v>
      </c>
      <c r="T2160" s="11">
        <f t="shared" si="168"/>
        <v>41309.853865740741</v>
      </c>
      <c r="U2160">
        <f t="shared" si="169"/>
        <v>2012</v>
      </c>
    </row>
    <row r="2161" spans="1:21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8333</v>
      </c>
      <c r="R2161" t="s">
        <v>8334</v>
      </c>
      <c r="S2161" s="11">
        <f t="shared" si="167"/>
        <v>40710.731180555551</v>
      </c>
      <c r="T2161" s="11">
        <f t="shared" si="168"/>
        <v>40740.731180555551</v>
      </c>
      <c r="U2161">
        <f t="shared" si="169"/>
        <v>2011</v>
      </c>
    </row>
    <row r="2162" spans="1:21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8333</v>
      </c>
      <c r="R2162" t="s">
        <v>8334</v>
      </c>
      <c r="S2162" s="11">
        <f t="shared" si="167"/>
        <v>41018.711863425924</v>
      </c>
      <c r="T2162" s="11">
        <f t="shared" si="168"/>
        <v>41048.711863425924</v>
      </c>
      <c r="U2162">
        <f t="shared" si="169"/>
        <v>2012</v>
      </c>
    </row>
    <row r="2163" spans="1:21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8325</v>
      </c>
      <c r="R2163" t="s">
        <v>8326</v>
      </c>
      <c r="S2163" s="11">
        <f t="shared" si="167"/>
        <v>42240.852534722217</v>
      </c>
      <c r="T2163" s="11">
        <f t="shared" si="168"/>
        <v>42270.852534722217</v>
      </c>
      <c r="U2163">
        <f t="shared" si="169"/>
        <v>2015</v>
      </c>
    </row>
    <row r="2164" spans="1:21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8325</v>
      </c>
      <c r="R2164" t="s">
        <v>8326</v>
      </c>
      <c r="S2164" s="11">
        <f t="shared" si="167"/>
        <v>41813.766099537039</v>
      </c>
      <c r="T2164" s="11">
        <f t="shared" si="168"/>
        <v>41844.766099537039</v>
      </c>
      <c r="U2164">
        <f t="shared" si="169"/>
        <v>2014</v>
      </c>
    </row>
    <row r="2165" spans="1:21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8325</v>
      </c>
      <c r="R2165" t="s">
        <v>8326</v>
      </c>
      <c r="S2165" s="11">
        <f t="shared" si="167"/>
        <v>42111.899537037039</v>
      </c>
      <c r="T2165" s="11">
        <f t="shared" si="168"/>
        <v>42163.159722222219</v>
      </c>
      <c r="U2165">
        <f t="shared" si="169"/>
        <v>2015</v>
      </c>
    </row>
    <row r="2166" spans="1:21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8325</v>
      </c>
      <c r="R2166" t="s">
        <v>8326</v>
      </c>
      <c r="S2166" s="11">
        <f t="shared" si="167"/>
        <v>42515.71775462963</v>
      </c>
      <c r="T2166" s="11">
        <f t="shared" si="168"/>
        <v>42546.165972222225</v>
      </c>
      <c r="U2166">
        <f t="shared" si="169"/>
        <v>2016</v>
      </c>
    </row>
    <row r="2167" spans="1:21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8325</v>
      </c>
      <c r="R2167" t="s">
        <v>8326</v>
      </c>
      <c r="S2167" s="11">
        <f t="shared" si="167"/>
        <v>42438.667071759264</v>
      </c>
      <c r="T2167" s="11">
        <f t="shared" si="168"/>
        <v>42468.625405092593</v>
      </c>
      <c r="U2167">
        <f t="shared" si="169"/>
        <v>2016</v>
      </c>
    </row>
    <row r="2168" spans="1:21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8325</v>
      </c>
      <c r="R2168" t="s">
        <v>8326</v>
      </c>
      <c r="S2168" s="11">
        <f t="shared" si="167"/>
        <v>41933.838171296295</v>
      </c>
      <c r="T2168" s="11">
        <f t="shared" si="168"/>
        <v>41978.879837962959</v>
      </c>
      <c r="U2168">
        <f t="shared" si="169"/>
        <v>2014</v>
      </c>
    </row>
    <row r="2169" spans="1:21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8325</v>
      </c>
      <c r="R2169" t="s">
        <v>8326</v>
      </c>
      <c r="S2169" s="11">
        <f t="shared" si="167"/>
        <v>41153.066400462965</v>
      </c>
      <c r="T2169" s="11">
        <f t="shared" si="168"/>
        <v>41167.066400462965</v>
      </c>
      <c r="U2169">
        <f t="shared" si="169"/>
        <v>2012</v>
      </c>
    </row>
    <row r="2170" spans="1:21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ref="O2170:O2233" si="170">ROUND(E2170/D2170*100,0)</f>
        <v>122</v>
      </c>
      <c r="P2170">
        <f t="shared" ref="P2170:P2233" si="171">IFERROR(ROUND(E2170/L2170,2),0)</f>
        <v>64.37</v>
      </c>
      <c r="Q2170" s="10" t="s">
        <v>8325</v>
      </c>
      <c r="R2170" t="s">
        <v>8326</v>
      </c>
      <c r="S2170" s="11">
        <f t="shared" ref="S2170:S2233" si="172">(((J2170/60)/60)/24)+DATE(1970,1,1)</f>
        <v>42745.600243055553</v>
      </c>
      <c r="T2170" s="11">
        <f t="shared" ref="T2170:T2233" si="173">(((I2170/60)/60)/24)+DATE(1970,1,1)</f>
        <v>42776.208333333328</v>
      </c>
      <c r="U2170">
        <f t="shared" ref="U2170:U2233" si="174">YEAR(S2170)</f>
        <v>2017</v>
      </c>
    </row>
    <row r="2171" spans="1:21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70"/>
        <v>100</v>
      </c>
      <c r="P2171">
        <f t="shared" si="171"/>
        <v>21.86</v>
      </c>
      <c r="Q2171" s="10" t="s">
        <v>8325</v>
      </c>
      <c r="R2171" t="s">
        <v>8326</v>
      </c>
      <c r="S2171" s="11">
        <f t="shared" si="172"/>
        <v>42793.700821759259</v>
      </c>
      <c r="T2171" s="11">
        <f t="shared" si="173"/>
        <v>42796.700821759259</v>
      </c>
      <c r="U2171">
        <f t="shared" si="174"/>
        <v>2017</v>
      </c>
    </row>
    <row r="2172" spans="1:21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70"/>
        <v>181</v>
      </c>
      <c r="P2172">
        <f t="shared" si="171"/>
        <v>33.32</v>
      </c>
      <c r="Q2172" s="10" t="s">
        <v>8325</v>
      </c>
      <c r="R2172" t="s">
        <v>8326</v>
      </c>
      <c r="S2172" s="11">
        <f t="shared" si="172"/>
        <v>42198.750254629631</v>
      </c>
      <c r="T2172" s="11">
        <f t="shared" si="173"/>
        <v>42238.750254629631</v>
      </c>
      <c r="U2172">
        <f t="shared" si="174"/>
        <v>2015</v>
      </c>
    </row>
    <row r="2173" spans="1:21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70"/>
        <v>106</v>
      </c>
      <c r="P2173">
        <f t="shared" si="171"/>
        <v>90.28</v>
      </c>
      <c r="Q2173" s="10" t="s">
        <v>8325</v>
      </c>
      <c r="R2173" t="s">
        <v>8326</v>
      </c>
      <c r="S2173" s="11">
        <f t="shared" si="172"/>
        <v>42141.95711805555</v>
      </c>
      <c r="T2173" s="11">
        <f t="shared" si="173"/>
        <v>42177.208333333328</v>
      </c>
      <c r="U2173">
        <f t="shared" si="174"/>
        <v>2015</v>
      </c>
    </row>
    <row r="2174" spans="1:21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70"/>
        <v>100</v>
      </c>
      <c r="P2174">
        <f t="shared" si="171"/>
        <v>76.92</v>
      </c>
      <c r="Q2174" s="10" t="s">
        <v>8325</v>
      </c>
      <c r="R2174" t="s">
        <v>8326</v>
      </c>
      <c r="S2174" s="11">
        <f t="shared" si="172"/>
        <v>42082.580092592587</v>
      </c>
      <c r="T2174" s="11">
        <f t="shared" si="173"/>
        <v>42112.580092592587</v>
      </c>
      <c r="U2174">
        <f t="shared" si="174"/>
        <v>2015</v>
      </c>
    </row>
    <row r="2175" spans="1:21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70"/>
        <v>127</v>
      </c>
      <c r="P2175">
        <f t="shared" si="171"/>
        <v>59.23</v>
      </c>
      <c r="Q2175" s="10" t="s">
        <v>8325</v>
      </c>
      <c r="R2175" t="s">
        <v>8326</v>
      </c>
      <c r="S2175" s="11">
        <f t="shared" si="172"/>
        <v>41495.692627314813</v>
      </c>
      <c r="T2175" s="11">
        <f t="shared" si="173"/>
        <v>41527.165972222225</v>
      </c>
      <c r="U2175">
        <f t="shared" si="174"/>
        <v>2013</v>
      </c>
    </row>
    <row r="2176" spans="1:21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70"/>
        <v>103</v>
      </c>
      <c r="P2176">
        <f t="shared" si="171"/>
        <v>65.38</v>
      </c>
      <c r="Q2176" s="10" t="s">
        <v>8325</v>
      </c>
      <c r="R2176" t="s">
        <v>8326</v>
      </c>
      <c r="S2176" s="11">
        <f t="shared" si="172"/>
        <v>42465.542905092589</v>
      </c>
      <c r="T2176" s="11">
        <f t="shared" si="173"/>
        <v>42495.542905092589</v>
      </c>
      <c r="U2176">
        <f t="shared" si="174"/>
        <v>2016</v>
      </c>
    </row>
    <row r="2177" spans="1:21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70"/>
        <v>250</v>
      </c>
      <c r="P2177">
        <f t="shared" si="171"/>
        <v>67.31</v>
      </c>
      <c r="Q2177" s="10" t="s">
        <v>8325</v>
      </c>
      <c r="R2177" t="s">
        <v>8326</v>
      </c>
      <c r="S2177" s="11">
        <f t="shared" si="172"/>
        <v>42565.009097222224</v>
      </c>
      <c r="T2177" s="11">
        <f t="shared" si="173"/>
        <v>42572.009097222224</v>
      </c>
      <c r="U2177">
        <f t="shared" si="174"/>
        <v>2016</v>
      </c>
    </row>
    <row r="2178" spans="1:21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70"/>
        <v>126</v>
      </c>
      <c r="P2178">
        <f t="shared" si="171"/>
        <v>88.75</v>
      </c>
      <c r="Q2178" s="10" t="s">
        <v>8325</v>
      </c>
      <c r="R2178" t="s">
        <v>8326</v>
      </c>
      <c r="S2178" s="11">
        <f t="shared" si="172"/>
        <v>42096.633206018523</v>
      </c>
      <c r="T2178" s="11">
        <f t="shared" si="173"/>
        <v>42126.633206018523</v>
      </c>
      <c r="U2178">
        <f t="shared" si="174"/>
        <v>2015</v>
      </c>
    </row>
    <row r="2179" spans="1:21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si="171"/>
        <v>65.87</v>
      </c>
      <c r="Q2179" s="10" t="s">
        <v>8325</v>
      </c>
      <c r="R2179" t="s">
        <v>8326</v>
      </c>
      <c r="S2179" s="11">
        <f t="shared" si="172"/>
        <v>42502.250775462962</v>
      </c>
      <c r="T2179" s="11">
        <f t="shared" si="173"/>
        <v>42527.250775462962</v>
      </c>
      <c r="U2179">
        <f t="shared" si="174"/>
        <v>2016</v>
      </c>
    </row>
    <row r="2180" spans="1:21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8325</v>
      </c>
      <c r="R2180" t="s">
        <v>8326</v>
      </c>
      <c r="S2180" s="11">
        <f t="shared" si="172"/>
        <v>42723.63653935185</v>
      </c>
      <c r="T2180" s="11">
        <f t="shared" si="173"/>
        <v>42753.63653935185</v>
      </c>
      <c r="U2180">
        <f t="shared" si="174"/>
        <v>2016</v>
      </c>
    </row>
    <row r="2181" spans="1:21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8325</v>
      </c>
      <c r="R2181" t="s">
        <v>8326</v>
      </c>
      <c r="S2181" s="11">
        <f t="shared" si="172"/>
        <v>42075.171203703707</v>
      </c>
      <c r="T2181" s="11">
        <f t="shared" si="173"/>
        <v>42105.171203703707</v>
      </c>
      <c r="U2181">
        <f t="shared" si="174"/>
        <v>2015</v>
      </c>
    </row>
    <row r="2182" spans="1:21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8325</v>
      </c>
      <c r="R2182" t="s">
        <v>8326</v>
      </c>
      <c r="S2182" s="11">
        <f t="shared" si="172"/>
        <v>42279.669768518521</v>
      </c>
      <c r="T2182" s="11">
        <f t="shared" si="173"/>
        <v>42321.711435185185</v>
      </c>
      <c r="U2182">
        <f t="shared" si="174"/>
        <v>2015</v>
      </c>
    </row>
    <row r="2183" spans="1:21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8333</v>
      </c>
      <c r="R2183" t="s">
        <v>8351</v>
      </c>
      <c r="S2183" s="11">
        <f t="shared" si="172"/>
        <v>42773.005243055552</v>
      </c>
      <c r="T2183" s="11">
        <f t="shared" si="173"/>
        <v>42787.005243055552</v>
      </c>
      <c r="U2183">
        <f t="shared" si="174"/>
        <v>2017</v>
      </c>
    </row>
    <row r="2184" spans="1:21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8333</v>
      </c>
      <c r="R2184" t="s">
        <v>8351</v>
      </c>
      <c r="S2184" s="11">
        <f t="shared" si="172"/>
        <v>41879.900752314818</v>
      </c>
      <c r="T2184" s="11">
        <f t="shared" si="173"/>
        <v>41914.900752314818</v>
      </c>
      <c r="U2184">
        <f t="shared" si="174"/>
        <v>2014</v>
      </c>
    </row>
    <row r="2185" spans="1:21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8333</v>
      </c>
      <c r="R2185" t="s">
        <v>8351</v>
      </c>
      <c r="S2185" s="11">
        <f t="shared" si="172"/>
        <v>42745.365474537044</v>
      </c>
      <c r="T2185" s="11">
        <f t="shared" si="173"/>
        <v>42775.208333333328</v>
      </c>
      <c r="U2185">
        <f t="shared" si="174"/>
        <v>2017</v>
      </c>
    </row>
    <row r="2186" spans="1:21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8333</v>
      </c>
      <c r="R2186" t="s">
        <v>8351</v>
      </c>
      <c r="S2186" s="11">
        <f t="shared" si="172"/>
        <v>42380.690289351856</v>
      </c>
      <c r="T2186" s="11">
        <f t="shared" si="173"/>
        <v>42394.666666666672</v>
      </c>
      <c r="U2186">
        <f t="shared" si="174"/>
        <v>2016</v>
      </c>
    </row>
    <row r="2187" spans="1:21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8333</v>
      </c>
      <c r="R2187" t="s">
        <v>8351</v>
      </c>
      <c r="S2187" s="11">
        <f t="shared" si="172"/>
        <v>41319.349988425929</v>
      </c>
      <c r="T2187" s="11">
        <f t="shared" si="173"/>
        <v>41359.349988425929</v>
      </c>
      <c r="U2187">
        <f t="shared" si="174"/>
        <v>2013</v>
      </c>
    </row>
    <row r="2188" spans="1:21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8333</v>
      </c>
      <c r="R2188" t="s">
        <v>8351</v>
      </c>
      <c r="S2188" s="11">
        <f t="shared" si="172"/>
        <v>42583.615081018521</v>
      </c>
      <c r="T2188" s="11">
        <f t="shared" si="173"/>
        <v>42620.083333333328</v>
      </c>
      <c r="U2188">
        <f t="shared" si="174"/>
        <v>2016</v>
      </c>
    </row>
    <row r="2189" spans="1:21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8333</v>
      </c>
      <c r="R2189" t="s">
        <v>8351</v>
      </c>
      <c r="S2189" s="11">
        <f t="shared" si="172"/>
        <v>42068.209097222221</v>
      </c>
      <c r="T2189" s="11">
        <f t="shared" si="173"/>
        <v>42097.165972222225</v>
      </c>
      <c r="U2189">
        <f t="shared" si="174"/>
        <v>2015</v>
      </c>
    </row>
    <row r="2190" spans="1:21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8333</v>
      </c>
      <c r="R2190" t="s">
        <v>8351</v>
      </c>
      <c r="S2190" s="11">
        <f t="shared" si="172"/>
        <v>42633.586122685185</v>
      </c>
      <c r="T2190" s="11">
        <f t="shared" si="173"/>
        <v>42668.708333333328</v>
      </c>
      <c r="U2190">
        <f t="shared" si="174"/>
        <v>2016</v>
      </c>
    </row>
    <row r="2191" spans="1:21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8333</v>
      </c>
      <c r="R2191" t="s">
        <v>8351</v>
      </c>
      <c r="S2191" s="11">
        <f t="shared" si="172"/>
        <v>42467.788194444445</v>
      </c>
      <c r="T2191" s="11">
        <f t="shared" si="173"/>
        <v>42481.916666666672</v>
      </c>
      <c r="U2191">
        <f t="shared" si="174"/>
        <v>2016</v>
      </c>
    </row>
    <row r="2192" spans="1:21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8333</v>
      </c>
      <c r="R2192" t="s">
        <v>8351</v>
      </c>
      <c r="S2192" s="11">
        <f t="shared" si="172"/>
        <v>42417.625046296293</v>
      </c>
      <c r="T2192" s="11">
        <f t="shared" si="173"/>
        <v>42452.290972222225</v>
      </c>
      <c r="U2192">
        <f t="shared" si="174"/>
        <v>2016</v>
      </c>
    </row>
    <row r="2193" spans="1:21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8333</v>
      </c>
      <c r="R2193" t="s">
        <v>8351</v>
      </c>
      <c r="S2193" s="11">
        <f t="shared" si="172"/>
        <v>42768.833645833336</v>
      </c>
      <c r="T2193" s="11">
        <f t="shared" si="173"/>
        <v>42780.833645833336</v>
      </c>
      <c r="U2193">
        <f t="shared" si="174"/>
        <v>2017</v>
      </c>
    </row>
    <row r="2194" spans="1:21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8333</v>
      </c>
      <c r="R2194" t="s">
        <v>8351</v>
      </c>
      <c r="S2194" s="11">
        <f t="shared" si="172"/>
        <v>42691.8512037037</v>
      </c>
      <c r="T2194" s="11">
        <f t="shared" si="173"/>
        <v>42719.958333333328</v>
      </c>
      <c r="U2194">
        <f t="shared" si="174"/>
        <v>2016</v>
      </c>
    </row>
    <row r="2195" spans="1:21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8333</v>
      </c>
      <c r="R2195" t="s">
        <v>8351</v>
      </c>
      <c r="S2195" s="11">
        <f t="shared" si="172"/>
        <v>42664.405925925923</v>
      </c>
      <c r="T2195" s="11">
        <f t="shared" si="173"/>
        <v>42695.207638888889</v>
      </c>
      <c r="U2195">
        <f t="shared" si="174"/>
        <v>2016</v>
      </c>
    </row>
    <row r="2196" spans="1:21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8333</v>
      </c>
      <c r="R2196" t="s">
        <v>8351</v>
      </c>
      <c r="S2196" s="11">
        <f t="shared" si="172"/>
        <v>42425.757986111115</v>
      </c>
      <c r="T2196" s="11">
        <f t="shared" si="173"/>
        <v>42455.716319444444</v>
      </c>
      <c r="U2196">
        <f t="shared" si="174"/>
        <v>2016</v>
      </c>
    </row>
    <row r="2197" spans="1:21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8333</v>
      </c>
      <c r="R2197" t="s">
        <v>8351</v>
      </c>
      <c r="S2197" s="11">
        <f t="shared" si="172"/>
        <v>42197.771990740745</v>
      </c>
      <c r="T2197" s="11">
        <f t="shared" si="173"/>
        <v>42227.771990740745</v>
      </c>
      <c r="U2197">
        <f t="shared" si="174"/>
        <v>2015</v>
      </c>
    </row>
    <row r="2198" spans="1:21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8333</v>
      </c>
      <c r="R2198" t="s">
        <v>8351</v>
      </c>
      <c r="S2198" s="11">
        <f t="shared" si="172"/>
        <v>42675.487291666665</v>
      </c>
      <c r="T2198" s="11">
        <f t="shared" si="173"/>
        <v>42706.291666666672</v>
      </c>
      <c r="U2198">
        <f t="shared" si="174"/>
        <v>2016</v>
      </c>
    </row>
    <row r="2199" spans="1:21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8333</v>
      </c>
      <c r="R2199" t="s">
        <v>8351</v>
      </c>
      <c r="S2199" s="11">
        <f t="shared" si="172"/>
        <v>42033.584016203706</v>
      </c>
      <c r="T2199" s="11">
        <f t="shared" si="173"/>
        <v>42063.584016203706</v>
      </c>
      <c r="U2199">
        <f t="shared" si="174"/>
        <v>2015</v>
      </c>
    </row>
    <row r="2200" spans="1:21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8333</v>
      </c>
      <c r="R2200" t="s">
        <v>8351</v>
      </c>
      <c r="S2200" s="11">
        <f t="shared" si="172"/>
        <v>42292.513888888891</v>
      </c>
      <c r="T2200" s="11">
        <f t="shared" si="173"/>
        <v>42322.555555555555</v>
      </c>
      <c r="U2200">
        <f t="shared" si="174"/>
        <v>2015</v>
      </c>
    </row>
    <row r="2201" spans="1:21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8333</v>
      </c>
      <c r="R2201" t="s">
        <v>8351</v>
      </c>
      <c r="S2201" s="11">
        <f t="shared" si="172"/>
        <v>42262.416643518518</v>
      </c>
      <c r="T2201" s="11">
        <f t="shared" si="173"/>
        <v>42292.416643518518</v>
      </c>
      <c r="U2201">
        <f t="shared" si="174"/>
        <v>2015</v>
      </c>
    </row>
    <row r="2202" spans="1:21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8333</v>
      </c>
      <c r="R2202" t="s">
        <v>8351</v>
      </c>
      <c r="S2202" s="11">
        <f t="shared" si="172"/>
        <v>42163.625787037032</v>
      </c>
      <c r="T2202" s="11">
        <f t="shared" si="173"/>
        <v>42191.125</v>
      </c>
      <c r="U2202">
        <f t="shared" si="174"/>
        <v>2015</v>
      </c>
    </row>
    <row r="2203" spans="1:21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8325</v>
      </c>
      <c r="R2203" t="s">
        <v>8330</v>
      </c>
      <c r="S2203" s="11">
        <f t="shared" si="172"/>
        <v>41276.846817129634</v>
      </c>
      <c r="T2203" s="11">
        <f t="shared" si="173"/>
        <v>41290.846817129634</v>
      </c>
      <c r="U2203">
        <f t="shared" si="174"/>
        <v>2013</v>
      </c>
    </row>
    <row r="2204" spans="1:21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8325</v>
      </c>
      <c r="R2204" t="s">
        <v>8330</v>
      </c>
      <c r="S2204" s="11">
        <f t="shared" si="172"/>
        <v>41184.849166666667</v>
      </c>
      <c r="T2204" s="11">
        <f t="shared" si="173"/>
        <v>41214.849166666667</v>
      </c>
      <c r="U2204">
        <f t="shared" si="174"/>
        <v>2012</v>
      </c>
    </row>
    <row r="2205" spans="1:21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8325</v>
      </c>
      <c r="R2205" t="s">
        <v>8330</v>
      </c>
      <c r="S2205" s="11">
        <f t="shared" si="172"/>
        <v>42241.85974537037</v>
      </c>
      <c r="T2205" s="11">
        <f t="shared" si="173"/>
        <v>42271.85974537037</v>
      </c>
      <c r="U2205">
        <f t="shared" si="174"/>
        <v>2015</v>
      </c>
    </row>
    <row r="2206" spans="1:21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8325</v>
      </c>
      <c r="R2206" t="s">
        <v>8330</v>
      </c>
      <c r="S2206" s="11">
        <f t="shared" si="172"/>
        <v>41312.311562499999</v>
      </c>
      <c r="T2206" s="11">
        <f t="shared" si="173"/>
        <v>41342.311562499999</v>
      </c>
      <c r="U2206">
        <f t="shared" si="174"/>
        <v>2013</v>
      </c>
    </row>
    <row r="2207" spans="1:21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8325</v>
      </c>
      <c r="R2207" t="s">
        <v>8330</v>
      </c>
      <c r="S2207" s="11">
        <f t="shared" si="172"/>
        <v>41031.82163194444</v>
      </c>
      <c r="T2207" s="11">
        <f t="shared" si="173"/>
        <v>41061.82163194444</v>
      </c>
      <c r="U2207">
        <f t="shared" si="174"/>
        <v>2012</v>
      </c>
    </row>
    <row r="2208" spans="1:21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8325</v>
      </c>
      <c r="R2208" t="s">
        <v>8330</v>
      </c>
      <c r="S2208" s="11">
        <f t="shared" si="172"/>
        <v>40997.257222222222</v>
      </c>
      <c r="T2208" s="11">
        <f t="shared" si="173"/>
        <v>41015.257222222222</v>
      </c>
      <c r="U2208">
        <f t="shared" si="174"/>
        <v>2012</v>
      </c>
    </row>
    <row r="2209" spans="1:21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8325</v>
      </c>
      <c r="R2209" t="s">
        <v>8330</v>
      </c>
      <c r="S2209" s="11">
        <f t="shared" si="172"/>
        <v>41564.194131944445</v>
      </c>
      <c r="T2209" s="11">
        <f t="shared" si="173"/>
        <v>41594.235798611109</v>
      </c>
      <c r="U2209">
        <f t="shared" si="174"/>
        <v>2013</v>
      </c>
    </row>
    <row r="2210" spans="1:21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8325</v>
      </c>
      <c r="R2210" t="s">
        <v>8330</v>
      </c>
      <c r="S2210" s="11">
        <f t="shared" si="172"/>
        <v>40946.882245370369</v>
      </c>
      <c r="T2210" s="11">
        <f t="shared" si="173"/>
        <v>41006.166666666664</v>
      </c>
      <c r="U2210">
        <f t="shared" si="174"/>
        <v>2012</v>
      </c>
    </row>
    <row r="2211" spans="1:21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8325</v>
      </c>
      <c r="R2211" t="s">
        <v>8330</v>
      </c>
      <c r="S2211" s="11">
        <f t="shared" si="172"/>
        <v>41732.479675925926</v>
      </c>
      <c r="T2211" s="11">
        <f t="shared" si="173"/>
        <v>41743.958333333336</v>
      </c>
      <c r="U2211">
        <f t="shared" si="174"/>
        <v>2014</v>
      </c>
    </row>
    <row r="2212" spans="1:21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8325</v>
      </c>
      <c r="R2212" t="s">
        <v>8330</v>
      </c>
      <c r="S2212" s="11">
        <f t="shared" si="172"/>
        <v>40956.066087962965</v>
      </c>
      <c r="T2212" s="11">
        <f t="shared" si="173"/>
        <v>41013.73333333333</v>
      </c>
      <c r="U2212">
        <f t="shared" si="174"/>
        <v>2012</v>
      </c>
    </row>
    <row r="2213" spans="1:21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8325</v>
      </c>
      <c r="R2213" t="s">
        <v>8330</v>
      </c>
      <c r="S2213" s="11">
        <f t="shared" si="172"/>
        <v>41716.785011574073</v>
      </c>
      <c r="T2213" s="11">
        <f t="shared" si="173"/>
        <v>41739.290972222225</v>
      </c>
      <c r="U2213">
        <f t="shared" si="174"/>
        <v>2014</v>
      </c>
    </row>
    <row r="2214" spans="1:21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8325</v>
      </c>
      <c r="R2214" t="s">
        <v>8330</v>
      </c>
      <c r="S2214" s="11">
        <f t="shared" si="172"/>
        <v>41548.747418981482</v>
      </c>
      <c r="T2214" s="11">
        <f t="shared" si="173"/>
        <v>41582.041666666664</v>
      </c>
      <c r="U2214">
        <f t="shared" si="174"/>
        <v>2013</v>
      </c>
    </row>
    <row r="2215" spans="1:21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8325</v>
      </c>
      <c r="R2215" t="s">
        <v>8330</v>
      </c>
      <c r="S2215" s="11">
        <f t="shared" si="172"/>
        <v>42109.826145833329</v>
      </c>
      <c r="T2215" s="11">
        <f t="shared" si="173"/>
        <v>42139.826145833329</v>
      </c>
      <c r="U2215">
        <f t="shared" si="174"/>
        <v>2015</v>
      </c>
    </row>
    <row r="2216" spans="1:21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8325</v>
      </c>
      <c r="R2216" t="s">
        <v>8330</v>
      </c>
      <c r="S2216" s="11">
        <f t="shared" si="172"/>
        <v>41646.792222222226</v>
      </c>
      <c r="T2216" s="11">
        <f t="shared" si="173"/>
        <v>41676.792222222226</v>
      </c>
      <c r="U2216">
        <f t="shared" si="174"/>
        <v>2014</v>
      </c>
    </row>
    <row r="2217" spans="1:21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8325</v>
      </c>
      <c r="R2217" t="s">
        <v>8330</v>
      </c>
      <c r="S2217" s="11">
        <f t="shared" si="172"/>
        <v>40958.717268518521</v>
      </c>
      <c r="T2217" s="11">
        <f t="shared" si="173"/>
        <v>40981.290972222225</v>
      </c>
      <c r="U2217">
        <f t="shared" si="174"/>
        <v>2012</v>
      </c>
    </row>
    <row r="2218" spans="1:21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8325</v>
      </c>
      <c r="R2218" t="s">
        <v>8330</v>
      </c>
      <c r="S2218" s="11">
        <f t="shared" si="172"/>
        <v>42194.751678240747</v>
      </c>
      <c r="T2218" s="11">
        <f t="shared" si="173"/>
        <v>42208.751678240747</v>
      </c>
      <c r="U2218">
        <f t="shared" si="174"/>
        <v>2015</v>
      </c>
    </row>
    <row r="2219" spans="1:21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8325</v>
      </c>
      <c r="R2219" t="s">
        <v>8330</v>
      </c>
      <c r="S2219" s="11">
        <f t="shared" si="172"/>
        <v>42299.776770833334</v>
      </c>
      <c r="T2219" s="11">
        <f t="shared" si="173"/>
        <v>42310.333333333328</v>
      </c>
      <c r="U2219">
        <f t="shared" si="174"/>
        <v>2015</v>
      </c>
    </row>
    <row r="2220" spans="1:21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8325</v>
      </c>
      <c r="R2220" t="s">
        <v>8330</v>
      </c>
      <c r="S2220" s="11">
        <f t="shared" si="172"/>
        <v>41127.812303240738</v>
      </c>
      <c r="T2220" s="11">
        <f t="shared" si="173"/>
        <v>41150</v>
      </c>
      <c r="U2220">
        <f t="shared" si="174"/>
        <v>2012</v>
      </c>
    </row>
    <row r="2221" spans="1:21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8325</v>
      </c>
      <c r="R2221" t="s">
        <v>8330</v>
      </c>
      <c r="S2221" s="11">
        <f t="shared" si="172"/>
        <v>42205.718888888892</v>
      </c>
      <c r="T2221" s="11">
        <f t="shared" si="173"/>
        <v>42235.718888888892</v>
      </c>
      <c r="U2221">
        <f t="shared" si="174"/>
        <v>2015</v>
      </c>
    </row>
    <row r="2222" spans="1:21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8325</v>
      </c>
      <c r="R2222" t="s">
        <v>8330</v>
      </c>
      <c r="S2222" s="11">
        <f t="shared" si="172"/>
        <v>41452.060601851852</v>
      </c>
      <c r="T2222" s="11">
        <f t="shared" si="173"/>
        <v>41482.060601851852</v>
      </c>
      <c r="U2222">
        <f t="shared" si="174"/>
        <v>2013</v>
      </c>
    </row>
    <row r="2223" spans="1:21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8333</v>
      </c>
      <c r="R2223" t="s">
        <v>8351</v>
      </c>
      <c r="S2223" s="11">
        <f t="shared" si="172"/>
        <v>42452.666770833333</v>
      </c>
      <c r="T2223" s="11">
        <f t="shared" si="173"/>
        <v>42483</v>
      </c>
      <c r="U2223">
        <f t="shared" si="174"/>
        <v>2016</v>
      </c>
    </row>
    <row r="2224" spans="1:21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8333</v>
      </c>
      <c r="R2224" t="s">
        <v>8351</v>
      </c>
      <c r="S2224" s="11">
        <f t="shared" si="172"/>
        <v>40906.787581018521</v>
      </c>
      <c r="T2224" s="11">
        <f t="shared" si="173"/>
        <v>40936.787581018521</v>
      </c>
      <c r="U2224">
        <f t="shared" si="174"/>
        <v>2011</v>
      </c>
    </row>
    <row r="2225" spans="1:21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8333</v>
      </c>
      <c r="R2225" t="s">
        <v>8351</v>
      </c>
      <c r="S2225" s="11">
        <f t="shared" si="172"/>
        <v>42152.640833333338</v>
      </c>
      <c r="T2225" s="11">
        <f t="shared" si="173"/>
        <v>42182.640833333338</v>
      </c>
      <c r="U2225">
        <f t="shared" si="174"/>
        <v>2015</v>
      </c>
    </row>
    <row r="2226" spans="1:21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8333</v>
      </c>
      <c r="R2226" t="s">
        <v>8351</v>
      </c>
      <c r="S2226" s="11">
        <f t="shared" si="172"/>
        <v>42644.667534722219</v>
      </c>
      <c r="T2226" s="11">
        <f t="shared" si="173"/>
        <v>42672.791666666672</v>
      </c>
      <c r="U2226">
        <f t="shared" si="174"/>
        <v>2016</v>
      </c>
    </row>
    <row r="2227" spans="1:21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8333</v>
      </c>
      <c r="R2227" t="s">
        <v>8351</v>
      </c>
      <c r="S2227" s="11">
        <f t="shared" si="172"/>
        <v>41873.79184027778</v>
      </c>
      <c r="T2227" s="11">
        <f t="shared" si="173"/>
        <v>41903.79184027778</v>
      </c>
      <c r="U2227">
        <f t="shared" si="174"/>
        <v>2014</v>
      </c>
    </row>
    <row r="2228" spans="1:21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8333</v>
      </c>
      <c r="R2228" t="s">
        <v>8351</v>
      </c>
      <c r="S2228" s="11">
        <f t="shared" si="172"/>
        <v>42381.79886574074</v>
      </c>
      <c r="T2228" s="11">
        <f t="shared" si="173"/>
        <v>42412.207638888889</v>
      </c>
      <c r="U2228">
        <f t="shared" si="174"/>
        <v>2016</v>
      </c>
    </row>
    <row r="2229" spans="1:21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8333</v>
      </c>
      <c r="R2229" t="s">
        <v>8351</v>
      </c>
      <c r="S2229" s="11">
        <f t="shared" si="172"/>
        <v>41561.807349537034</v>
      </c>
      <c r="T2229" s="11">
        <f t="shared" si="173"/>
        <v>41591.849016203705</v>
      </c>
      <c r="U2229">
        <f t="shared" si="174"/>
        <v>2013</v>
      </c>
    </row>
    <row r="2230" spans="1:21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8333</v>
      </c>
      <c r="R2230" t="s">
        <v>8351</v>
      </c>
      <c r="S2230" s="11">
        <f t="shared" si="172"/>
        <v>42202.278194444443</v>
      </c>
      <c r="T2230" s="11">
        <f t="shared" si="173"/>
        <v>42232.278194444443</v>
      </c>
      <c r="U2230">
        <f t="shared" si="174"/>
        <v>2015</v>
      </c>
    </row>
    <row r="2231" spans="1:21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8333</v>
      </c>
      <c r="R2231" t="s">
        <v>8351</v>
      </c>
      <c r="S2231" s="11">
        <f t="shared" si="172"/>
        <v>41484.664247685185</v>
      </c>
      <c r="T2231" s="11">
        <f t="shared" si="173"/>
        <v>41520.166666666664</v>
      </c>
      <c r="U2231">
        <f t="shared" si="174"/>
        <v>2013</v>
      </c>
    </row>
    <row r="2232" spans="1:21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8333</v>
      </c>
      <c r="R2232" t="s">
        <v>8351</v>
      </c>
      <c r="S2232" s="11">
        <f t="shared" si="172"/>
        <v>41724.881099537037</v>
      </c>
      <c r="T2232" s="11">
        <f t="shared" si="173"/>
        <v>41754.881099537037</v>
      </c>
      <c r="U2232">
        <f t="shared" si="174"/>
        <v>2014</v>
      </c>
    </row>
    <row r="2233" spans="1:21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8333</v>
      </c>
      <c r="R2233" t="s">
        <v>8351</v>
      </c>
      <c r="S2233" s="11">
        <f t="shared" si="172"/>
        <v>41423.910891203705</v>
      </c>
      <c r="T2233" s="11">
        <f t="shared" si="173"/>
        <v>41450.208333333336</v>
      </c>
      <c r="U2233">
        <f t="shared" si="174"/>
        <v>2013</v>
      </c>
    </row>
    <row r="2234" spans="1:21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ref="O2234:O2297" si="175">ROUND(E2234/D2234*100,0)</f>
        <v>496</v>
      </c>
      <c r="P2234">
        <f t="shared" ref="P2234:P2297" si="176">IFERROR(ROUND(E2234/L2234,2),0)</f>
        <v>25.09</v>
      </c>
      <c r="Q2234" s="10" t="s">
        <v>8333</v>
      </c>
      <c r="R2234" t="s">
        <v>8351</v>
      </c>
      <c r="S2234" s="11">
        <f t="shared" ref="S2234:S2297" si="177">(((J2234/60)/60)/24)+DATE(1970,1,1)</f>
        <v>41806.794074074074</v>
      </c>
      <c r="T2234" s="11">
        <f t="shared" ref="T2234:T2297" si="178">(((I2234/60)/60)/24)+DATE(1970,1,1)</f>
        <v>41839.125</v>
      </c>
      <c r="U2234">
        <f t="shared" ref="U2234:U2297" si="179">YEAR(S2234)</f>
        <v>2014</v>
      </c>
    </row>
    <row r="2235" spans="1:21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5"/>
        <v>332</v>
      </c>
      <c r="P2235">
        <f t="shared" si="176"/>
        <v>21.23</v>
      </c>
      <c r="Q2235" s="10" t="s">
        <v>8333</v>
      </c>
      <c r="R2235" t="s">
        <v>8351</v>
      </c>
      <c r="S2235" s="11">
        <f t="shared" si="177"/>
        <v>42331.378923611104</v>
      </c>
      <c r="T2235" s="11">
        <f t="shared" si="178"/>
        <v>42352</v>
      </c>
      <c r="U2235">
        <f t="shared" si="179"/>
        <v>2015</v>
      </c>
    </row>
    <row r="2236" spans="1:21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5"/>
        <v>1165</v>
      </c>
      <c r="P2236">
        <f t="shared" si="176"/>
        <v>41.61</v>
      </c>
      <c r="Q2236" s="10" t="s">
        <v>8333</v>
      </c>
      <c r="R2236" t="s">
        <v>8351</v>
      </c>
      <c r="S2236" s="11">
        <f t="shared" si="177"/>
        <v>42710.824618055558</v>
      </c>
      <c r="T2236" s="11">
        <f t="shared" si="178"/>
        <v>42740.824618055558</v>
      </c>
      <c r="U2236">
        <f t="shared" si="179"/>
        <v>2016</v>
      </c>
    </row>
    <row r="2237" spans="1:21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5"/>
        <v>153</v>
      </c>
      <c r="P2237">
        <f t="shared" si="176"/>
        <v>135.59</v>
      </c>
      <c r="Q2237" s="10" t="s">
        <v>8333</v>
      </c>
      <c r="R2237" t="s">
        <v>8351</v>
      </c>
      <c r="S2237" s="11">
        <f t="shared" si="177"/>
        <v>42062.022118055553</v>
      </c>
      <c r="T2237" s="11">
        <f t="shared" si="178"/>
        <v>42091.980451388896</v>
      </c>
      <c r="U2237">
        <f t="shared" si="179"/>
        <v>2015</v>
      </c>
    </row>
    <row r="2238" spans="1:21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5"/>
        <v>537</v>
      </c>
      <c r="P2238">
        <f t="shared" si="176"/>
        <v>22.12</v>
      </c>
      <c r="Q2238" s="10" t="s">
        <v>8333</v>
      </c>
      <c r="R2238" t="s">
        <v>8351</v>
      </c>
      <c r="S2238" s="11">
        <f t="shared" si="177"/>
        <v>42371.617164351846</v>
      </c>
      <c r="T2238" s="11">
        <f t="shared" si="178"/>
        <v>42401.617164351846</v>
      </c>
      <c r="U2238">
        <f t="shared" si="179"/>
        <v>2016</v>
      </c>
    </row>
    <row r="2239" spans="1:21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5"/>
        <v>353</v>
      </c>
      <c r="P2239">
        <f t="shared" si="176"/>
        <v>64.63</v>
      </c>
      <c r="Q2239" s="10" t="s">
        <v>8333</v>
      </c>
      <c r="R2239" t="s">
        <v>8351</v>
      </c>
      <c r="S2239" s="11">
        <f t="shared" si="177"/>
        <v>41915.003275462965</v>
      </c>
      <c r="T2239" s="11">
        <f t="shared" si="178"/>
        <v>41955.332638888889</v>
      </c>
      <c r="U2239">
        <f t="shared" si="179"/>
        <v>2014</v>
      </c>
    </row>
    <row r="2240" spans="1:21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5"/>
        <v>137</v>
      </c>
      <c r="P2240">
        <f t="shared" si="176"/>
        <v>69.569999999999993</v>
      </c>
      <c r="Q2240" s="10" t="s">
        <v>8333</v>
      </c>
      <c r="R2240" t="s">
        <v>8351</v>
      </c>
      <c r="S2240" s="11">
        <f t="shared" si="177"/>
        <v>42774.621712962966</v>
      </c>
      <c r="T2240" s="11">
        <f t="shared" si="178"/>
        <v>42804.621712962966</v>
      </c>
      <c r="U2240">
        <f t="shared" si="179"/>
        <v>2017</v>
      </c>
    </row>
    <row r="2241" spans="1:21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5"/>
        <v>128</v>
      </c>
      <c r="P2241">
        <f t="shared" si="176"/>
        <v>75.13</v>
      </c>
      <c r="Q2241" s="10" t="s">
        <v>8333</v>
      </c>
      <c r="R2241" t="s">
        <v>8351</v>
      </c>
      <c r="S2241" s="11">
        <f t="shared" si="177"/>
        <v>41572.958495370374</v>
      </c>
      <c r="T2241" s="11">
        <f t="shared" si="178"/>
        <v>41609.168055555558</v>
      </c>
      <c r="U2241">
        <f t="shared" si="179"/>
        <v>2013</v>
      </c>
    </row>
    <row r="2242" spans="1:21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5"/>
        <v>271</v>
      </c>
      <c r="P2242">
        <f t="shared" si="176"/>
        <v>140.97999999999999</v>
      </c>
      <c r="Q2242" s="10" t="s">
        <v>8333</v>
      </c>
      <c r="R2242" t="s">
        <v>8351</v>
      </c>
      <c r="S2242" s="11">
        <f t="shared" si="177"/>
        <v>42452.825740740736</v>
      </c>
      <c r="T2242" s="11">
        <f t="shared" si="178"/>
        <v>42482.825740740736</v>
      </c>
      <c r="U2242">
        <f t="shared" si="179"/>
        <v>2016</v>
      </c>
    </row>
    <row r="2243" spans="1:21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si="176"/>
        <v>49.47</v>
      </c>
      <c r="Q2243" s="10" t="s">
        <v>8333</v>
      </c>
      <c r="R2243" t="s">
        <v>8351</v>
      </c>
      <c r="S2243" s="11">
        <f t="shared" si="177"/>
        <v>42766.827546296292</v>
      </c>
      <c r="T2243" s="11">
        <f t="shared" si="178"/>
        <v>42796.827546296292</v>
      </c>
      <c r="U2243">
        <f t="shared" si="179"/>
        <v>2017</v>
      </c>
    </row>
    <row r="2244" spans="1:21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8333</v>
      </c>
      <c r="R2244" t="s">
        <v>8351</v>
      </c>
      <c r="S2244" s="11">
        <f t="shared" si="177"/>
        <v>41569.575613425928</v>
      </c>
      <c r="T2244" s="11">
        <f t="shared" si="178"/>
        <v>41605.126388888886</v>
      </c>
      <c r="U2244">
        <f t="shared" si="179"/>
        <v>2013</v>
      </c>
    </row>
    <row r="2245" spans="1:21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8333</v>
      </c>
      <c r="R2245" t="s">
        <v>8351</v>
      </c>
      <c r="S2245" s="11">
        <f t="shared" si="177"/>
        <v>42800.751041666663</v>
      </c>
      <c r="T2245" s="11">
        <f t="shared" si="178"/>
        <v>42807.125</v>
      </c>
      <c r="U2245">
        <f t="shared" si="179"/>
        <v>2017</v>
      </c>
    </row>
    <row r="2246" spans="1:21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8333</v>
      </c>
      <c r="R2246" t="s">
        <v>8351</v>
      </c>
      <c r="S2246" s="11">
        <f t="shared" si="177"/>
        <v>42647.818819444445</v>
      </c>
      <c r="T2246" s="11">
        <f t="shared" si="178"/>
        <v>42659.854166666672</v>
      </c>
      <c r="U2246">
        <f t="shared" si="179"/>
        <v>2016</v>
      </c>
    </row>
    <row r="2247" spans="1:21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8333</v>
      </c>
      <c r="R2247" t="s">
        <v>8351</v>
      </c>
      <c r="S2247" s="11">
        <f t="shared" si="177"/>
        <v>41660.708530092597</v>
      </c>
      <c r="T2247" s="11">
        <f t="shared" si="178"/>
        <v>41691.75</v>
      </c>
      <c r="U2247">
        <f t="shared" si="179"/>
        <v>2014</v>
      </c>
    </row>
    <row r="2248" spans="1:21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8333</v>
      </c>
      <c r="R2248" t="s">
        <v>8351</v>
      </c>
      <c r="S2248" s="11">
        <f t="shared" si="177"/>
        <v>42221.79178240741</v>
      </c>
      <c r="T2248" s="11">
        <f t="shared" si="178"/>
        <v>42251.79178240741</v>
      </c>
      <c r="U2248">
        <f t="shared" si="179"/>
        <v>2015</v>
      </c>
    </row>
    <row r="2249" spans="1:21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8333</v>
      </c>
      <c r="R2249" t="s">
        <v>8351</v>
      </c>
      <c r="S2249" s="11">
        <f t="shared" si="177"/>
        <v>42200.666261574079</v>
      </c>
      <c r="T2249" s="11">
        <f t="shared" si="178"/>
        <v>42214.666261574079</v>
      </c>
      <c r="U2249">
        <f t="shared" si="179"/>
        <v>2015</v>
      </c>
    </row>
    <row r="2250" spans="1:21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8333</v>
      </c>
      <c r="R2250" t="s">
        <v>8351</v>
      </c>
      <c r="S2250" s="11">
        <f t="shared" si="177"/>
        <v>42688.875902777778</v>
      </c>
      <c r="T2250" s="11">
        <f t="shared" si="178"/>
        <v>42718.875902777778</v>
      </c>
      <c r="U2250">
        <f t="shared" si="179"/>
        <v>2016</v>
      </c>
    </row>
    <row r="2251" spans="1:21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8333</v>
      </c>
      <c r="R2251" t="s">
        <v>8351</v>
      </c>
      <c r="S2251" s="11">
        <f t="shared" si="177"/>
        <v>41336.703298611108</v>
      </c>
      <c r="T2251" s="11">
        <f t="shared" si="178"/>
        <v>41366.661631944444</v>
      </c>
      <c r="U2251">
        <f t="shared" si="179"/>
        <v>2013</v>
      </c>
    </row>
    <row r="2252" spans="1:21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8333</v>
      </c>
      <c r="R2252" t="s">
        <v>8351</v>
      </c>
      <c r="S2252" s="11">
        <f t="shared" si="177"/>
        <v>42677.005474537036</v>
      </c>
      <c r="T2252" s="11">
        <f t="shared" si="178"/>
        <v>42707.0471412037</v>
      </c>
      <c r="U2252">
        <f t="shared" si="179"/>
        <v>2016</v>
      </c>
    </row>
    <row r="2253" spans="1:21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8333</v>
      </c>
      <c r="R2253" t="s">
        <v>8351</v>
      </c>
      <c r="S2253" s="11">
        <f t="shared" si="177"/>
        <v>41846.34579861111</v>
      </c>
      <c r="T2253" s="11">
        <f t="shared" si="178"/>
        <v>41867.34579861111</v>
      </c>
      <c r="U2253">
        <f t="shared" si="179"/>
        <v>2014</v>
      </c>
    </row>
    <row r="2254" spans="1:21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8333</v>
      </c>
      <c r="R2254" t="s">
        <v>8351</v>
      </c>
      <c r="S2254" s="11">
        <f t="shared" si="177"/>
        <v>42573.327986111108</v>
      </c>
      <c r="T2254" s="11">
        <f t="shared" si="178"/>
        <v>42588.327986111108</v>
      </c>
      <c r="U2254">
        <f t="shared" si="179"/>
        <v>2016</v>
      </c>
    </row>
    <row r="2255" spans="1:21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8333</v>
      </c>
      <c r="R2255" t="s">
        <v>8351</v>
      </c>
      <c r="S2255" s="11">
        <f t="shared" si="177"/>
        <v>42296.631331018521</v>
      </c>
      <c r="T2255" s="11">
        <f t="shared" si="178"/>
        <v>42326.672997685186</v>
      </c>
      <c r="U2255">
        <f t="shared" si="179"/>
        <v>2015</v>
      </c>
    </row>
    <row r="2256" spans="1:21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8333</v>
      </c>
      <c r="R2256" t="s">
        <v>8351</v>
      </c>
      <c r="S2256" s="11">
        <f t="shared" si="177"/>
        <v>42752.647777777776</v>
      </c>
      <c r="T2256" s="11">
        <f t="shared" si="178"/>
        <v>42759.647777777776</v>
      </c>
      <c r="U2256">
        <f t="shared" si="179"/>
        <v>2017</v>
      </c>
    </row>
    <row r="2257" spans="1:21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8333</v>
      </c>
      <c r="R2257" t="s">
        <v>8351</v>
      </c>
      <c r="S2257" s="11">
        <f t="shared" si="177"/>
        <v>42467.951979166668</v>
      </c>
      <c r="T2257" s="11">
        <f t="shared" si="178"/>
        <v>42497.951979166668</v>
      </c>
      <c r="U2257">
        <f t="shared" si="179"/>
        <v>2016</v>
      </c>
    </row>
    <row r="2258" spans="1:21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8333</v>
      </c>
      <c r="R2258" t="s">
        <v>8351</v>
      </c>
      <c r="S2258" s="11">
        <f t="shared" si="177"/>
        <v>42682.451921296291</v>
      </c>
      <c r="T2258" s="11">
        <f t="shared" si="178"/>
        <v>42696.451921296291</v>
      </c>
      <c r="U2258">
        <f t="shared" si="179"/>
        <v>2016</v>
      </c>
    </row>
    <row r="2259" spans="1:21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8333</v>
      </c>
      <c r="R2259" t="s">
        <v>8351</v>
      </c>
      <c r="S2259" s="11">
        <f t="shared" si="177"/>
        <v>42505.936678240745</v>
      </c>
      <c r="T2259" s="11">
        <f t="shared" si="178"/>
        <v>42540.958333333328</v>
      </c>
      <c r="U2259">
        <f t="shared" si="179"/>
        <v>2016</v>
      </c>
    </row>
    <row r="2260" spans="1:21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8333</v>
      </c>
      <c r="R2260" t="s">
        <v>8351</v>
      </c>
      <c r="S2260" s="11">
        <f t="shared" si="177"/>
        <v>42136.75100694444</v>
      </c>
      <c r="T2260" s="11">
        <f t="shared" si="178"/>
        <v>42166.75100694444</v>
      </c>
      <c r="U2260">
        <f t="shared" si="179"/>
        <v>2015</v>
      </c>
    </row>
    <row r="2261" spans="1:21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8333</v>
      </c>
      <c r="R2261" t="s">
        <v>8351</v>
      </c>
      <c r="S2261" s="11">
        <f t="shared" si="177"/>
        <v>42702.804814814815</v>
      </c>
      <c r="T2261" s="11">
        <f t="shared" si="178"/>
        <v>42712.804814814815</v>
      </c>
      <c r="U2261">
        <f t="shared" si="179"/>
        <v>2016</v>
      </c>
    </row>
    <row r="2262" spans="1:21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8333</v>
      </c>
      <c r="R2262" t="s">
        <v>8351</v>
      </c>
      <c r="S2262" s="11">
        <f t="shared" si="177"/>
        <v>41695.016782407409</v>
      </c>
      <c r="T2262" s="11">
        <f t="shared" si="178"/>
        <v>41724.975115740745</v>
      </c>
      <c r="U2262">
        <f t="shared" si="179"/>
        <v>2014</v>
      </c>
    </row>
    <row r="2263" spans="1:21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8333</v>
      </c>
      <c r="R2263" t="s">
        <v>8351</v>
      </c>
      <c r="S2263" s="11">
        <f t="shared" si="177"/>
        <v>42759.724768518514</v>
      </c>
      <c r="T2263" s="11">
        <f t="shared" si="178"/>
        <v>42780.724768518514</v>
      </c>
      <c r="U2263">
        <f t="shared" si="179"/>
        <v>2017</v>
      </c>
    </row>
    <row r="2264" spans="1:21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8333</v>
      </c>
      <c r="R2264" t="s">
        <v>8351</v>
      </c>
      <c r="S2264" s="11">
        <f t="shared" si="177"/>
        <v>41926.585162037038</v>
      </c>
      <c r="T2264" s="11">
        <f t="shared" si="178"/>
        <v>41961</v>
      </c>
      <c r="U2264">
        <f t="shared" si="179"/>
        <v>2014</v>
      </c>
    </row>
    <row r="2265" spans="1:21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8333</v>
      </c>
      <c r="R2265" t="s">
        <v>8351</v>
      </c>
      <c r="S2265" s="11">
        <f t="shared" si="177"/>
        <v>42014.832326388889</v>
      </c>
      <c r="T2265" s="11">
        <f t="shared" si="178"/>
        <v>42035.832326388889</v>
      </c>
      <c r="U2265">
        <f t="shared" si="179"/>
        <v>2015</v>
      </c>
    </row>
    <row r="2266" spans="1:21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8333</v>
      </c>
      <c r="R2266" t="s">
        <v>8351</v>
      </c>
      <c r="S2266" s="11">
        <f t="shared" si="177"/>
        <v>42496.582337962958</v>
      </c>
      <c r="T2266" s="11">
        <f t="shared" si="178"/>
        <v>42513.125</v>
      </c>
      <c r="U2266">
        <f t="shared" si="179"/>
        <v>2016</v>
      </c>
    </row>
    <row r="2267" spans="1:21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8333</v>
      </c>
      <c r="R2267" t="s">
        <v>8351</v>
      </c>
      <c r="S2267" s="11">
        <f t="shared" si="177"/>
        <v>42689.853090277778</v>
      </c>
      <c r="T2267" s="11">
        <f t="shared" si="178"/>
        <v>42696.853090277778</v>
      </c>
      <c r="U2267">
        <f t="shared" si="179"/>
        <v>2016</v>
      </c>
    </row>
    <row r="2268" spans="1:21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8333</v>
      </c>
      <c r="R2268" t="s">
        <v>8351</v>
      </c>
      <c r="S2268" s="11">
        <f t="shared" si="177"/>
        <v>42469.874907407408</v>
      </c>
      <c r="T2268" s="11">
        <f t="shared" si="178"/>
        <v>42487.083333333328</v>
      </c>
      <c r="U2268">
        <f t="shared" si="179"/>
        <v>2016</v>
      </c>
    </row>
    <row r="2269" spans="1:21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8333</v>
      </c>
      <c r="R2269" t="s">
        <v>8351</v>
      </c>
      <c r="S2269" s="11">
        <f t="shared" si="177"/>
        <v>41968.829826388886</v>
      </c>
      <c r="T2269" s="11">
        <f t="shared" si="178"/>
        <v>41994.041666666672</v>
      </c>
      <c r="U2269">
        <f t="shared" si="179"/>
        <v>2014</v>
      </c>
    </row>
    <row r="2270" spans="1:21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8333</v>
      </c>
      <c r="R2270" t="s">
        <v>8351</v>
      </c>
      <c r="S2270" s="11">
        <f t="shared" si="177"/>
        <v>42776.082349537035</v>
      </c>
      <c r="T2270" s="11">
        <f t="shared" si="178"/>
        <v>42806.082349537035</v>
      </c>
      <c r="U2270">
        <f t="shared" si="179"/>
        <v>2017</v>
      </c>
    </row>
    <row r="2271" spans="1:21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8333</v>
      </c>
      <c r="R2271" t="s">
        <v>8351</v>
      </c>
      <c r="S2271" s="11">
        <f t="shared" si="177"/>
        <v>42776.704432870371</v>
      </c>
      <c r="T2271" s="11">
        <f t="shared" si="178"/>
        <v>42801.208333333328</v>
      </c>
      <c r="U2271">
        <f t="shared" si="179"/>
        <v>2017</v>
      </c>
    </row>
    <row r="2272" spans="1:21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8333</v>
      </c>
      <c r="R2272" t="s">
        <v>8351</v>
      </c>
      <c r="S2272" s="11">
        <f t="shared" si="177"/>
        <v>42725.869363425925</v>
      </c>
      <c r="T2272" s="11">
        <f t="shared" si="178"/>
        <v>42745.915972222225</v>
      </c>
      <c r="U2272">
        <f t="shared" si="179"/>
        <v>2016</v>
      </c>
    </row>
    <row r="2273" spans="1:21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8333</v>
      </c>
      <c r="R2273" t="s">
        <v>8351</v>
      </c>
      <c r="S2273" s="11">
        <f t="shared" si="177"/>
        <v>42684.000046296293</v>
      </c>
      <c r="T2273" s="11">
        <f t="shared" si="178"/>
        <v>42714.000046296293</v>
      </c>
      <c r="U2273">
        <f t="shared" si="179"/>
        <v>2016</v>
      </c>
    </row>
    <row r="2274" spans="1:21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8333</v>
      </c>
      <c r="R2274" t="s">
        <v>8351</v>
      </c>
      <c r="S2274" s="11">
        <f t="shared" si="177"/>
        <v>42315.699490740735</v>
      </c>
      <c r="T2274" s="11">
        <f t="shared" si="178"/>
        <v>42345.699490740735</v>
      </c>
      <c r="U2274">
        <f t="shared" si="179"/>
        <v>2015</v>
      </c>
    </row>
    <row r="2275" spans="1:21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8333</v>
      </c>
      <c r="R2275" t="s">
        <v>8351</v>
      </c>
      <c r="S2275" s="11">
        <f t="shared" si="177"/>
        <v>42781.549097222218</v>
      </c>
      <c r="T2275" s="11">
        <f t="shared" si="178"/>
        <v>42806.507430555561</v>
      </c>
      <c r="U2275">
        <f t="shared" si="179"/>
        <v>2017</v>
      </c>
    </row>
    <row r="2276" spans="1:21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8333</v>
      </c>
      <c r="R2276" t="s">
        <v>8351</v>
      </c>
      <c r="S2276" s="11">
        <f t="shared" si="177"/>
        <v>41663.500659722224</v>
      </c>
      <c r="T2276" s="11">
        <f t="shared" si="178"/>
        <v>41693.500659722224</v>
      </c>
      <c r="U2276">
        <f t="shared" si="179"/>
        <v>2014</v>
      </c>
    </row>
    <row r="2277" spans="1:21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8333</v>
      </c>
      <c r="R2277" t="s">
        <v>8351</v>
      </c>
      <c r="S2277" s="11">
        <f t="shared" si="177"/>
        <v>41965.616655092599</v>
      </c>
      <c r="T2277" s="11">
        <f t="shared" si="178"/>
        <v>41995.616655092599</v>
      </c>
      <c r="U2277">
        <f t="shared" si="179"/>
        <v>2014</v>
      </c>
    </row>
    <row r="2278" spans="1:21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8333</v>
      </c>
      <c r="R2278" t="s">
        <v>8351</v>
      </c>
      <c r="S2278" s="11">
        <f t="shared" si="177"/>
        <v>41614.651493055557</v>
      </c>
      <c r="T2278" s="11">
        <f t="shared" si="178"/>
        <v>41644.651493055557</v>
      </c>
      <c r="U2278">
        <f t="shared" si="179"/>
        <v>2013</v>
      </c>
    </row>
    <row r="2279" spans="1:21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8333</v>
      </c>
      <c r="R2279" t="s">
        <v>8351</v>
      </c>
      <c r="S2279" s="11">
        <f t="shared" si="177"/>
        <v>40936.678506944445</v>
      </c>
      <c r="T2279" s="11">
        <f t="shared" si="178"/>
        <v>40966.678506944445</v>
      </c>
      <c r="U2279">
        <f t="shared" si="179"/>
        <v>2012</v>
      </c>
    </row>
    <row r="2280" spans="1:21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8333</v>
      </c>
      <c r="R2280" t="s">
        <v>8351</v>
      </c>
      <c r="S2280" s="11">
        <f t="shared" si="177"/>
        <v>42338.709108796291</v>
      </c>
      <c r="T2280" s="11">
        <f t="shared" si="178"/>
        <v>42372.957638888889</v>
      </c>
      <c r="U2280">
        <f t="shared" si="179"/>
        <v>2015</v>
      </c>
    </row>
    <row r="2281" spans="1:21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8333</v>
      </c>
      <c r="R2281" t="s">
        <v>8351</v>
      </c>
      <c r="S2281" s="11">
        <f t="shared" si="177"/>
        <v>42020.806701388887</v>
      </c>
      <c r="T2281" s="11">
        <f t="shared" si="178"/>
        <v>42039.166666666672</v>
      </c>
      <c r="U2281">
        <f t="shared" si="179"/>
        <v>2015</v>
      </c>
    </row>
    <row r="2282" spans="1:21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8333</v>
      </c>
      <c r="R2282" t="s">
        <v>8351</v>
      </c>
      <c r="S2282" s="11">
        <f t="shared" si="177"/>
        <v>42234.624895833331</v>
      </c>
      <c r="T2282" s="11">
        <f t="shared" si="178"/>
        <v>42264.624895833331</v>
      </c>
      <c r="U2282">
        <f t="shared" si="179"/>
        <v>2015</v>
      </c>
    </row>
    <row r="2283" spans="1:21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8325</v>
      </c>
      <c r="R2283" t="s">
        <v>8326</v>
      </c>
      <c r="S2283" s="11">
        <f t="shared" si="177"/>
        <v>40687.285844907405</v>
      </c>
      <c r="T2283" s="11">
        <f t="shared" si="178"/>
        <v>40749.284722222219</v>
      </c>
      <c r="U2283">
        <f t="shared" si="179"/>
        <v>2011</v>
      </c>
    </row>
    <row r="2284" spans="1:21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8325</v>
      </c>
      <c r="R2284" t="s">
        <v>8326</v>
      </c>
      <c r="S2284" s="11">
        <f t="shared" si="177"/>
        <v>42323.17460648148</v>
      </c>
      <c r="T2284" s="11">
        <f t="shared" si="178"/>
        <v>42383.17460648148</v>
      </c>
      <c r="U2284">
        <f t="shared" si="179"/>
        <v>2015</v>
      </c>
    </row>
    <row r="2285" spans="1:21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8325</v>
      </c>
      <c r="R2285" t="s">
        <v>8326</v>
      </c>
      <c r="S2285" s="11">
        <f t="shared" si="177"/>
        <v>40978.125046296293</v>
      </c>
      <c r="T2285" s="11">
        <f t="shared" si="178"/>
        <v>41038.083379629628</v>
      </c>
      <c r="U2285">
        <f t="shared" si="179"/>
        <v>2012</v>
      </c>
    </row>
    <row r="2286" spans="1:21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8325</v>
      </c>
      <c r="R2286" t="s">
        <v>8326</v>
      </c>
      <c r="S2286" s="11">
        <f t="shared" si="177"/>
        <v>40585.796817129631</v>
      </c>
      <c r="T2286" s="11">
        <f t="shared" si="178"/>
        <v>40614.166666666664</v>
      </c>
      <c r="U2286">
        <f t="shared" si="179"/>
        <v>2011</v>
      </c>
    </row>
    <row r="2287" spans="1:21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8325</v>
      </c>
      <c r="R2287" t="s">
        <v>8326</v>
      </c>
      <c r="S2287" s="11">
        <f t="shared" si="177"/>
        <v>41059.185682870368</v>
      </c>
      <c r="T2287" s="11">
        <f t="shared" si="178"/>
        <v>41089.185682870368</v>
      </c>
      <c r="U2287">
        <f t="shared" si="179"/>
        <v>2012</v>
      </c>
    </row>
    <row r="2288" spans="1:21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8325</v>
      </c>
      <c r="R2288" t="s">
        <v>8326</v>
      </c>
      <c r="S2288" s="11">
        <f t="shared" si="177"/>
        <v>41494.963587962964</v>
      </c>
      <c r="T2288" s="11">
        <f t="shared" si="178"/>
        <v>41523.165972222225</v>
      </c>
      <c r="U2288">
        <f t="shared" si="179"/>
        <v>2013</v>
      </c>
    </row>
    <row r="2289" spans="1:21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8325</v>
      </c>
      <c r="R2289" t="s">
        <v>8326</v>
      </c>
      <c r="S2289" s="11">
        <f t="shared" si="177"/>
        <v>41792.667361111111</v>
      </c>
      <c r="T2289" s="11">
        <f t="shared" si="178"/>
        <v>41813.667361111111</v>
      </c>
      <c r="U2289">
        <f t="shared" si="179"/>
        <v>2014</v>
      </c>
    </row>
    <row r="2290" spans="1:21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8325</v>
      </c>
      <c r="R2290" t="s">
        <v>8326</v>
      </c>
      <c r="S2290" s="11">
        <f t="shared" si="177"/>
        <v>41067.827418981484</v>
      </c>
      <c r="T2290" s="11">
        <f t="shared" si="178"/>
        <v>41086.75</v>
      </c>
      <c r="U2290">
        <f t="shared" si="179"/>
        <v>2012</v>
      </c>
    </row>
    <row r="2291" spans="1:21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8325</v>
      </c>
      <c r="R2291" t="s">
        <v>8326</v>
      </c>
      <c r="S2291" s="11">
        <f t="shared" si="177"/>
        <v>41571.998379629629</v>
      </c>
      <c r="T2291" s="11">
        <f t="shared" si="178"/>
        <v>41614.973611111112</v>
      </c>
      <c r="U2291">
        <f t="shared" si="179"/>
        <v>2013</v>
      </c>
    </row>
    <row r="2292" spans="1:21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8325</v>
      </c>
      <c r="R2292" t="s">
        <v>8326</v>
      </c>
      <c r="S2292" s="11">
        <f t="shared" si="177"/>
        <v>40070.253819444442</v>
      </c>
      <c r="T2292" s="11">
        <f t="shared" si="178"/>
        <v>40148.708333333336</v>
      </c>
      <c r="U2292">
        <f t="shared" si="179"/>
        <v>2009</v>
      </c>
    </row>
    <row r="2293" spans="1:21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8325</v>
      </c>
      <c r="R2293" t="s">
        <v>8326</v>
      </c>
      <c r="S2293" s="11">
        <f t="shared" si="177"/>
        <v>40987.977060185185</v>
      </c>
      <c r="T2293" s="11">
        <f t="shared" si="178"/>
        <v>41022.166666666664</v>
      </c>
      <c r="U2293">
        <f t="shared" si="179"/>
        <v>2012</v>
      </c>
    </row>
    <row r="2294" spans="1:21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8325</v>
      </c>
      <c r="R2294" t="s">
        <v>8326</v>
      </c>
      <c r="S2294" s="11">
        <f t="shared" si="177"/>
        <v>40987.697638888887</v>
      </c>
      <c r="T2294" s="11">
        <f t="shared" si="178"/>
        <v>41017.697638888887</v>
      </c>
      <c r="U2294">
        <f t="shared" si="179"/>
        <v>2012</v>
      </c>
    </row>
    <row r="2295" spans="1:21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8325</v>
      </c>
      <c r="R2295" t="s">
        <v>8326</v>
      </c>
      <c r="S2295" s="11">
        <f t="shared" si="177"/>
        <v>41151.708321759259</v>
      </c>
      <c r="T2295" s="11">
        <f t="shared" si="178"/>
        <v>41177.165972222225</v>
      </c>
      <c r="U2295">
        <f t="shared" si="179"/>
        <v>2012</v>
      </c>
    </row>
    <row r="2296" spans="1:21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8325</v>
      </c>
      <c r="R2296" t="s">
        <v>8326</v>
      </c>
      <c r="S2296" s="11">
        <f t="shared" si="177"/>
        <v>41264.72314814815</v>
      </c>
      <c r="T2296" s="11">
        <f t="shared" si="178"/>
        <v>41294.72314814815</v>
      </c>
      <c r="U2296">
        <f t="shared" si="179"/>
        <v>2012</v>
      </c>
    </row>
    <row r="2297" spans="1:21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8325</v>
      </c>
      <c r="R2297" t="s">
        <v>8326</v>
      </c>
      <c r="S2297" s="11">
        <f t="shared" si="177"/>
        <v>41270.954351851848</v>
      </c>
      <c r="T2297" s="11">
        <f t="shared" si="178"/>
        <v>41300.954351851848</v>
      </c>
      <c r="U2297">
        <f t="shared" si="179"/>
        <v>2012</v>
      </c>
    </row>
    <row r="2298" spans="1:21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ref="O2298:O2361" si="180">ROUND(E2298/D2298*100,0)</f>
        <v>149</v>
      </c>
      <c r="P2298">
        <f t="shared" ref="P2298:P2361" si="181">IFERROR(ROUND(E2298/L2298,2),0)</f>
        <v>71.97</v>
      </c>
      <c r="Q2298" s="10" t="s">
        <v>8325</v>
      </c>
      <c r="R2298" t="s">
        <v>8326</v>
      </c>
      <c r="S2298" s="11">
        <f t="shared" ref="S2298:S2361" si="182">(((J2298/60)/60)/24)+DATE(1970,1,1)</f>
        <v>40927.731782407405</v>
      </c>
      <c r="T2298" s="11">
        <f t="shared" ref="T2298:T2361" si="183">(((I2298/60)/60)/24)+DATE(1970,1,1)</f>
        <v>40962.731782407405</v>
      </c>
      <c r="U2298">
        <f t="shared" ref="U2298:U2361" si="184">YEAR(S2298)</f>
        <v>2012</v>
      </c>
    </row>
    <row r="2299" spans="1:21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80"/>
        <v>101</v>
      </c>
      <c r="P2299">
        <f t="shared" si="181"/>
        <v>52.95</v>
      </c>
      <c r="Q2299" s="10" t="s">
        <v>8325</v>
      </c>
      <c r="R2299" t="s">
        <v>8326</v>
      </c>
      <c r="S2299" s="11">
        <f t="shared" si="182"/>
        <v>40948.042233796295</v>
      </c>
      <c r="T2299" s="11">
        <f t="shared" si="183"/>
        <v>40982.165972222225</v>
      </c>
      <c r="U2299">
        <f t="shared" si="184"/>
        <v>2012</v>
      </c>
    </row>
    <row r="2300" spans="1:21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80"/>
        <v>105</v>
      </c>
      <c r="P2300">
        <f t="shared" si="181"/>
        <v>109.45</v>
      </c>
      <c r="Q2300" s="10" t="s">
        <v>8325</v>
      </c>
      <c r="R2300" t="s">
        <v>8326</v>
      </c>
      <c r="S2300" s="11">
        <f t="shared" si="182"/>
        <v>41694.84065972222</v>
      </c>
      <c r="T2300" s="11">
        <f t="shared" si="183"/>
        <v>41724.798993055556</v>
      </c>
      <c r="U2300">
        <f t="shared" si="184"/>
        <v>2014</v>
      </c>
    </row>
    <row r="2301" spans="1:21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80"/>
        <v>350</v>
      </c>
      <c r="P2301">
        <f t="shared" si="181"/>
        <v>75.040000000000006</v>
      </c>
      <c r="Q2301" s="10" t="s">
        <v>8325</v>
      </c>
      <c r="R2301" t="s">
        <v>8326</v>
      </c>
      <c r="S2301" s="11">
        <f t="shared" si="182"/>
        <v>40565.032511574071</v>
      </c>
      <c r="T2301" s="11">
        <f t="shared" si="183"/>
        <v>40580.032511574071</v>
      </c>
      <c r="U2301">
        <f t="shared" si="184"/>
        <v>2011</v>
      </c>
    </row>
    <row r="2302" spans="1:21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80"/>
        <v>101</v>
      </c>
      <c r="P2302">
        <f t="shared" si="181"/>
        <v>115.71</v>
      </c>
      <c r="Q2302" s="10" t="s">
        <v>8325</v>
      </c>
      <c r="R2302" t="s">
        <v>8326</v>
      </c>
      <c r="S2302" s="11">
        <f t="shared" si="182"/>
        <v>41074.727037037039</v>
      </c>
      <c r="T2302" s="11">
        <f t="shared" si="183"/>
        <v>41088.727037037039</v>
      </c>
      <c r="U2302">
        <f t="shared" si="184"/>
        <v>2012</v>
      </c>
    </row>
    <row r="2303" spans="1:21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80"/>
        <v>134</v>
      </c>
      <c r="P2303">
        <f t="shared" si="181"/>
        <v>31.66</v>
      </c>
      <c r="Q2303" s="10" t="s">
        <v>8325</v>
      </c>
      <c r="R2303" t="s">
        <v>8329</v>
      </c>
      <c r="S2303" s="11">
        <f t="shared" si="182"/>
        <v>41416.146944444445</v>
      </c>
      <c r="T2303" s="11">
        <f t="shared" si="183"/>
        <v>41446.146944444445</v>
      </c>
      <c r="U2303">
        <f t="shared" si="184"/>
        <v>2013</v>
      </c>
    </row>
    <row r="2304" spans="1:21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80"/>
        <v>171</v>
      </c>
      <c r="P2304">
        <f t="shared" si="181"/>
        <v>46.18</v>
      </c>
      <c r="Q2304" s="10" t="s">
        <v>8325</v>
      </c>
      <c r="R2304" t="s">
        <v>8329</v>
      </c>
      <c r="S2304" s="11">
        <f t="shared" si="182"/>
        <v>41605.868449074071</v>
      </c>
      <c r="T2304" s="11">
        <f t="shared" si="183"/>
        <v>41639.291666666664</v>
      </c>
      <c r="U2304">
        <f t="shared" si="184"/>
        <v>2013</v>
      </c>
    </row>
    <row r="2305" spans="1:21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80"/>
        <v>109</v>
      </c>
      <c r="P2305">
        <f t="shared" si="181"/>
        <v>68.48</v>
      </c>
      <c r="Q2305" s="10" t="s">
        <v>8325</v>
      </c>
      <c r="R2305" t="s">
        <v>8329</v>
      </c>
      <c r="S2305" s="11">
        <f t="shared" si="182"/>
        <v>40850.111064814817</v>
      </c>
      <c r="T2305" s="11">
        <f t="shared" si="183"/>
        <v>40890.152731481481</v>
      </c>
      <c r="U2305">
        <f t="shared" si="184"/>
        <v>2011</v>
      </c>
    </row>
    <row r="2306" spans="1:21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80"/>
        <v>101</v>
      </c>
      <c r="P2306">
        <f t="shared" si="181"/>
        <v>53.47</v>
      </c>
      <c r="Q2306" s="10" t="s">
        <v>8325</v>
      </c>
      <c r="R2306" t="s">
        <v>8329</v>
      </c>
      <c r="S2306" s="11">
        <f t="shared" si="182"/>
        <v>40502.815868055557</v>
      </c>
      <c r="T2306" s="11">
        <f t="shared" si="183"/>
        <v>40544.207638888889</v>
      </c>
      <c r="U2306">
        <f t="shared" si="184"/>
        <v>2010</v>
      </c>
    </row>
    <row r="2307" spans="1:21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si="181"/>
        <v>109.11</v>
      </c>
      <c r="Q2307" s="10" t="s">
        <v>8325</v>
      </c>
      <c r="R2307" t="s">
        <v>8329</v>
      </c>
      <c r="S2307" s="11">
        <f t="shared" si="182"/>
        <v>41834.695277777777</v>
      </c>
      <c r="T2307" s="11">
        <f t="shared" si="183"/>
        <v>41859.75</v>
      </c>
      <c r="U2307">
        <f t="shared" si="184"/>
        <v>2014</v>
      </c>
    </row>
    <row r="2308" spans="1:21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8325</v>
      </c>
      <c r="R2308" t="s">
        <v>8329</v>
      </c>
      <c r="S2308" s="11">
        <f t="shared" si="182"/>
        <v>40948.16815972222</v>
      </c>
      <c r="T2308" s="11">
        <f t="shared" si="183"/>
        <v>40978.16815972222</v>
      </c>
      <c r="U2308">
        <f t="shared" si="184"/>
        <v>2012</v>
      </c>
    </row>
    <row r="2309" spans="1:21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8325</v>
      </c>
      <c r="R2309" t="s">
        <v>8329</v>
      </c>
      <c r="S2309" s="11">
        <f t="shared" si="182"/>
        <v>41004.802465277775</v>
      </c>
      <c r="T2309" s="11">
        <f t="shared" si="183"/>
        <v>41034.802407407406</v>
      </c>
      <c r="U2309">
        <f t="shared" si="184"/>
        <v>2012</v>
      </c>
    </row>
    <row r="2310" spans="1:21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8325</v>
      </c>
      <c r="R2310" t="s">
        <v>8329</v>
      </c>
      <c r="S2310" s="11">
        <f t="shared" si="182"/>
        <v>41851.962916666671</v>
      </c>
      <c r="T2310" s="11">
        <f t="shared" si="183"/>
        <v>41880.041666666664</v>
      </c>
      <c r="U2310">
        <f t="shared" si="184"/>
        <v>2014</v>
      </c>
    </row>
    <row r="2311" spans="1:21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8325</v>
      </c>
      <c r="R2311" t="s">
        <v>8329</v>
      </c>
      <c r="S2311" s="11">
        <f t="shared" si="182"/>
        <v>41307.987696759257</v>
      </c>
      <c r="T2311" s="11">
        <f t="shared" si="183"/>
        <v>41342.987696759257</v>
      </c>
      <c r="U2311">
        <f t="shared" si="184"/>
        <v>2013</v>
      </c>
    </row>
    <row r="2312" spans="1:21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8325</v>
      </c>
      <c r="R2312" t="s">
        <v>8329</v>
      </c>
      <c r="S2312" s="11">
        <f t="shared" si="182"/>
        <v>41324.79415509259</v>
      </c>
      <c r="T2312" s="11">
        <f t="shared" si="183"/>
        <v>41354.752488425926</v>
      </c>
      <c r="U2312">
        <f t="shared" si="184"/>
        <v>2013</v>
      </c>
    </row>
    <row r="2313" spans="1:21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8325</v>
      </c>
      <c r="R2313" t="s">
        <v>8329</v>
      </c>
      <c r="S2313" s="11">
        <f t="shared" si="182"/>
        <v>41736.004502314812</v>
      </c>
      <c r="T2313" s="11">
        <f t="shared" si="183"/>
        <v>41766.004502314812</v>
      </c>
      <c r="U2313">
        <f t="shared" si="184"/>
        <v>2014</v>
      </c>
    </row>
    <row r="2314" spans="1:21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8325</v>
      </c>
      <c r="R2314" t="s">
        <v>8329</v>
      </c>
      <c r="S2314" s="11">
        <f t="shared" si="182"/>
        <v>41716.632847222223</v>
      </c>
      <c r="T2314" s="11">
        <f t="shared" si="183"/>
        <v>41747.958333333336</v>
      </c>
      <c r="U2314">
        <f t="shared" si="184"/>
        <v>2014</v>
      </c>
    </row>
    <row r="2315" spans="1:21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8325</v>
      </c>
      <c r="R2315" t="s">
        <v>8329</v>
      </c>
      <c r="S2315" s="11">
        <f t="shared" si="182"/>
        <v>41002.958634259259</v>
      </c>
      <c r="T2315" s="11">
        <f t="shared" si="183"/>
        <v>41032.958634259259</v>
      </c>
      <c r="U2315">
        <f t="shared" si="184"/>
        <v>2012</v>
      </c>
    </row>
    <row r="2316" spans="1:21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8325</v>
      </c>
      <c r="R2316" t="s">
        <v>8329</v>
      </c>
      <c r="S2316" s="11">
        <f t="shared" si="182"/>
        <v>41037.551585648151</v>
      </c>
      <c r="T2316" s="11">
        <f t="shared" si="183"/>
        <v>41067.551585648151</v>
      </c>
      <c r="U2316">
        <f t="shared" si="184"/>
        <v>2012</v>
      </c>
    </row>
    <row r="2317" spans="1:21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8325</v>
      </c>
      <c r="R2317" t="s">
        <v>8329</v>
      </c>
      <c r="S2317" s="11">
        <f t="shared" si="182"/>
        <v>41004.72619212963</v>
      </c>
      <c r="T2317" s="11">
        <f t="shared" si="183"/>
        <v>41034.72619212963</v>
      </c>
      <c r="U2317">
        <f t="shared" si="184"/>
        <v>2012</v>
      </c>
    </row>
    <row r="2318" spans="1:21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8325</v>
      </c>
      <c r="R2318" t="s">
        <v>8329</v>
      </c>
      <c r="S2318" s="11">
        <f t="shared" si="182"/>
        <v>40079.725115740745</v>
      </c>
      <c r="T2318" s="11">
        <f t="shared" si="183"/>
        <v>40156.76666666667</v>
      </c>
      <c r="U2318">
        <f t="shared" si="184"/>
        <v>2009</v>
      </c>
    </row>
    <row r="2319" spans="1:21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8325</v>
      </c>
      <c r="R2319" t="s">
        <v>8329</v>
      </c>
      <c r="S2319" s="11">
        <f t="shared" si="182"/>
        <v>40192.542233796295</v>
      </c>
      <c r="T2319" s="11">
        <f t="shared" si="183"/>
        <v>40224.208333333336</v>
      </c>
      <c r="U2319">
        <f t="shared" si="184"/>
        <v>2010</v>
      </c>
    </row>
    <row r="2320" spans="1:21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8325</v>
      </c>
      <c r="R2320" t="s">
        <v>8329</v>
      </c>
      <c r="S2320" s="11">
        <f t="shared" si="182"/>
        <v>40050.643680555557</v>
      </c>
      <c r="T2320" s="11">
        <f t="shared" si="183"/>
        <v>40082.165972222225</v>
      </c>
      <c r="U2320">
        <f t="shared" si="184"/>
        <v>2009</v>
      </c>
    </row>
    <row r="2321" spans="1:21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8325</v>
      </c>
      <c r="R2321" t="s">
        <v>8329</v>
      </c>
      <c r="S2321" s="11">
        <f t="shared" si="182"/>
        <v>41593.082002314812</v>
      </c>
      <c r="T2321" s="11">
        <f t="shared" si="183"/>
        <v>41623.082002314812</v>
      </c>
      <c r="U2321">
        <f t="shared" si="184"/>
        <v>2013</v>
      </c>
    </row>
    <row r="2322" spans="1:21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8325</v>
      </c>
      <c r="R2322" t="s">
        <v>8329</v>
      </c>
      <c r="S2322" s="11">
        <f t="shared" si="182"/>
        <v>41696.817129629628</v>
      </c>
      <c r="T2322" s="11">
        <f t="shared" si="183"/>
        <v>41731.775462962964</v>
      </c>
      <c r="U2322">
        <f t="shared" si="184"/>
        <v>2014</v>
      </c>
    </row>
    <row r="2323" spans="1:21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8336</v>
      </c>
      <c r="R2323" t="s">
        <v>8352</v>
      </c>
      <c r="S2323" s="11">
        <f t="shared" si="182"/>
        <v>42799.260428240741</v>
      </c>
      <c r="T2323" s="11">
        <f t="shared" si="183"/>
        <v>42829.21876157407</v>
      </c>
      <c r="U2323">
        <f t="shared" si="184"/>
        <v>2017</v>
      </c>
    </row>
    <row r="2324" spans="1:21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8336</v>
      </c>
      <c r="R2324" t="s">
        <v>8352</v>
      </c>
      <c r="S2324" s="11">
        <f t="shared" si="182"/>
        <v>42804.895474537043</v>
      </c>
      <c r="T2324" s="11">
        <f t="shared" si="183"/>
        <v>42834.853807870371</v>
      </c>
      <c r="U2324">
        <f t="shared" si="184"/>
        <v>2017</v>
      </c>
    </row>
    <row r="2325" spans="1:21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8336</v>
      </c>
      <c r="R2325" t="s">
        <v>8352</v>
      </c>
      <c r="S2325" s="11">
        <f t="shared" si="182"/>
        <v>42807.755173611105</v>
      </c>
      <c r="T2325" s="11">
        <f t="shared" si="183"/>
        <v>42814.755173611105</v>
      </c>
      <c r="U2325">
        <f t="shared" si="184"/>
        <v>2017</v>
      </c>
    </row>
    <row r="2326" spans="1:21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8336</v>
      </c>
      <c r="R2326" t="s">
        <v>8352</v>
      </c>
      <c r="S2326" s="11">
        <f t="shared" si="182"/>
        <v>42790.885243055556</v>
      </c>
      <c r="T2326" s="11">
        <f t="shared" si="183"/>
        <v>42820.843576388885</v>
      </c>
      <c r="U2326">
        <f t="shared" si="184"/>
        <v>2017</v>
      </c>
    </row>
    <row r="2327" spans="1:21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8336</v>
      </c>
      <c r="R2327" t="s">
        <v>8352</v>
      </c>
      <c r="S2327" s="11">
        <f t="shared" si="182"/>
        <v>42794.022349537037</v>
      </c>
      <c r="T2327" s="11">
        <f t="shared" si="183"/>
        <v>42823.980682870373</v>
      </c>
      <c r="U2327">
        <f t="shared" si="184"/>
        <v>2017</v>
      </c>
    </row>
    <row r="2328" spans="1:21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8336</v>
      </c>
      <c r="R2328" t="s">
        <v>8352</v>
      </c>
      <c r="S2328" s="11">
        <f t="shared" si="182"/>
        <v>42804.034120370372</v>
      </c>
      <c r="T2328" s="11">
        <f t="shared" si="183"/>
        <v>42855.708333333328</v>
      </c>
      <c r="U2328">
        <f t="shared" si="184"/>
        <v>2017</v>
      </c>
    </row>
    <row r="2329" spans="1:21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8336</v>
      </c>
      <c r="R2329" t="s">
        <v>8352</v>
      </c>
      <c r="S2329" s="11">
        <f t="shared" si="182"/>
        <v>41842.917129629634</v>
      </c>
      <c r="T2329" s="11">
        <f t="shared" si="183"/>
        <v>41877.917129629634</v>
      </c>
      <c r="U2329">
        <f t="shared" si="184"/>
        <v>2014</v>
      </c>
    </row>
    <row r="2330" spans="1:21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8336</v>
      </c>
      <c r="R2330" t="s">
        <v>8352</v>
      </c>
      <c r="S2330" s="11">
        <f t="shared" si="182"/>
        <v>42139.781678240746</v>
      </c>
      <c r="T2330" s="11">
        <f t="shared" si="183"/>
        <v>42169.781678240746</v>
      </c>
      <c r="U2330">
        <f t="shared" si="184"/>
        <v>2015</v>
      </c>
    </row>
    <row r="2331" spans="1:21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8336</v>
      </c>
      <c r="R2331" t="s">
        <v>8352</v>
      </c>
      <c r="S2331" s="11">
        <f t="shared" si="182"/>
        <v>41807.624374999999</v>
      </c>
      <c r="T2331" s="11">
        <f t="shared" si="183"/>
        <v>41837.624374999999</v>
      </c>
      <c r="U2331">
        <f t="shared" si="184"/>
        <v>2014</v>
      </c>
    </row>
    <row r="2332" spans="1:21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8336</v>
      </c>
      <c r="R2332" t="s">
        <v>8352</v>
      </c>
      <c r="S2332" s="11">
        <f t="shared" si="182"/>
        <v>42332.89980324074</v>
      </c>
      <c r="T2332" s="11">
        <f t="shared" si="183"/>
        <v>42363</v>
      </c>
      <c r="U2332">
        <f t="shared" si="184"/>
        <v>2015</v>
      </c>
    </row>
    <row r="2333" spans="1:21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8336</v>
      </c>
      <c r="R2333" t="s">
        <v>8352</v>
      </c>
      <c r="S2333" s="11">
        <f t="shared" si="182"/>
        <v>41839.005671296298</v>
      </c>
      <c r="T2333" s="11">
        <f t="shared" si="183"/>
        <v>41869.005671296298</v>
      </c>
      <c r="U2333">
        <f t="shared" si="184"/>
        <v>2014</v>
      </c>
    </row>
    <row r="2334" spans="1:21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8336</v>
      </c>
      <c r="R2334" t="s">
        <v>8352</v>
      </c>
      <c r="S2334" s="11">
        <f t="shared" si="182"/>
        <v>42011.628136574072</v>
      </c>
      <c r="T2334" s="11">
        <f t="shared" si="183"/>
        <v>42041.628136574072</v>
      </c>
      <c r="U2334">
        <f t="shared" si="184"/>
        <v>2015</v>
      </c>
    </row>
    <row r="2335" spans="1:21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8336</v>
      </c>
      <c r="R2335" t="s">
        <v>8352</v>
      </c>
      <c r="S2335" s="11">
        <f t="shared" si="182"/>
        <v>41767.650347222225</v>
      </c>
      <c r="T2335" s="11">
        <f t="shared" si="183"/>
        <v>41788.743055555555</v>
      </c>
      <c r="U2335">
        <f t="shared" si="184"/>
        <v>2014</v>
      </c>
    </row>
    <row r="2336" spans="1:21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8336</v>
      </c>
      <c r="R2336" t="s">
        <v>8352</v>
      </c>
      <c r="S2336" s="11">
        <f t="shared" si="182"/>
        <v>41918.670115740737</v>
      </c>
      <c r="T2336" s="11">
        <f t="shared" si="183"/>
        <v>41948.731944444444</v>
      </c>
      <c r="U2336">
        <f t="shared" si="184"/>
        <v>2014</v>
      </c>
    </row>
    <row r="2337" spans="1:21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8336</v>
      </c>
      <c r="R2337" t="s">
        <v>8352</v>
      </c>
      <c r="S2337" s="11">
        <f t="shared" si="182"/>
        <v>41771.572256944448</v>
      </c>
      <c r="T2337" s="11">
        <f t="shared" si="183"/>
        <v>41801.572256944448</v>
      </c>
      <c r="U2337">
        <f t="shared" si="184"/>
        <v>2014</v>
      </c>
    </row>
    <row r="2338" spans="1:21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8336</v>
      </c>
      <c r="R2338" t="s">
        <v>8352</v>
      </c>
      <c r="S2338" s="11">
        <f t="shared" si="182"/>
        <v>41666.924710648149</v>
      </c>
      <c r="T2338" s="11">
        <f t="shared" si="183"/>
        <v>41706.924710648149</v>
      </c>
      <c r="U2338">
        <f t="shared" si="184"/>
        <v>2014</v>
      </c>
    </row>
    <row r="2339" spans="1:21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8336</v>
      </c>
      <c r="R2339" t="s">
        <v>8352</v>
      </c>
      <c r="S2339" s="11">
        <f t="shared" si="182"/>
        <v>41786.640543981484</v>
      </c>
      <c r="T2339" s="11">
        <f t="shared" si="183"/>
        <v>41816.640543981484</v>
      </c>
      <c r="U2339">
        <f t="shared" si="184"/>
        <v>2014</v>
      </c>
    </row>
    <row r="2340" spans="1:21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8336</v>
      </c>
      <c r="R2340" t="s">
        <v>8352</v>
      </c>
      <c r="S2340" s="11">
        <f t="shared" si="182"/>
        <v>41789.896805555552</v>
      </c>
      <c r="T2340" s="11">
        <f t="shared" si="183"/>
        <v>41819.896805555552</v>
      </c>
      <c r="U2340">
        <f t="shared" si="184"/>
        <v>2014</v>
      </c>
    </row>
    <row r="2341" spans="1:21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8336</v>
      </c>
      <c r="R2341" t="s">
        <v>8352</v>
      </c>
      <c r="S2341" s="11">
        <f t="shared" si="182"/>
        <v>42692.79987268518</v>
      </c>
      <c r="T2341" s="11">
        <f t="shared" si="183"/>
        <v>42723.332638888889</v>
      </c>
      <c r="U2341">
        <f t="shared" si="184"/>
        <v>2016</v>
      </c>
    </row>
    <row r="2342" spans="1:21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8336</v>
      </c>
      <c r="R2342" t="s">
        <v>8352</v>
      </c>
      <c r="S2342" s="11">
        <f t="shared" si="182"/>
        <v>42643.642800925925</v>
      </c>
      <c r="T2342" s="11">
        <f t="shared" si="183"/>
        <v>42673.642800925925</v>
      </c>
      <c r="U2342">
        <f t="shared" si="184"/>
        <v>2016</v>
      </c>
    </row>
    <row r="2343" spans="1:21" ht="29" x14ac:dyDescent="0.35">
      <c r="A2343">
        <v>2576</v>
      </c>
      <c r="B2343" s="3" t="s">
        <v>2576</v>
      </c>
      <c r="C2343" s="3" t="s">
        <v>6686</v>
      </c>
      <c r="D2343" s="6">
        <v>10000</v>
      </c>
      <c r="E2343" s="8">
        <v>0</v>
      </c>
      <c r="F2343" t="s">
        <v>8219</v>
      </c>
      <c r="G2343" t="s">
        <v>8223</v>
      </c>
      <c r="H2343" t="s">
        <v>8245</v>
      </c>
      <c r="I2343">
        <v>1428707647</v>
      </c>
      <c r="J2343">
        <v>1424823247</v>
      </c>
      <c r="K2343" t="b">
        <v>0</v>
      </c>
      <c r="L2343">
        <v>0</v>
      </c>
      <c r="M2343" t="b">
        <v>0</v>
      </c>
      <c r="N2343" t="s">
        <v>8282</v>
      </c>
      <c r="O2343">
        <f t="shared" si="180"/>
        <v>0</v>
      </c>
      <c r="P2343">
        <f t="shared" si="181"/>
        <v>0</v>
      </c>
      <c r="Q2343" s="10" t="s">
        <v>8336</v>
      </c>
      <c r="R2343" t="s">
        <v>8337</v>
      </c>
      <c r="S2343" s="11">
        <f t="shared" si="182"/>
        <v>42060.00980324074</v>
      </c>
      <c r="T2343" s="11">
        <f t="shared" si="183"/>
        <v>42104.968136574069</v>
      </c>
      <c r="U2343">
        <f t="shared" si="184"/>
        <v>2015</v>
      </c>
    </row>
    <row r="2344" spans="1:21" ht="43.5" x14ac:dyDescent="0.35">
      <c r="A2344">
        <v>2959</v>
      </c>
      <c r="B2344" s="3" t="s">
        <v>2959</v>
      </c>
      <c r="C2344" s="3" t="s">
        <v>7069</v>
      </c>
      <c r="D2344" s="6">
        <v>10000</v>
      </c>
      <c r="E2344" s="8">
        <v>0</v>
      </c>
      <c r="F2344" t="s">
        <v>8219</v>
      </c>
      <c r="G2344" t="s">
        <v>8224</v>
      </c>
      <c r="H2344" t="s">
        <v>8246</v>
      </c>
      <c r="I2344">
        <v>1465258325</v>
      </c>
      <c r="J2344">
        <v>1462666325</v>
      </c>
      <c r="K2344" t="b">
        <v>0</v>
      </c>
      <c r="L2344">
        <v>0</v>
      </c>
      <c r="M2344" t="b">
        <v>0</v>
      </c>
      <c r="N2344" t="s">
        <v>8301</v>
      </c>
      <c r="O2344">
        <f t="shared" si="180"/>
        <v>0</v>
      </c>
      <c r="P2344">
        <f t="shared" si="181"/>
        <v>0</v>
      </c>
      <c r="Q2344" s="10" t="s">
        <v>8317</v>
      </c>
      <c r="R2344" t="s">
        <v>8357</v>
      </c>
      <c r="S2344" s="11">
        <f t="shared" si="182"/>
        <v>42498.008391203708</v>
      </c>
      <c r="T2344" s="11">
        <f t="shared" si="183"/>
        <v>42528.008391203708</v>
      </c>
      <c r="U2344">
        <f t="shared" si="184"/>
        <v>2016</v>
      </c>
    </row>
    <row r="2345" spans="1:21" ht="58" x14ac:dyDescent="0.35">
      <c r="A2345">
        <v>3870</v>
      </c>
      <c r="B2345" s="3" t="s">
        <v>3867</v>
      </c>
      <c r="C2345" s="3" t="s">
        <v>7979</v>
      </c>
      <c r="D2345" s="6">
        <v>10000</v>
      </c>
      <c r="E2345" s="8">
        <v>1500</v>
      </c>
      <c r="F2345" t="s">
        <v>8219</v>
      </c>
      <c r="G2345" t="s">
        <v>8223</v>
      </c>
      <c r="H2345" t="s">
        <v>8245</v>
      </c>
      <c r="I2345">
        <v>1404360478</v>
      </c>
      <c r="J2345">
        <v>1401768478</v>
      </c>
      <c r="K2345" t="b">
        <v>0</v>
      </c>
      <c r="L2345">
        <v>10</v>
      </c>
      <c r="M2345" t="b">
        <v>0</v>
      </c>
      <c r="N2345" t="s">
        <v>8303</v>
      </c>
      <c r="O2345">
        <f t="shared" si="180"/>
        <v>15</v>
      </c>
      <c r="P2345">
        <f t="shared" si="181"/>
        <v>150</v>
      </c>
      <c r="Q2345" s="10" t="s">
        <v>8317</v>
      </c>
      <c r="R2345" t="s">
        <v>8359</v>
      </c>
      <c r="S2345" s="11">
        <f t="shared" si="182"/>
        <v>41793.17219907407</v>
      </c>
      <c r="T2345" s="11">
        <f t="shared" si="183"/>
        <v>41823.17219907407</v>
      </c>
      <c r="U2345">
        <f t="shared" si="184"/>
        <v>2014</v>
      </c>
    </row>
    <row r="2346" spans="1:21" ht="43.5" x14ac:dyDescent="0.35">
      <c r="A2346">
        <v>3884</v>
      </c>
      <c r="B2346" s="3" t="s">
        <v>3881</v>
      </c>
      <c r="C2346" s="3" t="s">
        <v>7993</v>
      </c>
      <c r="D2346" s="6">
        <v>10000</v>
      </c>
      <c r="E2346" s="8">
        <v>0</v>
      </c>
      <c r="F2346" t="s">
        <v>8219</v>
      </c>
      <c r="G2346" t="s">
        <v>8223</v>
      </c>
      <c r="H2346" t="s">
        <v>8245</v>
      </c>
      <c r="I2346">
        <v>1427479192</v>
      </c>
      <c r="J2346">
        <v>1425322792</v>
      </c>
      <c r="K2346" t="b">
        <v>0</v>
      </c>
      <c r="L2346">
        <v>0</v>
      </c>
      <c r="M2346" t="b">
        <v>0</v>
      </c>
      <c r="N2346" t="s">
        <v>8303</v>
      </c>
      <c r="O2346">
        <f t="shared" si="180"/>
        <v>0</v>
      </c>
      <c r="P2346">
        <f t="shared" si="181"/>
        <v>0</v>
      </c>
      <c r="Q2346" s="10" t="s">
        <v>8317</v>
      </c>
      <c r="R2346" t="s">
        <v>8359</v>
      </c>
      <c r="S2346" s="11">
        <f t="shared" si="182"/>
        <v>42065.791574074072</v>
      </c>
      <c r="T2346" s="11">
        <f t="shared" si="183"/>
        <v>42090.749907407408</v>
      </c>
      <c r="U2346">
        <f t="shared" si="184"/>
        <v>2015</v>
      </c>
    </row>
    <row r="2347" spans="1:21" x14ac:dyDescent="0.35">
      <c r="A2347">
        <v>3886</v>
      </c>
      <c r="B2347" s="3" t="s">
        <v>3883</v>
      </c>
      <c r="C2347" s="3">
        <v>1</v>
      </c>
      <c r="D2347" s="6">
        <v>10000</v>
      </c>
      <c r="E2347" s="8">
        <v>0</v>
      </c>
      <c r="F2347" t="s">
        <v>8219</v>
      </c>
      <c r="G2347" t="s">
        <v>8225</v>
      </c>
      <c r="H2347" t="s">
        <v>8247</v>
      </c>
      <c r="I2347">
        <v>1418275702</v>
      </c>
      <c r="J2347">
        <v>1415683702</v>
      </c>
      <c r="K2347" t="b">
        <v>0</v>
      </c>
      <c r="L2347">
        <v>0</v>
      </c>
      <c r="M2347" t="b">
        <v>0</v>
      </c>
      <c r="N2347" t="s">
        <v>8303</v>
      </c>
      <c r="O2347">
        <f t="shared" si="180"/>
        <v>0</v>
      </c>
      <c r="P2347">
        <f t="shared" si="181"/>
        <v>0</v>
      </c>
      <c r="Q2347" s="10" t="s">
        <v>8317</v>
      </c>
      <c r="R2347" t="s">
        <v>8359</v>
      </c>
      <c r="S2347" s="11">
        <f t="shared" si="182"/>
        <v>41954.228032407409</v>
      </c>
      <c r="T2347" s="11">
        <f t="shared" si="183"/>
        <v>41984.228032407409</v>
      </c>
      <c r="U2347">
        <f t="shared" si="184"/>
        <v>2014</v>
      </c>
    </row>
    <row r="2348" spans="1:21" ht="43.5" x14ac:dyDescent="0.35">
      <c r="A2348">
        <v>1002</v>
      </c>
      <c r="B2348" s="3" t="s">
        <v>1003</v>
      </c>
      <c r="C2348" s="3" t="s">
        <v>5112</v>
      </c>
      <c r="D2348" s="6">
        <v>9999</v>
      </c>
      <c r="E2348" s="8">
        <v>2960</v>
      </c>
      <c r="F2348" t="s">
        <v>8219</v>
      </c>
      <c r="G2348" t="s">
        <v>8223</v>
      </c>
      <c r="H2348" t="s">
        <v>8245</v>
      </c>
      <c r="I2348">
        <v>1450331940</v>
      </c>
      <c r="J2348">
        <v>1447777514</v>
      </c>
      <c r="K2348" t="b">
        <v>0</v>
      </c>
      <c r="L2348">
        <v>22</v>
      </c>
      <c r="M2348" t="b">
        <v>0</v>
      </c>
      <c r="N2348" t="s">
        <v>8271</v>
      </c>
      <c r="O2348">
        <f t="shared" si="180"/>
        <v>30</v>
      </c>
      <c r="P2348">
        <f t="shared" si="181"/>
        <v>134.55000000000001</v>
      </c>
      <c r="Q2348" s="10" t="s">
        <v>8319</v>
      </c>
      <c r="R2348" t="s">
        <v>8321</v>
      </c>
      <c r="S2348" s="11">
        <f t="shared" si="182"/>
        <v>42325.684189814812</v>
      </c>
      <c r="T2348" s="11">
        <f t="shared" si="183"/>
        <v>42355.249305555553</v>
      </c>
      <c r="U2348">
        <f t="shared" si="184"/>
        <v>2015</v>
      </c>
    </row>
    <row r="2349" spans="1:21" ht="29" x14ac:dyDescent="0.35">
      <c r="A2349">
        <v>1015</v>
      </c>
      <c r="B2349" s="3" t="s">
        <v>1016</v>
      </c>
      <c r="C2349" s="3" t="s">
        <v>5125</v>
      </c>
      <c r="D2349" s="6">
        <v>9000</v>
      </c>
      <c r="E2349" s="8">
        <v>240</v>
      </c>
      <c r="F2349" t="s">
        <v>8219</v>
      </c>
      <c r="G2349" t="s">
        <v>8239</v>
      </c>
      <c r="H2349" t="s">
        <v>8256</v>
      </c>
      <c r="I2349">
        <v>1448489095</v>
      </c>
      <c r="J2349">
        <v>1445893495</v>
      </c>
      <c r="K2349" t="b">
        <v>0</v>
      </c>
      <c r="L2349">
        <v>6</v>
      </c>
      <c r="M2349" t="b">
        <v>0</v>
      </c>
      <c r="N2349" t="s">
        <v>8271</v>
      </c>
      <c r="O2349">
        <f t="shared" si="180"/>
        <v>3</v>
      </c>
      <c r="P2349">
        <f t="shared" si="181"/>
        <v>40</v>
      </c>
      <c r="Q2349" s="10" t="s">
        <v>8319</v>
      </c>
      <c r="R2349" t="s">
        <v>8321</v>
      </c>
      <c r="S2349" s="11">
        <f t="shared" si="182"/>
        <v>42303.878414351857</v>
      </c>
      <c r="T2349" s="11">
        <f t="shared" si="183"/>
        <v>42333.920081018514</v>
      </c>
      <c r="U2349">
        <f t="shared" si="184"/>
        <v>2015</v>
      </c>
    </row>
    <row r="2350" spans="1:21" ht="43.5" x14ac:dyDescent="0.35">
      <c r="A2350">
        <v>1573</v>
      </c>
      <c r="B2350" s="3" t="s">
        <v>1574</v>
      </c>
      <c r="C2350" s="3" t="s">
        <v>5683</v>
      </c>
      <c r="D2350" s="6">
        <v>9000</v>
      </c>
      <c r="E2350" s="8">
        <v>223</v>
      </c>
      <c r="F2350" t="s">
        <v>8219</v>
      </c>
      <c r="G2350" t="s">
        <v>8228</v>
      </c>
      <c r="H2350" t="s">
        <v>8250</v>
      </c>
      <c r="I2350">
        <v>1491019140</v>
      </c>
      <c r="J2350">
        <v>1487548802</v>
      </c>
      <c r="K2350" t="b">
        <v>0</v>
      </c>
      <c r="L2350">
        <v>3</v>
      </c>
      <c r="M2350" t="b">
        <v>0</v>
      </c>
      <c r="N2350" t="s">
        <v>8288</v>
      </c>
      <c r="O2350">
        <f t="shared" si="180"/>
        <v>2</v>
      </c>
      <c r="P2350">
        <f t="shared" si="181"/>
        <v>74.33</v>
      </c>
      <c r="Q2350" s="10" t="s">
        <v>8322</v>
      </c>
      <c r="R2350" t="s">
        <v>8344</v>
      </c>
      <c r="S2350" s="11">
        <f t="shared" si="182"/>
        <v>42786.000023148154</v>
      </c>
      <c r="T2350" s="11">
        <f t="shared" si="183"/>
        <v>42826.165972222225</v>
      </c>
      <c r="U2350">
        <f t="shared" si="184"/>
        <v>2017</v>
      </c>
    </row>
    <row r="2351" spans="1:21" ht="43.5" x14ac:dyDescent="0.35">
      <c r="A2351">
        <v>1567</v>
      </c>
      <c r="B2351" s="3" t="s">
        <v>1568</v>
      </c>
      <c r="C2351" s="3" t="s">
        <v>5677</v>
      </c>
      <c r="D2351" s="6">
        <v>8500</v>
      </c>
      <c r="E2351" s="8">
        <v>350</v>
      </c>
      <c r="F2351" t="s">
        <v>8219</v>
      </c>
      <c r="G2351" t="s">
        <v>8223</v>
      </c>
      <c r="H2351" t="s">
        <v>8245</v>
      </c>
      <c r="I2351">
        <v>1392595200</v>
      </c>
      <c r="J2351">
        <v>1391293745</v>
      </c>
      <c r="K2351" t="b">
        <v>0</v>
      </c>
      <c r="L2351">
        <v>13</v>
      </c>
      <c r="M2351" t="b">
        <v>0</v>
      </c>
      <c r="N2351" t="s">
        <v>8288</v>
      </c>
      <c r="O2351">
        <f t="shared" si="180"/>
        <v>4</v>
      </c>
      <c r="P2351">
        <f t="shared" si="181"/>
        <v>26.92</v>
      </c>
      <c r="Q2351" s="10" t="s">
        <v>8322</v>
      </c>
      <c r="R2351" t="s">
        <v>8344</v>
      </c>
      <c r="S2351" s="11">
        <f t="shared" si="182"/>
        <v>41671.936863425923</v>
      </c>
      <c r="T2351" s="11">
        <f t="shared" si="183"/>
        <v>41687</v>
      </c>
      <c r="U2351">
        <f t="shared" si="184"/>
        <v>2014</v>
      </c>
    </row>
    <row r="2352" spans="1:21" ht="43.5" x14ac:dyDescent="0.35">
      <c r="A2352">
        <v>2580</v>
      </c>
      <c r="B2352" s="3" t="s">
        <v>2580</v>
      </c>
      <c r="C2352" s="3" t="s">
        <v>6690</v>
      </c>
      <c r="D2352" s="6">
        <v>8500</v>
      </c>
      <c r="E2352" s="8">
        <v>51</v>
      </c>
      <c r="F2352" t="s">
        <v>8219</v>
      </c>
      <c r="G2352" t="s">
        <v>8223</v>
      </c>
      <c r="H2352" t="s">
        <v>8245</v>
      </c>
      <c r="I2352">
        <v>1431745200</v>
      </c>
      <c r="J2352">
        <v>1429170603</v>
      </c>
      <c r="K2352" t="b">
        <v>0</v>
      </c>
      <c r="L2352">
        <v>2</v>
      </c>
      <c r="M2352" t="b">
        <v>0</v>
      </c>
      <c r="N2352" t="s">
        <v>8282</v>
      </c>
      <c r="O2352">
        <f t="shared" si="180"/>
        <v>1</v>
      </c>
      <c r="P2352">
        <f t="shared" si="181"/>
        <v>25.5</v>
      </c>
      <c r="Q2352" s="10" t="s">
        <v>8336</v>
      </c>
      <c r="R2352" t="s">
        <v>8337</v>
      </c>
      <c r="S2352" s="11">
        <f t="shared" si="182"/>
        <v>42110.326423611114</v>
      </c>
      <c r="T2352" s="11">
        <f t="shared" si="183"/>
        <v>42140.125</v>
      </c>
      <c r="U2352">
        <f t="shared" si="184"/>
        <v>2015</v>
      </c>
    </row>
    <row r="2353" spans="1:21" ht="43.5" x14ac:dyDescent="0.35">
      <c r="A2353">
        <v>127</v>
      </c>
      <c r="B2353" s="3" t="s">
        <v>129</v>
      </c>
      <c r="C2353" s="3" t="s">
        <v>4238</v>
      </c>
      <c r="D2353" s="6">
        <v>8000</v>
      </c>
      <c r="E2353" s="8">
        <v>190</v>
      </c>
      <c r="F2353" t="s">
        <v>8219</v>
      </c>
      <c r="G2353" t="s">
        <v>8223</v>
      </c>
      <c r="H2353" t="s">
        <v>8245</v>
      </c>
      <c r="I2353">
        <v>1428069541</v>
      </c>
      <c r="J2353">
        <v>1425481141</v>
      </c>
      <c r="K2353" t="b">
        <v>0</v>
      </c>
      <c r="L2353">
        <v>4</v>
      </c>
      <c r="M2353" t="b">
        <v>0</v>
      </c>
      <c r="N2353" t="s">
        <v>8265</v>
      </c>
      <c r="O2353">
        <f t="shared" si="180"/>
        <v>2</v>
      </c>
      <c r="P2353">
        <f t="shared" si="181"/>
        <v>47.5</v>
      </c>
      <c r="Q2353" s="10" t="s">
        <v>8310</v>
      </c>
      <c r="R2353" t="s">
        <v>8313</v>
      </c>
      <c r="S2353" s="11">
        <f t="shared" si="182"/>
        <v>42067.62431712963</v>
      </c>
      <c r="T2353" s="11">
        <f t="shared" si="183"/>
        <v>42097.582650462966</v>
      </c>
      <c r="U2353">
        <f t="shared" si="184"/>
        <v>2015</v>
      </c>
    </row>
    <row r="2354" spans="1:21" ht="43.5" x14ac:dyDescent="0.35">
      <c r="A2354">
        <v>1240</v>
      </c>
      <c r="B2354" s="3" t="s">
        <v>1241</v>
      </c>
      <c r="C2354" s="3" t="s">
        <v>5350</v>
      </c>
      <c r="D2354" s="6">
        <v>8000</v>
      </c>
      <c r="E2354" s="8">
        <v>241</v>
      </c>
      <c r="F2354" t="s">
        <v>8219</v>
      </c>
      <c r="G2354" t="s">
        <v>8223</v>
      </c>
      <c r="H2354" t="s">
        <v>8245</v>
      </c>
      <c r="I2354">
        <v>1373665860</v>
      </c>
      <c r="J2354">
        <v>1368579457</v>
      </c>
      <c r="K2354" t="b">
        <v>0</v>
      </c>
      <c r="L2354">
        <v>8</v>
      </c>
      <c r="M2354" t="b">
        <v>0</v>
      </c>
      <c r="N2354" t="s">
        <v>8284</v>
      </c>
      <c r="O2354">
        <f t="shared" si="180"/>
        <v>3</v>
      </c>
      <c r="P2354">
        <f t="shared" si="181"/>
        <v>30.13</v>
      </c>
      <c r="Q2354" s="10" t="s">
        <v>8325</v>
      </c>
      <c r="R2354" t="s">
        <v>8340</v>
      </c>
      <c r="S2354" s="11">
        <f t="shared" si="182"/>
        <v>41409.040011574078</v>
      </c>
      <c r="T2354" s="11">
        <f t="shared" si="183"/>
        <v>41467.910416666666</v>
      </c>
      <c r="U2354">
        <f t="shared" si="184"/>
        <v>2013</v>
      </c>
    </row>
    <row r="2355" spans="1:21" ht="43.5" x14ac:dyDescent="0.35">
      <c r="A2355">
        <v>2355</v>
      </c>
      <c r="B2355" s="3" t="s">
        <v>2356</v>
      </c>
      <c r="C2355" s="3" t="s">
        <v>6465</v>
      </c>
      <c r="D2355" s="6">
        <v>8000</v>
      </c>
      <c r="E2355" s="8">
        <v>55</v>
      </c>
      <c r="F2355" t="s">
        <v>8219</v>
      </c>
      <c r="G2355" t="s">
        <v>8225</v>
      </c>
      <c r="H2355" t="s">
        <v>8247</v>
      </c>
      <c r="I2355">
        <v>1430604136</v>
      </c>
      <c r="J2355">
        <v>1428012136</v>
      </c>
      <c r="K2355" t="b">
        <v>0</v>
      </c>
      <c r="L2355">
        <v>2</v>
      </c>
      <c r="M2355" t="b">
        <v>0</v>
      </c>
      <c r="N2355" t="s">
        <v>8270</v>
      </c>
      <c r="O2355">
        <f t="shared" si="180"/>
        <v>1</v>
      </c>
      <c r="P2355">
        <f t="shared" si="181"/>
        <v>27.5</v>
      </c>
      <c r="Q2355" s="10" t="s">
        <v>8319</v>
      </c>
      <c r="R2355" t="s">
        <v>8320</v>
      </c>
      <c r="S2355" s="11">
        <f t="shared" si="182"/>
        <v>42096.918240740735</v>
      </c>
      <c r="T2355" s="11">
        <f t="shared" si="183"/>
        <v>42126.918240740735</v>
      </c>
      <c r="U2355">
        <f t="shared" si="184"/>
        <v>2015</v>
      </c>
    </row>
    <row r="2356" spans="1:21" ht="58" x14ac:dyDescent="0.35">
      <c r="A2356">
        <v>2573</v>
      </c>
      <c r="B2356" s="3" t="s">
        <v>2573</v>
      </c>
      <c r="C2356" s="3" t="s">
        <v>6683</v>
      </c>
      <c r="D2356" s="6">
        <v>8000</v>
      </c>
      <c r="E2356" s="8">
        <v>0</v>
      </c>
      <c r="F2356" t="s">
        <v>8219</v>
      </c>
      <c r="G2356" t="s">
        <v>8223</v>
      </c>
      <c r="H2356" t="s">
        <v>8245</v>
      </c>
      <c r="I2356">
        <v>1408803149</v>
      </c>
      <c r="J2356">
        <v>1404915149</v>
      </c>
      <c r="K2356" t="b">
        <v>0</v>
      </c>
      <c r="L2356">
        <v>0</v>
      </c>
      <c r="M2356" t="b">
        <v>0</v>
      </c>
      <c r="N2356" t="s">
        <v>8282</v>
      </c>
      <c r="O2356">
        <f t="shared" si="180"/>
        <v>0</v>
      </c>
      <c r="P2356">
        <f t="shared" si="181"/>
        <v>0</v>
      </c>
      <c r="Q2356" s="10" t="s">
        <v>8336</v>
      </c>
      <c r="R2356" t="s">
        <v>8337</v>
      </c>
      <c r="S2356" s="11">
        <f t="shared" si="182"/>
        <v>41829.592002314814</v>
      </c>
      <c r="T2356" s="11">
        <f t="shared" si="183"/>
        <v>41874.592002314814</v>
      </c>
      <c r="U2356">
        <f t="shared" si="184"/>
        <v>2014</v>
      </c>
    </row>
    <row r="2357" spans="1:21" ht="43.5" x14ac:dyDescent="0.35">
      <c r="A2357">
        <v>2956</v>
      </c>
      <c r="B2357" s="3" t="s">
        <v>2956</v>
      </c>
      <c r="C2357" s="3" t="s">
        <v>7066</v>
      </c>
      <c r="D2357" s="6">
        <v>7900</v>
      </c>
      <c r="E2357" s="8">
        <v>1322</v>
      </c>
      <c r="F2357" t="s">
        <v>8219</v>
      </c>
      <c r="G2357" t="s">
        <v>8223</v>
      </c>
      <c r="H2357" t="s">
        <v>8245</v>
      </c>
      <c r="I2357">
        <v>1462402850</v>
      </c>
      <c r="J2357">
        <v>1459810850</v>
      </c>
      <c r="K2357" t="b">
        <v>0</v>
      </c>
      <c r="L2357">
        <v>20</v>
      </c>
      <c r="M2357" t="b">
        <v>0</v>
      </c>
      <c r="N2357" t="s">
        <v>8301</v>
      </c>
      <c r="O2357">
        <f t="shared" si="180"/>
        <v>17</v>
      </c>
      <c r="P2357">
        <f t="shared" si="181"/>
        <v>66.099999999999994</v>
      </c>
      <c r="Q2357" s="10" t="s">
        <v>8317</v>
      </c>
      <c r="R2357" t="s">
        <v>8357</v>
      </c>
      <c r="S2357" s="11">
        <f t="shared" si="182"/>
        <v>42464.958912037036</v>
      </c>
      <c r="T2357" s="11">
        <f t="shared" si="183"/>
        <v>42494.958912037036</v>
      </c>
      <c r="U2357">
        <f t="shared" si="184"/>
        <v>2016</v>
      </c>
    </row>
    <row r="2358" spans="1:21" ht="43.5" x14ac:dyDescent="0.35">
      <c r="A2358">
        <v>1235</v>
      </c>
      <c r="B2358" s="3" t="s">
        <v>1236</v>
      </c>
      <c r="C2358" s="3" t="s">
        <v>5345</v>
      </c>
      <c r="D2358" s="6">
        <v>7534</v>
      </c>
      <c r="E2358" s="8">
        <v>210</v>
      </c>
      <c r="F2358" t="s">
        <v>8219</v>
      </c>
      <c r="G2358" t="s">
        <v>8223</v>
      </c>
      <c r="H2358" t="s">
        <v>8245</v>
      </c>
      <c r="I2358">
        <v>1387077299</v>
      </c>
      <c r="J2358">
        <v>1383621299</v>
      </c>
      <c r="K2358" t="b">
        <v>0</v>
      </c>
      <c r="L2358">
        <v>6</v>
      </c>
      <c r="M2358" t="b">
        <v>0</v>
      </c>
      <c r="N2358" t="s">
        <v>8284</v>
      </c>
      <c r="O2358">
        <f t="shared" si="180"/>
        <v>3</v>
      </c>
      <c r="P2358">
        <f t="shared" si="181"/>
        <v>35</v>
      </c>
      <c r="Q2358" s="10" t="s">
        <v>8325</v>
      </c>
      <c r="R2358" t="s">
        <v>8340</v>
      </c>
      <c r="S2358" s="11">
        <f t="shared" si="182"/>
        <v>41583.135405092595</v>
      </c>
      <c r="T2358" s="11">
        <f t="shared" si="183"/>
        <v>41623.135405092595</v>
      </c>
      <c r="U2358">
        <f t="shared" si="184"/>
        <v>2013</v>
      </c>
    </row>
    <row r="2359" spans="1:21" ht="43.5" x14ac:dyDescent="0.35">
      <c r="A2359">
        <v>144</v>
      </c>
      <c r="B2359" s="3" t="s">
        <v>146</v>
      </c>
      <c r="C2359" s="3" t="s">
        <v>4254</v>
      </c>
      <c r="D2359" s="6">
        <v>7500</v>
      </c>
      <c r="E2359" s="8">
        <v>2070</v>
      </c>
      <c r="F2359" t="s">
        <v>8219</v>
      </c>
      <c r="G2359" t="s">
        <v>8228</v>
      </c>
      <c r="H2359" t="s">
        <v>8250</v>
      </c>
      <c r="I2359">
        <v>1428945472</v>
      </c>
      <c r="J2359">
        <v>1423765072</v>
      </c>
      <c r="K2359" t="b">
        <v>0</v>
      </c>
      <c r="L2359">
        <v>37</v>
      </c>
      <c r="M2359" t="b">
        <v>0</v>
      </c>
      <c r="N2359" t="s">
        <v>8265</v>
      </c>
      <c r="O2359">
        <f t="shared" si="180"/>
        <v>28</v>
      </c>
      <c r="P2359">
        <f t="shared" si="181"/>
        <v>55.95</v>
      </c>
      <c r="Q2359" s="10" t="s">
        <v>8310</v>
      </c>
      <c r="R2359" t="s">
        <v>8313</v>
      </c>
      <c r="S2359" s="11">
        <f t="shared" si="182"/>
        <v>42047.762407407412</v>
      </c>
      <c r="T2359" s="11">
        <f t="shared" si="183"/>
        <v>42107.72074074074</v>
      </c>
      <c r="U2359">
        <f t="shared" si="184"/>
        <v>2015</v>
      </c>
    </row>
    <row r="2360" spans="1:21" ht="43.5" x14ac:dyDescent="0.35">
      <c r="A2360">
        <v>2359</v>
      </c>
      <c r="B2360" s="3" t="s">
        <v>2360</v>
      </c>
      <c r="C2360" s="3" t="s">
        <v>6469</v>
      </c>
      <c r="D2360" s="6">
        <v>7500</v>
      </c>
      <c r="E2360" s="8">
        <v>1101</v>
      </c>
      <c r="F2360" t="s">
        <v>8219</v>
      </c>
      <c r="G2360" t="s">
        <v>8223</v>
      </c>
      <c r="H2360" t="s">
        <v>8245</v>
      </c>
      <c r="I2360">
        <v>1438616124</v>
      </c>
      <c r="J2360">
        <v>1433432124</v>
      </c>
      <c r="K2360" t="b">
        <v>0</v>
      </c>
      <c r="L2360">
        <v>3</v>
      </c>
      <c r="M2360" t="b">
        <v>0</v>
      </c>
      <c r="N2360" t="s">
        <v>8270</v>
      </c>
      <c r="O2360">
        <f t="shared" si="180"/>
        <v>15</v>
      </c>
      <c r="P2360">
        <f t="shared" si="181"/>
        <v>367</v>
      </c>
      <c r="Q2360" s="10" t="s">
        <v>8319</v>
      </c>
      <c r="R2360" t="s">
        <v>8320</v>
      </c>
      <c r="S2360" s="11">
        <f t="shared" si="182"/>
        <v>42159.649583333332</v>
      </c>
      <c r="T2360" s="11">
        <f t="shared" si="183"/>
        <v>42219.649583333332</v>
      </c>
      <c r="U2360">
        <f t="shared" si="184"/>
        <v>2015</v>
      </c>
    </row>
    <row r="2361" spans="1:21" ht="43.5" x14ac:dyDescent="0.35">
      <c r="A2361">
        <v>3880</v>
      </c>
      <c r="B2361" s="3" t="s">
        <v>3877</v>
      </c>
      <c r="C2361" s="3" t="s">
        <v>7989</v>
      </c>
      <c r="D2361" s="6">
        <v>7500</v>
      </c>
      <c r="E2361" s="8">
        <v>980</v>
      </c>
      <c r="F2361" t="s">
        <v>8219</v>
      </c>
      <c r="G2361" t="s">
        <v>8224</v>
      </c>
      <c r="H2361" t="s">
        <v>8246</v>
      </c>
      <c r="I2361">
        <v>1406761200</v>
      </c>
      <c r="J2361">
        <v>1403724820</v>
      </c>
      <c r="K2361" t="b">
        <v>0</v>
      </c>
      <c r="L2361">
        <v>17</v>
      </c>
      <c r="M2361" t="b">
        <v>0</v>
      </c>
      <c r="N2361" t="s">
        <v>8303</v>
      </c>
      <c r="O2361">
        <f t="shared" si="180"/>
        <v>13</v>
      </c>
      <c r="P2361">
        <f t="shared" si="181"/>
        <v>57.65</v>
      </c>
      <c r="Q2361" s="10" t="s">
        <v>8317</v>
      </c>
      <c r="R2361" t="s">
        <v>8359</v>
      </c>
      <c r="S2361" s="11">
        <f t="shared" si="182"/>
        <v>41815.815046296295</v>
      </c>
      <c r="T2361" s="11">
        <f t="shared" si="183"/>
        <v>41850.958333333336</v>
      </c>
      <c r="U2361">
        <f t="shared" si="184"/>
        <v>2014</v>
      </c>
    </row>
    <row r="2362" spans="1:21" ht="29" x14ac:dyDescent="0.35">
      <c r="A2362">
        <v>147</v>
      </c>
      <c r="B2362" s="3" t="s">
        <v>149</v>
      </c>
      <c r="C2362" s="3" t="s">
        <v>4257</v>
      </c>
      <c r="D2362" s="6">
        <v>7000</v>
      </c>
      <c r="E2362" s="8">
        <v>0</v>
      </c>
      <c r="F2362" t="s">
        <v>8219</v>
      </c>
      <c r="G2362" t="s">
        <v>8224</v>
      </c>
      <c r="H2362" t="s">
        <v>8246</v>
      </c>
      <c r="I2362">
        <v>1420741080</v>
      </c>
      <c r="J2362">
        <v>1417026340</v>
      </c>
      <c r="K2362" t="b">
        <v>0</v>
      </c>
      <c r="L2362">
        <v>0</v>
      </c>
      <c r="M2362" t="b">
        <v>0</v>
      </c>
      <c r="N2362" t="s">
        <v>8265</v>
      </c>
      <c r="O2362">
        <f t="shared" ref="O2362:O2425" si="185">ROUND(E2362/D2362*100,0)</f>
        <v>0</v>
      </c>
      <c r="P2362">
        <f t="shared" ref="P2362:P2425" si="186">IFERROR(ROUND(E2362/L2362,2),0)</f>
        <v>0</v>
      </c>
      <c r="Q2362" s="10" t="s">
        <v>8310</v>
      </c>
      <c r="R2362" t="s">
        <v>8313</v>
      </c>
      <c r="S2362" s="11">
        <f t="shared" ref="S2362:S2425" si="187">(((J2362/60)/60)/24)+DATE(1970,1,1)</f>
        <v>41969.767824074079</v>
      </c>
      <c r="T2362" s="11">
        <f t="shared" ref="T2362:T2425" si="188">(((I2362/60)/60)/24)+DATE(1970,1,1)</f>
        <v>42012.762499999997</v>
      </c>
      <c r="U2362">
        <f t="shared" ref="U2362:U2425" si="189">YEAR(S2362)</f>
        <v>2014</v>
      </c>
    </row>
    <row r="2363" spans="1:21" ht="43.5" x14ac:dyDescent="0.35">
      <c r="A2363">
        <v>1044</v>
      </c>
      <c r="B2363" s="3" t="s">
        <v>1045</v>
      </c>
      <c r="C2363" s="3" t="s">
        <v>5154</v>
      </c>
      <c r="D2363" s="6">
        <v>7000</v>
      </c>
      <c r="E2363" s="8">
        <v>6</v>
      </c>
      <c r="F2363" t="s">
        <v>8219</v>
      </c>
      <c r="G2363" t="s">
        <v>8223</v>
      </c>
      <c r="H2363" t="s">
        <v>8245</v>
      </c>
      <c r="I2363">
        <v>1425587220</v>
      </c>
      <c r="J2363">
        <v>1420668801</v>
      </c>
      <c r="K2363" t="b">
        <v>0</v>
      </c>
      <c r="L2363">
        <v>2</v>
      </c>
      <c r="M2363" t="b">
        <v>0</v>
      </c>
      <c r="N2363" t="s">
        <v>8279</v>
      </c>
      <c r="O2363">
        <f t="shared" si="185"/>
        <v>0</v>
      </c>
      <c r="P2363">
        <f t="shared" si="186"/>
        <v>3</v>
      </c>
      <c r="Q2363" s="10" t="s">
        <v>8331</v>
      </c>
      <c r="R2363" t="s">
        <v>8332</v>
      </c>
      <c r="S2363" s="11">
        <f t="shared" si="187"/>
        <v>42011.925937499997</v>
      </c>
      <c r="T2363" s="11">
        <f t="shared" si="188"/>
        <v>42068.852083333331</v>
      </c>
      <c r="U2363">
        <f t="shared" si="189"/>
        <v>2015</v>
      </c>
    </row>
    <row r="2364" spans="1:21" ht="43.5" x14ac:dyDescent="0.35">
      <c r="A2364">
        <v>2570</v>
      </c>
      <c r="B2364" s="3" t="s">
        <v>2570</v>
      </c>
      <c r="C2364" s="3" t="s">
        <v>6680</v>
      </c>
      <c r="D2364" s="6">
        <v>7000</v>
      </c>
      <c r="E2364" s="8">
        <v>59</v>
      </c>
      <c r="F2364" t="s">
        <v>8219</v>
      </c>
      <c r="G2364" t="s">
        <v>8223</v>
      </c>
      <c r="H2364" t="s">
        <v>8245</v>
      </c>
      <c r="I2364">
        <v>1486590035</v>
      </c>
      <c r="J2364">
        <v>1483998035</v>
      </c>
      <c r="K2364" t="b">
        <v>0</v>
      </c>
      <c r="L2364">
        <v>2</v>
      </c>
      <c r="M2364" t="b">
        <v>0</v>
      </c>
      <c r="N2364" t="s">
        <v>8282</v>
      </c>
      <c r="O2364">
        <f t="shared" si="185"/>
        <v>1</v>
      </c>
      <c r="P2364">
        <f t="shared" si="186"/>
        <v>29.5</v>
      </c>
      <c r="Q2364" s="10" t="s">
        <v>8336</v>
      </c>
      <c r="R2364" t="s">
        <v>8337</v>
      </c>
      <c r="S2364" s="11">
        <f t="shared" si="187"/>
        <v>42744.903182870374</v>
      </c>
      <c r="T2364" s="11">
        <f t="shared" si="188"/>
        <v>42774.903182870374</v>
      </c>
      <c r="U2364">
        <f t="shared" si="189"/>
        <v>2017</v>
      </c>
    </row>
    <row r="2365" spans="1:21" ht="43.5" x14ac:dyDescent="0.35">
      <c r="A2365">
        <v>2569</v>
      </c>
      <c r="B2365" s="3" t="s">
        <v>2569</v>
      </c>
      <c r="C2365" s="3" t="s">
        <v>6679</v>
      </c>
      <c r="D2365" s="6">
        <v>6500</v>
      </c>
      <c r="E2365" s="8">
        <v>145</v>
      </c>
      <c r="F2365" t="s">
        <v>8219</v>
      </c>
      <c r="G2365" t="s">
        <v>8223</v>
      </c>
      <c r="H2365" t="s">
        <v>8245</v>
      </c>
      <c r="I2365">
        <v>1442457112</v>
      </c>
      <c r="J2365">
        <v>1439865112</v>
      </c>
      <c r="K2365" t="b">
        <v>0</v>
      </c>
      <c r="L2365">
        <v>2</v>
      </c>
      <c r="M2365" t="b">
        <v>0</v>
      </c>
      <c r="N2365" t="s">
        <v>8282</v>
      </c>
      <c r="O2365">
        <f t="shared" si="185"/>
        <v>2</v>
      </c>
      <c r="P2365">
        <f t="shared" si="186"/>
        <v>72.5</v>
      </c>
      <c r="Q2365" s="10" t="s">
        <v>8336</v>
      </c>
      <c r="R2365" t="s">
        <v>8337</v>
      </c>
      <c r="S2365" s="11">
        <f t="shared" si="187"/>
        <v>42234.105462962965</v>
      </c>
      <c r="T2365" s="11">
        <f t="shared" si="188"/>
        <v>42264.105462962965</v>
      </c>
      <c r="U2365">
        <f t="shared" si="189"/>
        <v>2015</v>
      </c>
    </row>
    <row r="2366" spans="1:21" ht="43.5" x14ac:dyDescent="0.35">
      <c r="A2366">
        <v>622</v>
      </c>
      <c r="B2366" s="3" t="s">
        <v>623</v>
      </c>
      <c r="C2366" s="3" t="s">
        <v>4732</v>
      </c>
      <c r="D2366" s="6">
        <v>6000</v>
      </c>
      <c r="E2366" s="8">
        <v>341</v>
      </c>
      <c r="F2366" t="s">
        <v>8219</v>
      </c>
      <c r="G2366" t="s">
        <v>8223</v>
      </c>
      <c r="H2366" t="s">
        <v>8245</v>
      </c>
      <c r="I2366">
        <v>1467398138</v>
      </c>
      <c r="J2366">
        <v>1465670138</v>
      </c>
      <c r="K2366" t="b">
        <v>0</v>
      </c>
      <c r="L2366">
        <v>9</v>
      </c>
      <c r="M2366" t="b">
        <v>0</v>
      </c>
      <c r="N2366" t="s">
        <v>8270</v>
      </c>
      <c r="O2366">
        <f t="shared" si="185"/>
        <v>6</v>
      </c>
      <c r="P2366">
        <f t="shared" si="186"/>
        <v>37.89</v>
      </c>
      <c r="Q2366" s="10" t="s">
        <v>8319</v>
      </c>
      <c r="R2366" t="s">
        <v>8320</v>
      </c>
      <c r="S2366" s="11">
        <f t="shared" si="187"/>
        <v>42532.774745370371</v>
      </c>
      <c r="T2366" s="11">
        <f t="shared" si="188"/>
        <v>42552.774745370371</v>
      </c>
      <c r="U2366">
        <f t="shared" si="189"/>
        <v>2016</v>
      </c>
    </row>
    <row r="2367" spans="1:21" ht="29" x14ac:dyDescent="0.35">
      <c r="A2367">
        <v>1457</v>
      </c>
      <c r="B2367" s="3" t="s">
        <v>1458</v>
      </c>
      <c r="C2367" s="3" t="s">
        <v>5567</v>
      </c>
      <c r="D2367" s="6">
        <v>6000</v>
      </c>
      <c r="E2367" s="8">
        <v>0</v>
      </c>
      <c r="F2367" t="s">
        <v>8219</v>
      </c>
      <c r="G2367" t="s">
        <v>8223</v>
      </c>
      <c r="H2367" t="s">
        <v>8245</v>
      </c>
      <c r="I2367">
        <v>1447281044</v>
      </c>
      <c r="J2367">
        <v>1444685444</v>
      </c>
      <c r="K2367" t="b">
        <v>0</v>
      </c>
      <c r="L2367">
        <v>0</v>
      </c>
      <c r="M2367" t="b">
        <v>0</v>
      </c>
      <c r="N2367" t="s">
        <v>8285</v>
      </c>
      <c r="O2367">
        <f t="shared" si="185"/>
        <v>0</v>
      </c>
      <c r="P2367">
        <f t="shared" si="186"/>
        <v>0</v>
      </c>
      <c r="Q2367" s="10" t="s">
        <v>8322</v>
      </c>
      <c r="R2367" t="s">
        <v>8341</v>
      </c>
      <c r="S2367" s="11">
        <f t="shared" si="187"/>
        <v>42289.89634259259</v>
      </c>
      <c r="T2367" s="11">
        <f t="shared" si="188"/>
        <v>42319.938009259262</v>
      </c>
      <c r="U2367">
        <f t="shared" si="189"/>
        <v>2015</v>
      </c>
    </row>
    <row r="2368" spans="1:21" ht="43.5" x14ac:dyDescent="0.35">
      <c r="A2368">
        <v>1563</v>
      </c>
      <c r="B2368" s="3" t="s">
        <v>1564</v>
      </c>
      <c r="C2368" s="3" t="s">
        <v>5673</v>
      </c>
      <c r="D2368" s="6">
        <v>6000</v>
      </c>
      <c r="E2368" s="8">
        <v>85</v>
      </c>
      <c r="F2368" t="s">
        <v>8219</v>
      </c>
      <c r="G2368" t="s">
        <v>8224</v>
      </c>
      <c r="H2368" t="s">
        <v>8246</v>
      </c>
      <c r="I2368">
        <v>1394815751</v>
      </c>
      <c r="J2368">
        <v>1389635351</v>
      </c>
      <c r="K2368" t="b">
        <v>0</v>
      </c>
      <c r="L2368">
        <v>2</v>
      </c>
      <c r="M2368" t="b">
        <v>0</v>
      </c>
      <c r="N2368" t="s">
        <v>8288</v>
      </c>
      <c r="O2368">
        <f t="shared" si="185"/>
        <v>1</v>
      </c>
      <c r="P2368">
        <f t="shared" si="186"/>
        <v>42.5</v>
      </c>
      <c r="Q2368" s="10" t="s">
        <v>8322</v>
      </c>
      <c r="R2368" t="s">
        <v>8344</v>
      </c>
      <c r="S2368" s="11">
        <f t="shared" si="187"/>
        <v>41652.742488425924</v>
      </c>
      <c r="T2368" s="11">
        <f t="shared" si="188"/>
        <v>41712.700821759259</v>
      </c>
      <c r="U2368">
        <f t="shared" si="189"/>
        <v>2014</v>
      </c>
    </row>
    <row r="2369" spans="1:21" ht="29" x14ac:dyDescent="0.35">
      <c r="A2369">
        <v>1570</v>
      </c>
      <c r="B2369" s="3" t="s">
        <v>1571</v>
      </c>
      <c r="C2369" s="3" t="s">
        <v>5680</v>
      </c>
      <c r="D2369" s="6">
        <v>6000</v>
      </c>
      <c r="E2369" s="8">
        <v>2484</v>
      </c>
      <c r="F2369" t="s">
        <v>8219</v>
      </c>
      <c r="G2369" t="s">
        <v>8223</v>
      </c>
      <c r="H2369" t="s">
        <v>8245</v>
      </c>
      <c r="I2369">
        <v>1460140282</v>
      </c>
      <c r="J2369">
        <v>1457551882</v>
      </c>
      <c r="K2369" t="b">
        <v>0</v>
      </c>
      <c r="L2369">
        <v>52</v>
      </c>
      <c r="M2369" t="b">
        <v>0</v>
      </c>
      <c r="N2369" t="s">
        <v>8288</v>
      </c>
      <c r="O2369">
        <f t="shared" si="185"/>
        <v>41</v>
      </c>
      <c r="P2369">
        <f t="shared" si="186"/>
        <v>47.77</v>
      </c>
      <c r="Q2369" s="10" t="s">
        <v>8322</v>
      </c>
      <c r="R2369" t="s">
        <v>8344</v>
      </c>
      <c r="S2369" s="11">
        <f t="shared" si="187"/>
        <v>42438.813449074078</v>
      </c>
      <c r="T2369" s="11">
        <f t="shared" si="188"/>
        <v>42468.771782407406</v>
      </c>
      <c r="U2369">
        <f t="shared" si="189"/>
        <v>2016</v>
      </c>
    </row>
    <row r="2370" spans="1:21" ht="58" x14ac:dyDescent="0.35">
      <c r="A2370">
        <v>2578</v>
      </c>
      <c r="B2370" s="3" t="s">
        <v>2578</v>
      </c>
      <c r="C2370" s="3" t="s">
        <v>6688</v>
      </c>
      <c r="D2370" s="6">
        <v>6000</v>
      </c>
      <c r="E2370" s="8">
        <v>0</v>
      </c>
      <c r="F2370" t="s">
        <v>8219</v>
      </c>
      <c r="G2370" t="s">
        <v>8223</v>
      </c>
      <c r="H2370" t="s">
        <v>8245</v>
      </c>
      <c r="I2370">
        <v>1444410000</v>
      </c>
      <c r="J2370">
        <v>1440203579</v>
      </c>
      <c r="K2370" t="b">
        <v>0</v>
      </c>
      <c r="L2370">
        <v>0</v>
      </c>
      <c r="M2370" t="b">
        <v>0</v>
      </c>
      <c r="N2370" t="s">
        <v>8282</v>
      </c>
      <c r="O2370">
        <f t="shared" si="185"/>
        <v>0</v>
      </c>
      <c r="P2370">
        <f t="shared" si="186"/>
        <v>0</v>
      </c>
      <c r="Q2370" s="10" t="s">
        <v>8336</v>
      </c>
      <c r="R2370" t="s">
        <v>8337</v>
      </c>
      <c r="S2370" s="11">
        <f t="shared" si="187"/>
        <v>42238.022905092599</v>
      </c>
      <c r="T2370" s="11">
        <f t="shared" si="188"/>
        <v>42286.708333333328</v>
      </c>
      <c r="U2370">
        <f t="shared" si="189"/>
        <v>2015</v>
      </c>
    </row>
    <row r="2371" spans="1:21" ht="43.5" x14ac:dyDescent="0.35">
      <c r="A2371">
        <v>1319</v>
      </c>
      <c r="B2371" s="3" t="s">
        <v>1320</v>
      </c>
      <c r="C2371" s="3" t="s">
        <v>5429</v>
      </c>
      <c r="D2371" s="6">
        <v>5800</v>
      </c>
      <c r="E2371" s="8">
        <v>876</v>
      </c>
      <c r="F2371" t="s">
        <v>8219</v>
      </c>
      <c r="G2371" t="s">
        <v>8224</v>
      </c>
      <c r="H2371" t="s">
        <v>8246</v>
      </c>
      <c r="I2371">
        <v>1405094400</v>
      </c>
      <c r="J2371">
        <v>1403810965</v>
      </c>
      <c r="K2371" t="b">
        <v>0</v>
      </c>
      <c r="L2371">
        <v>9</v>
      </c>
      <c r="M2371" t="b">
        <v>0</v>
      </c>
      <c r="N2371" t="s">
        <v>8271</v>
      </c>
      <c r="O2371">
        <f t="shared" si="185"/>
        <v>15</v>
      </c>
      <c r="P2371">
        <f t="shared" si="186"/>
        <v>97.33</v>
      </c>
      <c r="Q2371" s="10" t="s">
        <v>8319</v>
      </c>
      <c r="R2371" t="s">
        <v>8321</v>
      </c>
      <c r="S2371" s="11">
        <f t="shared" si="187"/>
        <v>41816.812094907407</v>
      </c>
      <c r="T2371" s="11">
        <f t="shared" si="188"/>
        <v>41831.666666666664</v>
      </c>
      <c r="U2371">
        <f t="shared" si="189"/>
        <v>2014</v>
      </c>
    </row>
    <row r="2372" spans="1:21" ht="43.5" x14ac:dyDescent="0.35">
      <c r="A2372">
        <v>143</v>
      </c>
      <c r="B2372" s="3" t="s">
        <v>145</v>
      </c>
      <c r="C2372" s="3" t="s">
        <v>4253</v>
      </c>
      <c r="D2372" s="6">
        <v>5500</v>
      </c>
      <c r="E2372" s="8">
        <v>0</v>
      </c>
      <c r="F2372" t="s">
        <v>8219</v>
      </c>
      <c r="G2372" t="s">
        <v>8225</v>
      </c>
      <c r="H2372" t="s">
        <v>8247</v>
      </c>
      <c r="I2372">
        <v>1472882100</v>
      </c>
      <c r="J2372">
        <v>1467941542</v>
      </c>
      <c r="K2372" t="b">
        <v>0</v>
      </c>
      <c r="L2372">
        <v>0</v>
      </c>
      <c r="M2372" t="b">
        <v>0</v>
      </c>
      <c r="N2372" t="s">
        <v>8265</v>
      </c>
      <c r="O2372">
        <f t="shared" si="185"/>
        <v>0</v>
      </c>
      <c r="P2372">
        <f t="shared" si="186"/>
        <v>0</v>
      </c>
      <c r="Q2372" s="10" t="s">
        <v>8310</v>
      </c>
      <c r="R2372" t="s">
        <v>8313</v>
      </c>
      <c r="S2372" s="11">
        <f t="shared" si="187"/>
        <v>42559.064143518524</v>
      </c>
      <c r="T2372" s="11">
        <f t="shared" si="188"/>
        <v>42616.246527777781</v>
      </c>
      <c r="U2372">
        <f t="shared" si="189"/>
        <v>2016</v>
      </c>
    </row>
    <row r="2373" spans="1:21" ht="43.5" x14ac:dyDescent="0.35">
      <c r="A2373">
        <v>2342</v>
      </c>
      <c r="B2373" s="3" t="s">
        <v>2343</v>
      </c>
      <c r="C2373" s="3" t="s">
        <v>6452</v>
      </c>
      <c r="D2373" s="6">
        <v>5500</v>
      </c>
      <c r="E2373" s="8">
        <v>0</v>
      </c>
      <c r="F2373" t="s">
        <v>8219</v>
      </c>
      <c r="G2373" t="s">
        <v>8223</v>
      </c>
      <c r="H2373" t="s">
        <v>8245</v>
      </c>
      <c r="I2373">
        <v>1412571600</v>
      </c>
      <c r="J2373">
        <v>1410799870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8319</v>
      </c>
      <c r="R2373" t="s">
        <v>8320</v>
      </c>
      <c r="S2373" s="11">
        <f t="shared" si="187"/>
        <v>41897.702199074076</v>
      </c>
      <c r="T2373" s="11">
        <f t="shared" si="188"/>
        <v>41918.208333333336</v>
      </c>
      <c r="U2373">
        <f t="shared" si="189"/>
        <v>2014</v>
      </c>
    </row>
    <row r="2374" spans="1:21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8319</v>
      </c>
      <c r="R2374" t="s">
        <v>8320</v>
      </c>
      <c r="S2374" s="11">
        <f t="shared" si="187"/>
        <v>42088.069108796291</v>
      </c>
      <c r="T2374" s="11">
        <f t="shared" si="188"/>
        <v>42118.069108796291</v>
      </c>
      <c r="U2374">
        <f t="shared" si="189"/>
        <v>2015</v>
      </c>
    </row>
    <row r="2375" spans="1:21" ht="43.5" x14ac:dyDescent="0.35">
      <c r="A2375">
        <v>3873</v>
      </c>
      <c r="B2375" s="3" t="s">
        <v>3870</v>
      </c>
      <c r="C2375" s="3" t="s">
        <v>7982</v>
      </c>
      <c r="D2375" s="6">
        <v>5500</v>
      </c>
      <c r="E2375" s="8">
        <v>0</v>
      </c>
      <c r="F2375" t="s">
        <v>8219</v>
      </c>
      <c r="G2375" t="s">
        <v>8223</v>
      </c>
      <c r="H2375" t="s">
        <v>8245</v>
      </c>
      <c r="I2375">
        <v>1444322535</v>
      </c>
      <c r="J2375">
        <v>1441730535</v>
      </c>
      <c r="K2375" t="b">
        <v>0</v>
      </c>
      <c r="L2375">
        <v>0</v>
      </c>
      <c r="M2375" t="b">
        <v>0</v>
      </c>
      <c r="N2375" t="s">
        <v>8303</v>
      </c>
      <c r="O2375">
        <f t="shared" si="185"/>
        <v>0</v>
      </c>
      <c r="P2375">
        <f t="shared" si="186"/>
        <v>0</v>
      </c>
      <c r="Q2375" s="10" t="s">
        <v>8317</v>
      </c>
      <c r="R2375" t="s">
        <v>8359</v>
      </c>
      <c r="S2375" s="11">
        <f t="shared" si="187"/>
        <v>42255.696006944447</v>
      </c>
      <c r="T2375" s="11">
        <f t="shared" si="188"/>
        <v>42285.696006944447</v>
      </c>
      <c r="U2375">
        <f t="shared" si="189"/>
        <v>2015</v>
      </c>
    </row>
    <row r="2376" spans="1:21" ht="29" x14ac:dyDescent="0.35">
      <c r="A2376">
        <v>134</v>
      </c>
      <c r="B2376" s="3" t="s">
        <v>136</v>
      </c>
      <c r="C2376" s="3" t="s">
        <v>4245</v>
      </c>
      <c r="D2376" s="6">
        <v>5000</v>
      </c>
      <c r="E2376" s="8">
        <v>0</v>
      </c>
      <c r="F2376" t="s">
        <v>8219</v>
      </c>
      <c r="G2376" t="s">
        <v>8223</v>
      </c>
      <c r="H2376" t="s">
        <v>8245</v>
      </c>
      <c r="I2376">
        <v>1441386000</v>
      </c>
      <c r="J2376">
        <v>1438811418</v>
      </c>
      <c r="K2376" t="b">
        <v>0</v>
      </c>
      <c r="L2376">
        <v>0</v>
      </c>
      <c r="M2376" t="b">
        <v>0</v>
      </c>
      <c r="N2376" t="s">
        <v>8265</v>
      </c>
      <c r="O2376">
        <f t="shared" si="185"/>
        <v>0</v>
      </c>
      <c r="P2376">
        <f t="shared" si="186"/>
        <v>0</v>
      </c>
      <c r="Q2376" s="10" t="s">
        <v>8310</v>
      </c>
      <c r="R2376" t="s">
        <v>8313</v>
      </c>
      <c r="S2376" s="11">
        <f t="shared" si="187"/>
        <v>42221.909930555557</v>
      </c>
      <c r="T2376" s="11">
        <f t="shared" si="188"/>
        <v>42251.708333333328</v>
      </c>
      <c r="U2376">
        <f t="shared" si="189"/>
        <v>2015</v>
      </c>
    </row>
    <row r="2377" spans="1:21" ht="43.5" x14ac:dyDescent="0.35">
      <c r="A2377">
        <v>158</v>
      </c>
      <c r="B2377" s="3" t="s">
        <v>160</v>
      </c>
      <c r="C2377" s="3" t="s">
        <v>4268</v>
      </c>
      <c r="D2377" s="6">
        <v>5000</v>
      </c>
      <c r="E2377" s="8">
        <v>0</v>
      </c>
      <c r="F2377" t="s">
        <v>8219</v>
      </c>
      <c r="G2377" t="s">
        <v>8223</v>
      </c>
      <c r="H2377" t="s">
        <v>8245</v>
      </c>
      <c r="I2377">
        <v>1413942628</v>
      </c>
      <c r="J2377">
        <v>1411350628</v>
      </c>
      <c r="K2377" t="b">
        <v>0</v>
      </c>
      <c r="L2377">
        <v>0</v>
      </c>
      <c r="M2377" t="b">
        <v>0</v>
      </c>
      <c r="N2377" t="s">
        <v>8265</v>
      </c>
      <c r="O2377">
        <f t="shared" si="185"/>
        <v>0</v>
      </c>
      <c r="P2377">
        <f t="shared" si="186"/>
        <v>0</v>
      </c>
      <c r="Q2377" s="10" t="s">
        <v>8310</v>
      </c>
      <c r="R2377" t="s">
        <v>8313</v>
      </c>
      <c r="S2377" s="11">
        <f t="shared" si="187"/>
        <v>41904.07671296296</v>
      </c>
      <c r="T2377" s="11">
        <f t="shared" si="188"/>
        <v>41934.07671296296</v>
      </c>
      <c r="U2377">
        <f t="shared" si="189"/>
        <v>2014</v>
      </c>
    </row>
    <row r="2378" spans="1:21" ht="29" x14ac:dyDescent="0.35">
      <c r="A2378">
        <v>600</v>
      </c>
      <c r="B2378" s="3" t="s">
        <v>601</v>
      </c>
      <c r="C2378" s="3" t="s">
        <v>4710</v>
      </c>
      <c r="D2378" s="6">
        <v>5000</v>
      </c>
      <c r="E2378" s="8">
        <v>100</v>
      </c>
      <c r="F2378" t="s">
        <v>8219</v>
      </c>
      <c r="G2378" t="s">
        <v>8223</v>
      </c>
      <c r="H2378" t="s">
        <v>8245</v>
      </c>
      <c r="I2378">
        <v>1431198562</v>
      </c>
      <c r="J2378">
        <v>1426014562</v>
      </c>
      <c r="K2378" t="b">
        <v>0</v>
      </c>
      <c r="L2378">
        <v>1</v>
      </c>
      <c r="M2378" t="b">
        <v>0</v>
      </c>
      <c r="N2378" t="s">
        <v>8270</v>
      </c>
      <c r="O2378">
        <f t="shared" si="185"/>
        <v>2</v>
      </c>
      <c r="P2378">
        <f t="shared" si="186"/>
        <v>100</v>
      </c>
      <c r="Q2378" s="10" t="s">
        <v>8319</v>
      </c>
      <c r="R2378" t="s">
        <v>8320</v>
      </c>
      <c r="S2378" s="11">
        <f t="shared" si="187"/>
        <v>42073.798171296294</v>
      </c>
      <c r="T2378" s="11">
        <f t="shared" si="188"/>
        <v>42133.798171296294</v>
      </c>
      <c r="U2378">
        <f t="shared" si="189"/>
        <v>2015</v>
      </c>
    </row>
    <row r="2379" spans="1:21" ht="29" x14ac:dyDescent="0.35">
      <c r="A2379">
        <v>605</v>
      </c>
      <c r="B2379" s="3" t="s">
        <v>606</v>
      </c>
      <c r="C2379" s="3" t="s">
        <v>4715</v>
      </c>
      <c r="D2379" s="6">
        <v>5000</v>
      </c>
      <c r="E2379" s="8">
        <v>131</v>
      </c>
      <c r="F2379" t="s">
        <v>8219</v>
      </c>
      <c r="G2379" t="s">
        <v>8223</v>
      </c>
      <c r="H2379" t="s">
        <v>8245</v>
      </c>
      <c r="I2379">
        <v>1440318908</v>
      </c>
      <c r="J2379">
        <v>1436430908</v>
      </c>
      <c r="K2379" t="b">
        <v>0</v>
      </c>
      <c r="L2379">
        <v>8</v>
      </c>
      <c r="M2379" t="b">
        <v>0</v>
      </c>
      <c r="N2379" t="s">
        <v>8270</v>
      </c>
      <c r="O2379">
        <f t="shared" si="185"/>
        <v>3</v>
      </c>
      <c r="P2379">
        <f t="shared" si="186"/>
        <v>16.38</v>
      </c>
      <c r="Q2379" s="10" t="s">
        <v>8319</v>
      </c>
      <c r="R2379" t="s">
        <v>8320</v>
      </c>
      <c r="S2379" s="11">
        <f t="shared" si="187"/>
        <v>42194.357731481476</v>
      </c>
      <c r="T2379" s="11">
        <f t="shared" si="188"/>
        <v>42239.357731481476</v>
      </c>
      <c r="U2379">
        <f t="shared" si="189"/>
        <v>2015</v>
      </c>
    </row>
    <row r="2380" spans="1:21" ht="58" x14ac:dyDescent="0.35">
      <c r="A2380">
        <v>606</v>
      </c>
      <c r="B2380" s="3" t="s">
        <v>607</v>
      </c>
      <c r="C2380" s="3" t="s">
        <v>4716</v>
      </c>
      <c r="D2380" s="6">
        <v>5000</v>
      </c>
      <c r="E2380" s="8">
        <v>10</v>
      </c>
      <c r="F2380" t="s">
        <v>8219</v>
      </c>
      <c r="G2380" t="s">
        <v>8232</v>
      </c>
      <c r="H2380" t="s">
        <v>8248</v>
      </c>
      <c r="I2380">
        <v>1432479600</v>
      </c>
      <c r="J2380">
        <v>1428507409</v>
      </c>
      <c r="K2380" t="b">
        <v>0</v>
      </c>
      <c r="L2380">
        <v>1</v>
      </c>
      <c r="M2380" t="b">
        <v>0</v>
      </c>
      <c r="N2380" t="s">
        <v>8270</v>
      </c>
      <c r="O2380">
        <f t="shared" si="185"/>
        <v>0</v>
      </c>
      <c r="P2380">
        <f t="shared" si="186"/>
        <v>10</v>
      </c>
      <c r="Q2380" s="10" t="s">
        <v>8319</v>
      </c>
      <c r="R2380" t="s">
        <v>8320</v>
      </c>
      <c r="S2380" s="11">
        <f t="shared" si="187"/>
        <v>42102.650567129633</v>
      </c>
      <c r="T2380" s="11">
        <f t="shared" si="188"/>
        <v>42148.625</v>
      </c>
      <c r="U2380">
        <f t="shared" si="189"/>
        <v>2015</v>
      </c>
    </row>
    <row r="2381" spans="1:21" ht="43.5" x14ac:dyDescent="0.35">
      <c r="A2381">
        <v>616</v>
      </c>
      <c r="B2381" s="3" t="s">
        <v>617</v>
      </c>
      <c r="C2381" s="3" t="s">
        <v>4726</v>
      </c>
      <c r="D2381" s="6">
        <v>5000</v>
      </c>
      <c r="E2381" s="8">
        <v>0</v>
      </c>
      <c r="F2381" t="s">
        <v>8219</v>
      </c>
      <c r="G2381" t="s">
        <v>8229</v>
      </c>
      <c r="H2381" t="s">
        <v>8248</v>
      </c>
      <c r="I2381">
        <v>1488013307</v>
      </c>
      <c r="J2381">
        <v>1485421307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8319</v>
      </c>
      <c r="R2381" t="s">
        <v>8320</v>
      </c>
      <c r="S2381" s="11">
        <f t="shared" si="187"/>
        <v>42761.376238425932</v>
      </c>
      <c r="T2381" s="11">
        <f t="shared" si="188"/>
        <v>42791.376238425932</v>
      </c>
      <c r="U2381">
        <f t="shared" si="189"/>
        <v>2017</v>
      </c>
    </row>
    <row r="2382" spans="1:21" ht="43.5" x14ac:dyDescent="0.35">
      <c r="A2382">
        <v>624</v>
      </c>
      <c r="B2382" s="3" t="s">
        <v>625</v>
      </c>
      <c r="C2382" s="3" t="s">
        <v>4734</v>
      </c>
      <c r="D2382" s="6">
        <v>5000</v>
      </c>
      <c r="E2382" s="8">
        <v>0</v>
      </c>
      <c r="F2382" t="s">
        <v>8219</v>
      </c>
      <c r="G2382" t="s">
        <v>8223</v>
      </c>
      <c r="H2382" t="s">
        <v>8245</v>
      </c>
      <c r="I2382">
        <v>1431647041</v>
      </c>
      <c r="J2382">
        <v>1429055041</v>
      </c>
      <c r="K2382" t="b">
        <v>0</v>
      </c>
      <c r="L2382">
        <v>0</v>
      </c>
      <c r="M2382" t="b">
        <v>0</v>
      </c>
      <c r="N2382" t="s">
        <v>8270</v>
      </c>
      <c r="O2382">
        <f t="shared" si="185"/>
        <v>0</v>
      </c>
      <c r="P2382">
        <f t="shared" si="186"/>
        <v>0</v>
      </c>
      <c r="Q2382" s="10" t="s">
        <v>8319</v>
      </c>
      <c r="R2382" t="s">
        <v>8320</v>
      </c>
      <c r="S2382" s="11">
        <f t="shared" si="187"/>
        <v>42108.988900462966</v>
      </c>
      <c r="T2382" s="11">
        <f t="shared" si="188"/>
        <v>42138.988900462966</v>
      </c>
      <c r="U2382">
        <f t="shared" si="189"/>
        <v>2015</v>
      </c>
    </row>
    <row r="2383" spans="1:21" ht="43.5" x14ac:dyDescent="0.35">
      <c r="A2383">
        <v>628</v>
      </c>
      <c r="B2383" s="3" t="s">
        <v>629</v>
      </c>
      <c r="C2383" s="3" t="s">
        <v>4738</v>
      </c>
      <c r="D2383" s="6">
        <v>5000</v>
      </c>
      <c r="E2383" s="8">
        <v>0</v>
      </c>
      <c r="F2383" t="s">
        <v>8219</v>
      </c>
      <c r="G2383" t="s">
        <v>8223</v>
      </c>
      <c r="H2383" t="s">
        <v>8245</v>
      </c>
      <c r="I2383">
        <v>1405269457</v>
      </c>
      <c r="J2383">
        <v>1402677457</v>
      </c>
      <c r="K2383" t="b">
        <v>0</v>
      </c>
      <c r="L2383">
        <v>0</v>
      </c>
      <c r="M2383" t="b">
        <v>0</v>
      </c>
      <c r="N2383" t="s">
        <v>8270</v>
      </c>
      <c r="O2383">
        <f t="shared" si="185"/>
        <v>0</v>
      </c>
      <c r="P2383">
        <f t="shared" si="186"/>
        <v>0</v>
      </c>
      <c r="Q2383" s="10" t="s">
        <v>8319</v>
      </c>
      <c r="R2383" t="s">
        <v>8320</v>
      </c>
      <c r="S2383" s="11">
        <f t="shared" si="187"/>
        <v>41803.692789351851</v>
      </c>
      <c r="T2383" s="11">
        <f t="shared" si="188"/>
        <v>41833.692789351851</v>
      </c>
      <c r="U2383">
        <f t="shared" si="189"/>
        <v>2014</v>
      </c>
    </row>
    <row r="2384" spans="1:21" ht="29" x14ac:dyDescent="0.35">
      <c r="A2384">
        <v>634</v>
      </c>
      <c r="B2384" s="3" t="s">
        <v>635</v>
      </c>
      <c r="C2384" s="3" t="s">
        <v>4744</v>
      </c>
      <c r="D2384" s="6">
        <v>5000</v>
      </c>
      <c r="E2384" s="8">
        <v>1</v>
      </c>
      <c r="F2384" t="s">
        <v>8219</v>
      </c>
      <c r="G2384" t="s">
        <v>8223</v>
      </c>
      <c r="H2384" t="s">
        <v>8245</v>
      </c>
      <c r="I2384">
        <v>1424989029</v>
      </c>
      <c r="J2384">
        <v>1422397029</v>
      </c>
      <c r="K2384" t="b">
        <v>0</v>
      </c>
      <c r="L2384">
        <v>1</v>
      </c>
      <c r="M2384" t="b">
        <v>0</v>
      </c>
      <c r="N2384" t="s">
        <v>8270</v>
      </c>
      <c r="O2384">
        <f t="shared" si="185"/>
        <v>0</v>
      </c>
      <c r="P2384">
        <f t="shared" si="186"/>
        <v>1</v>
      </c>
      <c r="Q2384" s="10" t="s">
        <v>8319</v>
      </c>
      <c r="R2384" t="s">
        <v>8320</v>
      </c>
      <c r="S2384" s="11">
        <f t="shared" si="187"/>
        <v>42031.928576388891</v>
      </c>
      <c r="T2384" s="11">
        <f t="shared" si="188"/>
        <v>42061.928576388891</v>
      </c>
      <c r="U2384">
        <f t="shared" si="189"/>
        <v>2015</v>
      </c>
    </row>
    <row r="2385" spans="1:21" ht="58" x14ac:dyDescent="0.35">
      <c r="A2385">
        <v>1001</v>
      </c>
      <c r="B2385" s="3" t="s">
        <v>1002</v>
      </c>
      <c r="C2385" s="3" t="s">
        <v>5111</v>
      </c>
      <c r="D2385" s="6">
        <v>5000</v>
      </c>
      <c r="E2385" s="8">
        <v>5200</v>
      </c>
      <c r="F2385" t="s">
        <v>8219</v>
      </c>
      <c r="G2385" t="s">
        <v>8224</v>
      </c>
      <c r="H2385" t="s">
        <v>8246</v>
      </c>
      <c r="I2385">
        <v>1485796613</v>
      </c>
      <c r="J2385">
        <v>1481908613</v>
      </c>
      <c r="K2385" t="b">
        <v>0</v>
      </c>
      <c r="L2385">
        <v>4</v>
      </c>
      <c r="M2385" t="b">
        <v>0</v>
      </c>
      <c r="N2385" t="s">
        <v>8271</v>
      </c>
      <c r="O2385">
        <f t="shared" si="185"/>
        <v>104</v>
      </c>
      <c r="P2385">
        <f t="shared" si="186"/>
        <v>1300</v>
      </c>
      <c r="Q2385" s="10" t="s">
        <v>8319</v>
      </c>
      <c r="R2385" t="s">
        <v>8321</v>
      </c>
      <c r="S2385" s="11">
        <f t="shared" si="187"/>
        <v>42720.720057870371</v>
      </c>
      <c r="T2385" s="11">
        <f t="shared" si="188"/>
        <v>42765.720057870371</v>
      </c>
      <c r="U2385">
        <f t="shared" si="189"/>
        <v>2016</v>
      </c>
    </row>
    <row r="2386" spans="1:21" ht="58" x14ac:dyDescent="0.35">
      <c r="A2386">
        <v>1012</v>
      </c>
      <c r="B2386" s="3" t="s">
        <v>1013</v>
      </c>
      <c r="C2386" s="3" t="s">
        <v>5122</v>
      </c>
      <c r="D2386" s="6">
        <v>5000</v>
      </c>
      <c r="E2386" s="8">
        <v>1076751.05</v>
      </c>
      <c r="F2386" t="s">
        <v>8219</v>
      </c>
      <c r="G2386" t="s">
        <v>8223</v>
      </c>
      <c r="H2386" t="s">
        <v>8245</v>
      </c>
      <c r="I2386">
        <v>1485254052</v>
      </c>
      <c r="J2386">
        <v>1481366052</v>
      </c>
      <c r="K2386" t="b">
        <v>0</v>
      </c>
      <c r="L2386">
        <v>775</v>
      </c>
      <c r="M2386" t="b">
        <v>0</v>
      </c>
      <c r="N2386" t="s">
        <v>8271</v>
      </c>
      <c r="O2386">
        <f t="shared" si="185"/>
        <v>21535</v>
      </c>
      <c r="P2386">
        <f t="shared" si="186"/>
        <v>1389.36</v>
      </c>
      <c r="Q2386" s="10" t="s">
        <v>8319</v>
      </c>
      <c r="R2386" t="s">
        <v>8321</v>
      </c>
      <c r="S2386" s="11">
        <f t="shared" si="187"/>
        <v>42714.440416666665</v>
      </c>
      <c r="T2386" s="11">
        <f t="shared" si="188"/>
        <v>42759.440416666665</v>
      </c>
      <c r="U2386">
        <f t="shared" si="189"/>
        <v>2016</v>
      </c>
    </row>
    <row r="2387" spans="1:21" ht="43.5" x14ac:dyDescent="0.35">
      <c r="A2387">
        <v>1060</v>
      </c>
      <c r="B2387" s="3" t="s">
        <v>1061</v>
      </c>
      <c r="C2387" s="3" t="s">
        <v>5170</v>
      </c>
      <c r="D2387" s="6">
        <v>5000</v>
      </c>
      <c r="E2387" s="8">
        <v>50</v>
      </c>
      <c r="F2387" t="s">
        <v>8219</v>
      </c>
      <c r="G2387" t="s">
        <v>8223</v>
      </c>
      <c r="H2387" t="s">
        <v>8245</v>
      </c>
      <c r="I2387">
        <v>1429134893</v>
      </c>
      <c r="J2387">
        <v>1426542893</v>
      </c>
      <c r="K2387" t="b">
        <v>0</v>
      </c>
      <c r="L2387">
        <v>1</v>
      </c>
      <c r="M2387" t="b">
        <v>0</v>
      </c>
      <c r="N2387" t="s">
        <v>8279</v>
      </c>
      <c r="O2387">
        <f t="shared" si="185"/>
        <v>1</v>
      </c>
      <c r="P2387">
        <f t="shared" si="186"/>
        <v>50</v>
      </c>
      <c r="Q2387" s="10" t="s">
        <v>8331</v>
      </c>
      <c r="R2387" t="s">
        <v>8332</v>
      </c>
      <c r="S2387" s="11">
        <f t="shared" si="187"/>
        <v>42079.913113425922</v>
      </c>
      <c r="T2387" s="11">
        <f t="shared" si="188"/>
        <v>42109.913113425922</v>
      </c>
      <c r="U2387">
        <f t="shared" si="189"/>
        <v>2015</v>
      </c>
    </row>
    <row r="2388" spans="1:21" ht="43.5" x14ac:dyDescent="0.35">
      <c r="A2388">
        <v>1228</v>
      </c>
      <c r="B2388" s="3" t="s">
        <v>1229</v>
      </c>
      <c r="C2388" s="3" t="s">
        <v>5338</v>
      </c>
      <c r="D2388" s="6">
        <v>5000</v>
      </c>
      <c r="E2388" s="8">
        <v>1465</v>
      </c>
      <c r="F2388" t="s">
        <v>8219</v>
      </c>
      <c r="G2388" t="s">
        <v>8223</v>
      </c>
      <c r="H2388" t="s">
        <v>8245</v>
      </c>
      <c r="I2388">
        <v>1317231008</v>
      </c>
      <c r="J2388">
        <v>1312047008</v>
      </c>
      <c r="K2388" t="b">
        <v>0</v>
      </c>
      <c r="L2388">
        <v>24</v>
      </c>
      <c r="M2388" t="b">
        <v>0</v>
      </c>
      <c r="N2388" t="s">
        <v>8284</v>
      </c>
      <c r="O2388">
        <f t="shared" si="185"/>
        <v>29</v>
      </c>
      <c r="P2388">
        <f t="shared" si="186"/>
        <v>61.04</v>
      </c>
      <c r="Q2388" s="10" t="s">
        <v>8325</v>
      </c>
      <c r="R2388" t="s">
        <v>8340</v>
      </c>
      <c r="S2388" s="11">
        <f t="shared" si="187"/>
        <v>40754.729259259257</v>
      </c>
      <c r="T2388" s="11">
        <f t="shared" si="188"/>
        <v>40814.729259259257</v>
      </c>
      <c r="U2388">
        <f t="shared" si="189"/>
        <v>2011</v>
      </c>
    </row>
    <row r="2389" spans="1:21" ht="43.5" x14ac:dyDescent="0.35">
      <c r="A2389">
        <v>1231</v>
      </c>
      <c r="B2389" s="3" t="s">
        <v>1232</v>
      </c>
      <c r="C2389" s="3" t="s">
        <v>5341</v>
      </c>
      <c r="D2389" s="6">
        <v>5000</v>
      </c>
      <c r="E2389" s="8">
        <v>0</v>
      </c>
      <c r="F2389" t="s">
        <v>8219</v>
      </c>
      <c r="G2389" t="s">
        <v>8223</v>
      </c>
      <c r="H2389" t="s">
        <v>8245</v>
      </c>
      <c r="I2389">
        <v>1440723600</v>
      </c>
      <c r="J2389">
        <v>1436394968</v>
      </c>
      <c r="K2389" t="b">
        <v>0</v>
      </c>
      <c r="L2389">
        <v>0</v>
      </c>
      <c r="M2389" t="b">
        <v>0</v>
      </c>
      <c r="N2389" t="s">
        <v>8284</v>
      </c>
      <c r="O2389">
        <f t="shared" si="185"/>
        <v>0</v>
      </c>
      <c r="P2389">
        <f t="shared" si="186"/>
        <v>0</v>
      </c>
      <c r="Q2389" s="10" t="s">
        <v>8325</v>
      </c>
      <c r="R2389" t="s">
        <v>8340</v>
      </c>
      <c r="S2389" s="11">
        <f t="shared" si="187"/>
        <v>42193.941759259258</v>
      </c>
      <c r="T2389" s="11">
        <f t="shared" si="188"/>
        <v>42244.041666666672</v>
      </c>
      <c r="U2389">
        <f t="shared" si="189"/>
        <v>2015</v>
      </c>
    </row>
    <row r="2390" spans="1:21" ht="43.5" x14ac:dyDescent="0.35">
      <c r="A2390">
        <v>1232</v>
      </c>
      <c r="B2390" s="3" t="s">
        <v>1233</v>
      </c>
      <c r="C2390" s="3" t="s">
        <v>5342</v>
      </c>
      <c r="D2390" s="6">
        <v>5000</v>
      </c>
      <c r="E2390" s="8">
        <v>40</v>
      </c>
      <c r="F2390" t="s">
        <v>8219</v>
      </c>
      <c r="G2390" t="s">
        <v>8223</v>
      </c>
      <c r="H2390" t="s">
        <v>8245</v>
      </c>
      <c r="I2390">
        <v>1381090870</v>
      </c>
      <c r="J2390">
        <v>1377030070</v>
      </c>
      <c r="K2390" t="b">
        <v>0</v>
      </c>
      <c r="L2390">
        <v>1</v>
      </c>
      <c r="M2390" t="b">
        <v>0</v>
      </c>
      <c r="N2390" t="s">
        <v>8284</v>
      </c>
      <c r="O2390">
        <f t="shared" si="185"/>
        <v>1</v>
      </c>
      <c r="P2390">
        <f t="shared" si="186"/>
        <v>40</v>
      </c>
      <c r="Q2390" s="10" t="s">
        <v>8325</v>
      </c>
      <c r="R2390" t="s">
        <v>8340</v>
      </c>
      <c r="S2390" s="11">
        <f t="shared" si="187"/>
        <v>41506.848032407412</v>
      </c>
      <c r="T2390" s="11">
        <f t="shared" si="188"/>
        <v>41553.848032407412</v>
      </c>
      <c r="U2390">
        <f t="shared" si="189"/>
        <v>2013</v>
      </c>
    </row>
    <row r="2391" spans="1:21" ht="58" x14ac:dyDescent="0.35">
      <c r="A2391">
        <v>1241</v>
      </c>
      <c r="B2391" s="3" t="s">
        <v>1242</v>
      </c>
      <c r="C2391" s="3" t="s">
        <v>5351</v>
      </c>
      <c r="D2391" s="6">
        <v>5000</v>
      </c>
      <c r="E2391" s="8">
        <v>2537</v>
      </c>
      <c r="F2391" t="s">
        <v>8219</v>
      </c>
      <c r="G2391" t="s">
        <v>8223</v>
      </c>
      <c r="H2391" t="s">
        <v>8245</v>
      </c>
      <c r="I2391">
        <v>1414994340</v>
      </c>
      <c r="J2391">
        <v>1413057980</v>
      </c>
      <c r="K2391" t="b">
        <v>0</v>
      </c>
      <c r="L2391">
        <v>34</v>
      </c>
      <c r="M2391" t="b">
        <v>0</v>
      </c>
      <c r="N2391" t="s">
        <v>8284</v>
      </c>
      <c r="O2391">
        <f t="shared" si="185"/>
        <v>51</v>
      </c>
      <c r="P2391">
        <f t="shared" si="186"/>
        <v>74.62</v>
      </c>
      <c r="Q2391" s="10" t="s">
        <v>8325</v>
      </c>
      <c r="R2391" t="s">
        <v>8340</v>
      </c>
      <c r="S2391" s="11">
        <f t="shared" si="187"/>
        <v>41923.837731481479</v>
      </c>
      <c r="T2391" s="11">
        <f t="shared" si="188"/>
        <v>41946.249305555553</v>
      </c>
      <c r="U2391">
        <f t="shared" si="189"/>
        <v>2014</v>
      </c>
    </row>
    <row r="2392" spans="1:21" x14ac:dyDescent="0.35">
      <c r="A2392">
        <v>1456</v>
      </c>
      <c r="B2392" s="3" t="s">
        <v>1457</v>
      </c>
      <c r="C2392" s="3" t="s">
        <v>5566</v>
      </c>
      <c r="D2392" s="6">
        <v>5000</v>
      </c>
      <c r="E2392" s="8">
        <v>145</v>
      </c>
      <c r="F2392" t="s">
        <v>8219</v>
      </c>
      <c r="G2392" t="s">
        <v>8236</v>
      </c>
      <c r="H2392" t="s">
        <v>8248</v>
      </c>
      <c r="I2392">
        <v>1483459365</v>
      </c>
      <c r="J2392">
        <v>1480867365</v>
      </c>
      <c r="K2392" t="b">
        <v>0</v>
      </c>
      <c r="L2392">
        <v>3</v>
      </c>
      <c r="M2392" t="b">
        <v>0</v>
      </c>
      <c r="N2392" t="s">
        <v>8285</v>
      </c>
      <c r="O2392">
        <f t="shared" si="185"/>
        <v>3</v>
      </c>
      <c r="P2392">
        <f t="shared" si="186"/>
        <v>48.33</v>
      </c>
      <c r="Q2392" s="10" t="s">
        <v>8322</v>
      </c>
      <c r="R2392" t="s">
        <v>8341</v>
      </c>
      <c r="S2392" s="11">
        <f t="shared" si="187"/>
        <v>42708.668576388889</v>
      </c>
      <c r="T2392" s="11">
        <f t="shared" si="188"/>
        <v>42738.668576388889</v>
      </c>
      <c r="U2392">
        <f t="shared" si="189"/>
        <v>2016</v>
      </c>
    </row>
    <row r="2393" spans="1:21" ht="58" x14ac:dyDescent="0.35">
      <c r="A2393">
        <v>1458</v>
      </c>
      <c r="B2393" s="3" t="s">
        <v>1459</v>
      </c>
      <c r="C2393" s="3" t="s">
        <v>5568</v>
      </c>
      <c r="D2393" s="6">
        <v>5000</v>
      </c>
      <c r="E2393" s="8">
        <v>0</v>
      </c>
      <c r="F2393" t="s">
        <v>8219</v>
      </c>
      <c r="G2393" t="s">
        <v>8223</v>
      </c>
      <c r="H2393" t="s">
        <v>8245</v>
      </c>
      <c r="I2393">
        <v>1407729600</v>
      </c>
      <c r="J2393">
        <v>1405097760</v>
      </c>
      <c r="K2393" t="b">
        <v>0</v>
      </c>
      <c r="L2393">
        <v>0</v>
      </c>
      <c r="M2393" t="b">
        <v>0</v>
      </c>
      <c r="N2393" t="s">
        <v>8285</v>
      </c>
      <c r="O2393">
        <f t="shared" si="185"/>
        <v>0</v>
      </c>
      <c r="P2393">
        <f t="shared" si="186"/>
        <v>0</v>
      </c>
      <c r="Q2393" s="10" t="s">
        <v>8322</v>
      </c>
      <c r="R2393" t="s">
        <v>8341</v>
      </c>
      <c r="S2393" s="11">
        <f t="shared" si="187"/>
        <v>41831.705555555556</v>
      </c>
      <c r="T2393" s="11">
        <f t="shared" si="188"/>
        <v>41862.166666666664</v>
      </c>
      <c r="U2393">
        <f t="shared" si="189"/>
        <v>2014</v>
      </c>
    </row>
    <row r="2394" spans="1:21" ht="29" x14ac:dyDescent="0.35">
      <c r="A2394">
        <v>1576</v>
      </c>
      <c r="B2394" s="3" t="s">
        <v>1577</v>
      </c>
      <c r="C2394" s="3" t="s">
        <v>5686</v>
      </c>
      <c r="D2394" s="6">
        <v>5000</v>
      </c>
      <c r="E2394" s="8">
        <v>650</v>
      </c>
      <c r="F2394" t="s">
        <v>8219</v>
      </c>
      <c r="G2394" t="s">
        <v>8223</v>
      </c>
      <c r="H2394" t="s">
        <v>8245</v>
      </c>
      <c r="I2394">
        <v>1435698368</v>
      </c>
      <c r="J2394">
        <v>1431810368</v>
      </c>
      <c r="K2394" t="b">
        <v>0</v>
      </c>
      <c r="L2394">
        <v>10</v>
      </c>
      <c r="M2394" t="b">
        <v>0</v>
      </c>
      <c r="N2394" t="s">
        <v>8288</v>
      </c>
      <c r="O2394">
        <f t="shared" si="185"/>
        <v>13</v>
      </c>
      <c r="P2394">
        <f t="shared" si="186"/>
        <v>65</v>
      </c>
      <c r="Q2394" s="10" t="s">
        <v>8322</v>
      </c>
      <c r="R2394" t="s">
        <v>8344</v>
      </c>
      <c r="S2394" s="11">
        <f t="shared" si="187"/>
        <v>42140.879259259258</v>
      </c>
      <c r="T2394" s="11">
        <f t="shared" si="188"/>
        <v>42185.879259259258</v>
      </c>
      <c r="U2394">
        <f t="shared" si="189"/>
        <v>2015</v>
      </c>
    </row>
    <row r="2395" spans="1:21" ht="43.5" x14ac:dyDescent="0.35">
      <c r="A2395">
        <v>2341</v>
      </c>
      <c r="B2395" s="3" t="s">
        <v>2342</v>
      </c>
      <c r="C2395" s="3" t="s">
        <v>6451</v>
      </c>
      <c r="D2395" s="6">
        <v>5000</v>
      </c>
      <c r="E2395" s="8">
        <v>0</v>
      </c>
      <c r="F2395" t="s">
        <v>8219</v>
      </c>
      <c r="G2395" t="s">
        <v>8223</v>
      </c>
      <c r="H2395" t="s">
        <v>8245</v>
      </c>
      <c r="I2395">
        <v>1436729504</v>
      </c>
      <c r="J2395">
        <v>1434137504</v>
      </c>
      <c r="K2395" t="b">
        <v>0</v>
      </c>
      <c r="L2395">
        <v>0</v>
      </c>
      <c r="M2395" t="b">
        <v>0</v>
      </c>
      <c r="N2395" t="s">
        <v>8270</v>
      </c>
      <c r="O2395">
        <f t="shared" si="185"/>
        <v>0</v>
      </c>
      <c r="P2395">
        <f t="shared" si="186"/>
        <v>0</v>
      </c>
      <c r="Q2395" s="10" t="s">
        <v>8319</v>
      </c>
      <c r="R2395" t="s">
        <v>8320</v>
      </c>
      <c r="S2395" s="11">
        <f t="shared" si="187"/>
        <v>42167.813703703709</v>
      </c>
      <c r="T2395" s="11">
        <f t="shared" si="188"/>
        <v>42197.813703703709</v>
      </c>
      <c r="U2395">
        <f t="shared" si="189"/>
        <v>2015</v>
      </c>
    </row>
    <row r="2396" spans="1:21" ht="43.5" x14ac:dyDescent="0.35">
      <c r="A2396">
        <v>2360</v>
      </c>
      <c r="B2396" s="3" t="s">
        <v>2361</v>
      </c>
      <c r="C2396" s="3" t="s">
        <v>6470</v>
      </c>
      <c r="D2396" s="6">
        <v>5000</v>
      </c>
      <c r="E2396" s="8">
        <v>2</v>
      </c>
      <c r="F2396" t="s">
        <v>8219</v>
      </c>
      <c r="G2396" t="s">
        <v>8228</v>
      </c>
      <c r="H2396" t="s">
        <v>8250</v>
      </c>
      <c r="I2396">
        <v>1454864280</v>
      </c>
      <c r="J2396">
        <v>1452272280</v>
      </c>
      <c r="K2396" t="b">
        <v>0</v>
      </c>
      <c r="L2396">
        <v>1</v>
      </c>
      <c r="M2396" t="b">
        <v>0</v>
      </c>
      <c r="N2396" t="s">
        <v>8270</v>
      </c>
      <c r="O2396">
        <f t="shared" si="185"/>
        <v>0</v>
      </c>
      <c r="P2396">
        <f t="shared" si="186"/>
        <v>2</v>
      </c>
      <c r="Q2396" s="10" t="s">
        <v>8319</v>
      </c>
      <c r="R2396" t="s">
        <v>8320</v>
      </c>
      <c r="S2396" s="11">
        <f t="shared" si="187"/>
        <v>42377.70694444445</v>
      </c>
      <c r="T2396" s="11">
        <f t="shared" si="188"/>
        <v>42407.70694444445</v>
      </c>
      <c r="U2396">
        <f t="shared" si="189"/>
        <v>2016</v>
      </c>
    </row>
    <row r="2397" spans="1:21" ht="43.5" x14ac:dyDescent="0.35">
      <c r="A2397">
        <v>2394</v>
      </c>
      <c r="B2397" s="3" t="s">
        <v>2395</v>
      </c>
      <c r="C2397" s="3" t="s">
        <v>6504</v>
      </c>
      <c r="D2397" s="6">
        <v>5000</v>
      </c>
      <c r="E2397" s="8">
        <v>3</v>
      </c>
      <c r="F2397" t="s">
        <v>8219</v>
      </c>
      <c r="G2397" t="s">
        <v>8240</v>
      </c>
      <c r="H2397" t="s">
        <v>8248</v>
      </c>
      <c r="I2397">
        <v>1424940093</v>
      </c>
      <c r="J2397">
        <v>1422348093</v>
      </c>
      <c r="K2397" t="b">
        <v>0</v>
      </c>
      <c r="L2397">
        <v>2</v>
      </c>
      <c r="M2397" t="b">
        <v>0</v>
      </c>
      <c r="N2397" t="s">
        <v>8270</v>
      </c>
      <c r="O2397">
        <f t="shared" si="185"/>
        <v>0</v>
      </c>
      <c r="P2397">
        <f t="shared" si="186"/>
        <v>1.5</v>
      </c>
      <c r="Q2397" s="10" t="s">
        <v>8319</v>
      </c>
      <c r="R2397" t="s">
        <v>8320</v>
      </c>
      <c r="S2397" s="11">
        <f t="shared" si="187"/>
        <v>42031.362187499995</v>
      </c>
      <c r="T2397" s="11">
        <f t="shared" si="188"/>
        <v>42061.362187499995</v>
      </c>
      <c r="U2397">
        <f t="shared" si="189"/>
        <v>2015</v>
      </c>
    </row>
    <row r="2398" spans="1:21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8319</v>
      </c>
      <c r="R2398" t="s">
        <v>8320</v>
      </c>
      <c r="S2398" s="11">
        <f t="shared" si="187"/>
        <v>42262.849050925928</v>
      </c>
      <c r="T2398" s="11">
        <f t="shared" si="188"/>
        <v>42292.849050925928</v>
      </c>
      <c r="U2398">
        <f t="shared" si="189"/>
        <v>2015</v>
      </c>
    </row>
    <row r="2399" spans="1:21" x14ac:dyDescent="0.35">
      <c r="A2399">
        <v>3868</v>
      </c>
      <c r="B2399" s="3" t="s">
        <v>3865</v>
      </c>
      <c r="C2399" s="3" t="s">
        <v>7977</v>
      </c>
      <c r="D2399" s="6">
        <v>5000</v>
      </c>
      <c r="E2399" s="8">
        <v>10</v>
      </c>
      <c r="F2399" t="s">
        <v>8219</v>
      </c>
      <c r="G2399" t="s">
        <v>8224</v>
      </c>
      <c r="H2399" t="s">
        <v>8246</v>
      </c>
      <c r="I2399">
        <v>1410191405</v>
      </c>
      <c r="J2399">
        <v>1408031405</v>
      </c>
      <c r="K2399" t="b">
        <v>0</v>
      </c>
      <c r="L2399">
        <v>1</v>
      </c>
      <c r="M2399" t="b">
        <v>0</v>
      </c>
      <c r="N2399" t="s">
        <v>8303</v>
      </c>
      <c r="O2399">
        <f t="shared" si="185"/>
        <v>0</v>
      </c>
      <c r="P2399">
        <f t="shared" si="186"/>
        <v>10</v>
      </c>
      <c r="Q2399" s="10" t="s">
        <v>8317</v>
      </c>
      <c r="R2399" t="s">
        <v>8359</v>
      </c>
      <c r="S2399" s="11">
        <f t="shared" si="187"/>
        <v>41865.659780092588</v>
      </c>
      <c r="T2399" s="11">
        <f t="shared" si="188"/>
        <v>41890.659780092588</v>
      </c>
      <c r="U2399">
        <f t="shared" si="189"/>
        <v>2014</v>
      </c>
    </row>
    <row r="2400" spans="1:21" ht="43.5" x14ac:dyDescent="0.35">
      <c r="A2400">
        <v>1312</v>
      </c>
      <c r="B2400" s="3" t="s">
        <v>1313</v>
      </c>
      <c r="C2400" s="3" t="s">
        <v>5422</v>
      </c>
      <c r="D2400" s="6">
        <v>4600</v>
      </c>
      <c r="E2400" s="8">
        <v>28</v>
      </c>
      <c r="F2400" t="s">
        <v>8219</v>
      </c>
      <c r="G2400" t="s">
        <v>8223</v>
      </c>
      <c r="H2400" t="s">
        <v>8245</v>
      </c>
      <c r="I2400">
        <v>1429375922</v>
      </c>
      <c r="J2400">
        <v>1426783922</v>
      </c>
      <c r="K2400" t="b">
        <v>0</v>
      </c>
      <c r="L2400">
        <v>1</v>
      </c>
      <c r="M2400" t="b">
        <v>0</v>
      </c>
      <c r="N2400" t="s">
        <v>8271</v>
      </c>
      <c r="O2400">
        <f t="shared" si="185"/>
        <v>1</v>
      </c>
      <c r="P2400">
        <f t="shared" si="186"/>
        <v>28</v>
      </c>
      <c r="Q2400" s="10" t="s">
        <v>8319</v>
      </c>
      <c r="R2400" t="s">
        <v>8321</v>
      </c>
      <c r="S2400" s="11">
        <f t="shared" si="187"/>
        <v>42082.702800925923</v>
      </c>
      <c r="T2400" s="11">
        <f t="shared" si="188"/>
        <v>42112.702800925923</v>
      </c>
      <c r="U2400">
        <f t="shared" si="189"/>
        <v>2015</v>
      </c>
    </row>
    <row r="2401" spans="1:21" ht="43.5" x14ac:dyDescent="0.35">
      <c r="A2401">
        <v>145</v>
      </c>
      <c r="B2401" s="3" t="s">
        <v>147</v>
      </c>
      <c r="C2401" s="3" t="s">
        <v>4255</v>
      </c>
      <c r="D2401" s="6">
        <v>4500</v>
      </c>
      <c r="E2401" s="8">
        <v>338</v>
      </c>
      <c r="F2401" t="s">
        <v>8219</v>
      </c>
      <c r="G2401" t="s">
        <v>8223</v>
      </c>
      <c r="H2401" t="s">
        <v>8245</v>
      </c>
      <c r="I2401">
        <v>1439298052</v>
      </c>
      <c r="J2401">
        <v>1436965252</v>
      </c>
      <c r="K2401" t="b">
        <v>0</v>
      </c>
      <c r="L2401">
        <v>9</v>
      </c>
      <c r="M2401" t="b">
        <v>0</v>
      </c>
      <c r="N2401" t="s">
        <v>8265</v>
      </c>
      <c r="O2401">
        <f t="shared" si="185"/>
        <v>8</v>
      </c>
      <c r="P2401">
        <f t="shared" si="186"/>
        <v>37.56</v>
      </c>
      <c r="Q2401" s="10" t="s">
        <v>8310</v>
      </c>
      <c r="R2401" t="s">
        <v>8313</v>
      </c>
      <c r="S2401" s="11">
        <f t="shared" si="187"/>
        <v>42200.542268518519</v>
      </c>
      <c r="T2401" s="11">
        <f t="shared" si="188"/>
        <v>42227.542268518519</v>
      </c>
      <c r="U2401">
        <f t="shared" si="189"/>
        <v>2015</v>
      </c>
    </row>
    <row r="2402" spans="1:21" ht="58" x14ac:dyDescent="0.35">
      <c r="A2402">
        <v>1052</v>
      </c>
      <c r="B2402" s="3" t="s">
        <v>1053</v>
      </c>
      <c r="C2402" s="3" t="s">
        <v>5162</v>
      </c>
      <c r="D2402" s="6">
        <v>4336</v>
      </c>
      <c r="E2402" s="8">
        <v>0</v>
      </c>
      <c r="F2402" t="s">
        <v>8219</v>
      </c>
      <c r="G2402" t="s">
        <v>8223</v>
      </c>
      <c r="H2402" t="s">
        <v>8245</v>
      </c>
      <c r="I2402">
        <v>1465243740</v>
      </c>
      <c r="J2402">
        <v>1461438495</v>
      </c>
      <c r="K2402" t="b">
        <v>0</v>
      </c>
      <c r="L2402">
        <v>0</v>
      </c>
      <c r="M2402" t="b">
        <v>0</v>
      </c>
      <c r="N2402" t="s">
        <v>8279</v>
      </c>
      <c r="O2402">
        <f t="shared" si="185"/>
        <v>0</v>
      </c>
      <c r="P2402">
        <f t="shared" si="186"/>
        <v>0</v>
      </c>
      <c r="Q2402" s="10" t="s">
        <v>8331</v>
      </c>
      <c r="R2402" t="s">
        <v>8332</v>
      </c>
      <c r="S2402" s="11">
        <f t="shared" si="187"/>
        <v>42483.797395833331</v>
      </c>
      <c r="T2402" s="11">
        <f t="shared" si="188"/>
        <v>42527.839583333334</v>
      </c>
      <c r="U2402">
        <f t="shared" si="189"/>
        <v>2016</v>
      </c>
    </row>
    <row r="2403" spans="1:21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8336</v>
      </c>
      <c r="R2403" t="s">
        <v>8337</v>
      </c>
      <c r="S2403" s="11">
        <f t="shared" si="187"/>
        <v>42374.822870370372</v>
      </c>
      <c r="T2403" s="11">
        <f t="shared" si="188"/>
        <v>42434.822870370372</v>
      </c>
      <c r="U2403">
        <f t="shared" si="189"/>
        <v>2016</v>
      </c>
    </row>
    <row r="2404" spans="1:21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8336</v>
      </c>
      <c r="R2404" t="s">
        <v>8337</v>
      </c>
      <c r="S2404" s="11">
        <f t="shared" si="187"/>
        <v>42107.679756944446</v>
      </c>
      <c r="T2404" s="11">
        <f t="shared" si="188"/>
        <v>42137.679756944446</v>
      </c>
      <c r="U2404">
        <f t="shared" si="189"/>
        <v>2015</v>
      </c>
    </row>
    <row r="2405" spans="1:21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8336</v>
      </c>
      <c r="R2405" t="s">
        <v>8337</v>
      </c>
      <c r="S2405" s="11">
        <f t="shared" si="187"/>
        <v>42399.882615740738</v>
      </c>
      <c r="T2405" s="11">
        <f t="shared" si="188"/>
        <v>42459.840949074074</v>
      </c>
      <c r="U2405">
        <f t="shared" si="189"/>
        <v>2016</v>
      </c>
    </row>
    <row r="2406" spans="1:21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8336</v>
      </c>
      <c r="R2406" t="s">
        <v>8337</v>
      </c>
      <c r="S2406" s="11">
        <f t="shared" si="187"/>
        <v>42342.03943287037</v>
      </c>
      <c r="T2406" s="11">
        <f t="shared" si="188"/>
        <v>42372.03943287037</v>
      </c>
      <c r="U2406">
        <f t="shared" si="189"/>
        <v>2015</v>
      </c>
    </row>
    <row r="2407" spans="1:21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8336</v>
      </c>
      <c r="R2407" t="s">
        <v>8337</v>
      </c>
      <c r="S2407" s="11">
        <f t="shared" si="187"/>
        <v>42595.585358796292</v>
      </c>
      <c r="T2407" s="11">
        <f t="shared" si="188"/>
        <v>42616.585358796292</v>
      </c>
      <c r="U2407">
        <f t="shared" si="189"/>
        <v>2016</v>
      </c>
    </row>
    <row r="2408" spans="1:21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8336</v>
      </c>
      <c r="R2408" t="s">
        <v>8337</v>
      </c>
      <c r="S2408" s="11">
        <f t="shared" si="187"/>
        <v>41983.110995370371</v>
      </c>
      <c r="T2408" s="11">
        <f t="shared" si="188"/>
        <v>42023.110995370371</v>
      </c>
      <c r="U2408">
        <f t="shared" si="189"/>
        <v>2014</v>
      </c>
    </row>
    <row r="2409" spans="1:21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8336</v>
      </c>
      <c r="R2409" t="s">
        <v>8337</v>
      </c>
      <c r="S2409" s="11">
        <f t="shared" si="187"/>
        <v>42082.575555555552</v>
      </c>
      <c r="T2409" s="11">
        <f t="shared" si="188"/>
        <v>42105.25</v>
      </c>
      <c r="U2409">
        <f t="shared" si="189"/>
        <v>2015</v>
      </c>
    </row>
    <row r="2410" spans="1:21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8336</v>
      </c>
      <c r="R2410" t="s">
        <v>8337</v>
      </c>
      <c r="S2410" s="11">
        <f t="shared" si="187"/>
        <v>41919.140706018516</v>
      </c>
      <c r="T2410" s="11">
        <f t="shared" si="188"/>
        <v>41949.182372685187</v>
      </c>
      <c r="U2410">
        <f t="shared" si="189"/>
        <v>2014</v>
      </c>
    </row>
    <row r="2411" spans="1:21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8336</v>
      </c>
      <c r="R2411" t="s">
        <v>8337</v>
      </c>
      <c r="S2411" s="11">
        <f t="shared" si="187"/>
        <v>42204.875868055555</v>
      </c>
      <c r="T2411" s="11">
        <f t="shared" si="188"/>
        <v>42234.875868055555</v>
      </c>
      <c r="U2411">
        <f t="shared" si="189"/>
        <v>2015</v>
      </c>
    </row>
    <row r="2412" spans="1:21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8336</v>
      </c>
      <c r="R2412" t="s">
        <v>8337</v>
      </c>
      <c r="S2412" s="11">
        <f t="shared" si="187"/>
        <v>42224.408275462964</v>
      </c>
      <c r="T2412" s="11">
        <f t="shared" si="188"/>
        <v>42254.408275462964</v>
      </c>
      <c r="U2412">
        <f t="shared" si="189"/>
        <v>2015</v>
      </c>
    </row>
    <row r="2413" spans="1:21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8336</v>
      </c>
      <c r="R2413" t="s">
        <v>8337</v>
      </c>
      <c r="S2413" s="11">
        <f t="shared" si="187"/>
        <v>42211.732430555552</v>
      </c>
      <c r="T2413" s="11">
        <f t="shared" si="188"/>
        <v>42241.732430555552</v>
      </c>
      <c r="U2413">
        <f t="shared" si="189"/>
        <v>2015</v>
      </c>
    </row>
    <row r="2414" spans="1:21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8336</v>
      </c>
      <c r="R2414" t="s">
        <v>8337</v>
      </c>
      <c r="S2414" s="11">
        <f t="shared" si="187"/>
        <v>42655.736956018518</v>
      </c>
      <c r="T2414" s="11">
        <f t="shared" si="188"/>
        <v>42700.778622685189</v>
      </c>
      <c r="U2414">
        <f t="shared" si="189"/>
        <v>2016</v>
      </c>
    </row>
    <row r="2415" spans="1:21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8336</v>
      </c>
      <c r="R2415" t="s">
        <v>8337</v>
      </c>
      <c r="S2415" s="11">
        <f t="shared" si="187"/>
        <v>41760.10974537037</v>
      </c>
      <c r="T2415" s="11">
        <f t="shared" si="188"/>
        <v>41790.979166666664</v>
      </c>
      <c r="U2415">
        <f t="shared" si="189"/>
        <v>2014</v>
      </c>
    </row>
    <row r="2416" spans="1:21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8336</v>
      </c>
      <c r="R2416" t="s">
        <v>8337</v>
      </c>
      <c r="S2416" s="11">
        <f t="shared" si="187"/>
        <v>42198.695138888885</v>
      </c>
      <c r="T2416" s="11">
        <f t="shared" si="188"/>
        <v>42238.165972222225</v>
      </c>
      <c r="U2416">
        <f t="shared" si="189"/>
        <v>2015</v>
      </c>
    </row>
    <row r="2417" spans="1:21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8336</v>
      </c>
      <c r="R2417" t="s">
        <v>8337</v>
      </c>
      <c r="S2417" s="11">
        <f t="shared" si="187"/>
        <v>42536.862800925926</v>
      </c>
      <c r="T2417" s="11">
        <f t="shared" si="188"/>
        <v>42566.862800925926</v>
      </c>
      <c r="U2417">
        <f t="shared" si="189"/>
        <v>2016</v>
      </c>
    </row>
    <row r="2418" spans="1:21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8336</v>
      </c>
      <c r="R2418" t="s">
        <v>8337</v>
      </c>
      <c r="S2418" s="11">
        <f t="shared" si="187"/>
        <v>42019.737766203703</v>
      </c>
      <c r="T2418" s="11">
        <f t="shared" si="188"/>
        <v>42077.625</v>
      </c>
      <c r="U2418">
        <f t="shared" si="189"/>
        <v>2015</v>
      </c>
    </row>
    <row r="2419" spans="1:21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8336</v>
      </c>
      <c r="R2419" t="s">
        <v>8337</v>
      </c>
      <c r="S2419" s="11">
        <f t="shared" si="187"/>
        <v>41831.884108796294</v>
      </c>
      <c r="T2419" s="11">
        <f t="shared" si="188"/>
        <v>41861.884108796294</v>
      </c>
      <c r="U2419">
        <f t="shared" si="189"/>
        <v>2014</v>
      </c>
    </row>
    <row r="2420" spans="1:21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8336</v>
      </c>
      <c r="R2420" t="s">
        <v>8337</v>
      </c>
      <c r="S2420" s="11">
        <f t="shared" si="187"/>
        <v>42027.856990740736</v>
      </c>
      <c r="T2420" s="11">
        <f t="shared" si="188"/>
        <v>42087.815324074079</v>
      </c>
      <c r="U2420">
        <f t="shared" si="189"/>
        <v>2015</v>
      </c>
    </row>
    <row r="2421" spans="1:21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8336</v>
      </c>
      <c r="R2421" t="s">
        <v>8337</v>
      </c>
      <c r="S2421" s="11">
        <f t="shared" si="187"/>
        <v>41993.738298611104</v>
      </c>
      <c r="T2421" s="11">
        <f t="shared" si="188"/>
        <v>42053.738298611104</v>
      </c>
      <c r="U2421">
        <f t="shared" si="189"/>
        <v>2014</v>
      </c>
    </row>
    <row r="2422" spans="1:21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8336</v>
      </c>
      <c r="R2422" t="s">
        <v>8337</v>
      </c>
      <c r="S2422" s="11">
        <f t="shared" si="187"/>
        <v>41893.028877314813</v>
      </c>
      <c r="T2422" s="11">
        <f t="shared" si="188"/>
        <v>41953.070543981477</v>
      </c>
      <c r="U2422">
        <f t="shared" si="189"/>
        <v>2014</v>
      </c>
    </row>
    <row r="2423" spans="1:21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8336</v>
      </c>
      <c r="R2423" t="s">
        <v>8337</v>
      </c>
      <c r="S2423" s="11">
        <f t="shared" si="187"/>
        <v>42026.687453703707</v>
      </c>
      <c r="T2423" s="11">
        <f t="shared" si="188"/>
        <v>42056.687453703707</v>
      </c>
      <c r="U2423">
        <f t="shared" si="189"/>
        <v>2015</v>
      </c>
    </row>
    <row r="2424" spans="1:21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8336</v>
      </c>
      <c r="R2424" t="s">
        <v>8337</v>
      </c>
      <c r="S2424" s="11">
        <f t="shared" si="187"/>
        <v>42044.724953703699</v>
      </c>
      <c r="T2424" s="11">
        <f t="shared" si="188"/>
        <v>42074.683287037042</v>
      </c>
      <c r="U2424">
        <f t="shared" si="189"/>
        <v>2015</v>
      </c>
    </row>
    <row r="2425" spans="1:21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8336</v>
      </c>
      <c r="R2425" t="s">
        <v>8337</v>
      </c>
      <c r="S2425" s="11">
        <f t="shared" si="187"/>
        <v>41974.704745370371</v>
      </c>
      <c r="T2425" s="11">
        <f t="shared" si="188"/>
        <v>42004.704745370371</v>
      </c>
      <c r="U2425">
        <f t="shared" si="189"/>
        <v>2014</v>
      </c>
    </row>
    <row r="2426" spans="1:21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ref="O2426:O2489" si="190">ROUND(E2426/D2426*100,0)</f>
        <v>1</v>
      </c>
      <c r="P2426">
        <f t="shared" ref="P2426:P2489" si="191">IFERROR(ROUND(E2426/L2426,2),0)</f>
        <v>34.44</v>
      </c>
      <c r="Q2426" s="10" t="s">
        <v>8336</v>
      </c>
      <c r="R2426" t="s">
        <v>8337</v>
      </c>
      <c r="S2426" s="11">
        <f t="shared" ref="S2426:S2489" si="192">(((J2426/60)/60)/24)+DATE(1970,1,1)</f>
        <v>41909.892453703702</v>
      </c>
      <c r="T2426" s="11">
        <f t="shared" ref="T2426:T2489" si="193">(((I2426/60)/60)/24)+DATE(1970,1,1)</f>
        <v>41939.892453703702</v>
      </c>
      <c r="U2426">
        <f t="shared" ref="U2426:U2489" si="194">YEAR(S2426)</f>
        <v>2014</v>
      </c>
    </row>
    <row r="2427" spans="1:21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90"/>
        <v>0</v>
      </c>
      <c r="P2427">
        <f t="shared" si="191"/>
        <v>1</v>
      </c>
      <c r="Q2427" s="10" t="s">
        <v>8336</v>
      </c>
      <c r="R2427" t="s">
        <v>8337</v>
      </c>
      <c r="S2427" s="11">
        <f t="shared" si="192"/>
        <v>42502.913761574076</v>
      </c>
      <c r="T2427" s="11">
        <f t="shared" si="193"/>
        <v>42517.919444444444</v>
      </c>
      <c r="U2427">
        <f t="shared" si="194"/>
        <v>2016</v>
      </c>
    </row>
    <row r="2428" spans="1:21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90"/>
        <v>0</v>
      </c>
      <c r="P2428">
        <f t="shared" si="191"/>
        <v>0</v>
      </c>
      <c r="Q2428" s="10" t="s">
        <v>8336</v>
      </c>
      <c r="R2428" t="s">
        <v>8337</v>
      </c>
      <c r="S2428" s="11">
        <f t="shared" si="192"/>
        <v>42164.170046296291</v>
      </c>
      <c r="T2428" s="11">
        <f t="shared" si="193"/>
        <v>42224.170046296291</v>
      </c>
      <c r="U2428">
        <f t="shared" si="194"/>
        <v>2015</v>
      </c>
    </row>
    <row r="2429" spans="1:21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90"/>
        <v>0</v>
      </c>
      <c r="P2429">
        <f t="shared" si="191"/>
        <v>1</v>
      </c>
      <c r="Q2429" s="10" t="s">
        <v>8336</v>
      </c>
      <c r="R2429" t="s">
        <v>8337</v>
      </c>
      <c r="S2429" s="11">
        <f t="shared" si="192"/>
        <v>42412.318668981476</v>
      </c>
      <c r="T2429" s="11">
        <f t="shared" si="193"/>
        <v>42452.277002314819</v>
      </c>
      <c r="U2429">
        <f t="shared" si="194"/>
        <v>2016</v>
      </c>
    </row>
    <row r="2430" spans="1:21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90"/>
        <v>0</v>
      </c>
      <c r="P2430">
        <f t="shared" si="191"/>
        <v>1</v>
      </c>
      <c r="Q2430" s="10" t="s">
        <v>8336</v>
      </c>
      <c r="R2430" t="s">
        <v>8337</v>
      </c>
      <c r="S2430" s="11">
        <f t="shared" si="192"/>
        <v>42045.784155092595</v>
      </c>
      <c r="T2430" s="11">
        <f t="shared" si="193"/>
        <v>42075.742488425924</v>
      </c>
      <c r="U2430">
        <f t="shared" si="194"/>
        <v>2015</v>
      </c>
    </row>
    <row r="2431" spans="1:21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90"/>
        <v>1</v>
      </c>
      <c r="P2431">
        <f t="shared" si="191"/>
        <v>501.25</v>
      </c>
      <c r="Q2431" s="10" t="s">
        <v>8336</v>
      </c>
      <c r="R2431" t="s">
        <v>8337</v>
      </c>
      <c r="S2431" s="11">
        <f t="shared" si="192"/>
        <v>42734.879236111112</v>
      </c>
      <c r="T2431" s="11">
        <f t="shared" si="193"/>
        <v>42771.697222222225</v>
      </c>
      <c r="U2431">
        <f t="shared" si="194"/>
        <v>2016</v>
      </c>
    </row>
    <row r="2432" spans="1:21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90"/>
        <v>1</v>
      </c>
      <c r="P2432">
        <f t="shared" si="191"/>
        <v>10.5</v>
      </c>
      <c r="Q2432" s="10" t="s">
        <v>8336</v>
      </c>
      <c r="R2432" t="s">
        <v>8337</v>
      </c>
      <c r="S2432" s="11">
        <f t="shared" si="192"/>
        <v>42382.130833333329</v>
      </c>
      <c r="T2432" s="11">
        <f t="shared" si="193"/>
        <v>42412.130833333329</v>
      </c>
      <c r="U2432">
        <f t="shared" si="194"/>
        <v>2016</v>
      </c>
    </row>
    <row r="2433" spans="1:21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90"/>
        <v>0</v>
      </c>
      <c r="P2433">
        <f t="shared" si="191"/>
        <v>1</v>
      </c>
      <c r="Q2433" s="10" t="s">
        <v>8336</v>
      </c>
      <c r="R2433" t="s">
        <v>8337</v>
      </c>
      <c r="S2433" s="11">
        <f t="shared" si="192"/>
        <v>42489.099687499998</v>
      </c>
      <c r="T2433" s="11">
        <f t="shared" si="193"/>
        <v>42549.099687499998</v>
      </c>
      <c r="U2433">
        <f t="shared" si="194"/>
        <v>2016</v>
      </c>
    </row>
    <row r="2434" spans="1:21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90"/>
        <v>0</v>
      </c>
      <c r="P2434">
        <f t="shared" si="191"/>
        <v>1</v>
      </c>
      <c r="Q2434" s="10" t="s">
        <v>8336</v>
      </c>
      <c r="R2434" t="s">
        <v>8337</v>
      </c>
      <c r="S2434" s="11">
        <f t="shared" si="192"/>
        <v>42041.218715277777</v>
      </c>
      <c r="T2434" s="11">
        <f t="shared" si="193"/>
        <v>42071.218715277777</v>
      </c>
      <c r="U2434">
        <f t="shared" si="194"/>
        <v>2015</v>
      </c>
    </row>
    <row r="2435" spans="1:21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>
        <f t="shared" si="191"/>
        <v>0</v>
      </c>
      <c r="Q2435" s="10" t="s">
        <v>8336</v>
      </c>
      <c r="R2435" t="s">
        <v>8337</v>
      </c>
      <c r="S2435" s="11">
        <f t="shared" si="192"/>
        <v>42397.89980324074</v>
      </c>
      <c r="T2435" s="11">
        <f t="shared" si="193"/>
        <v>42427.89980324074</v>
      </c>
      <c r="U2435">
        <f t="shared" si="194"/>
        <v>2016</v>
      </c>
    </row>
    <row r="2436" spans="1:21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8336</v>
      </c>
      <c r="R2436" t="s">
        <v>8337</v>
      </c>
      <c r="S2436" s="11">
        <f t="shared" si="192"/>
        <v>42180.18604166666</v>
      </c>
      <c r="T2436" s="11">
        <f t="shared" si="193"/>
        <v>42220.18604166666</v>
      </c>
      <c r="U2436">
        <f t="shared" si="194"/>
        <v>2015</v>
      </c>
    </row>
    <row r="2437" spans="1:21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8336</v>
      </c>
      <c r="R2437" t="s">
        <v>8337</v>
      </c>
      <c r="S2437" s="11">
        <f t="shared" si="192"/>
        <v>42252.277615740735</v>
      </c>
      <c r="T2437" s="11">
        <f t="shared" si="193"/>
        <v>42282.277615740735</v>
      </c>
      <c r="U2437">
        <f t="shared" si="194"/>
        <v>2015</v>
      </c>
    </row>
    <row r="2438" spans="1:21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8336</v>
      </c>
      <c r="R2438" t="s">
        <v>8337</v>
      </c>
      <c r="S2438" s="11">
        <f t="shared" si="192"/>
        <v>42338.615393518514</v>
      </c>
      <c r="T2438" s="11">
        <f t="shared" si="193"/>
        <v>42398.615393518514</v>
      </c>
      <c r="U2438">
        <f t="shared" si="194"/>
        <v>2015</v>
      </c>
    </row>
    <row r="2439" spans="1:21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8336</v>
      </c>
      <c r="R2439" t="s">
        <v>8337</v>
      </c>
      <c r="S2439" s="11">
        <f t="shared" si="192"/>
        <v>42031.965138888889</v>
      </c>
      <c r="T2439" s="11">
        <f t="shared" si="193"/>
        <v>42080.75</v>
      </c>
      <c r="U2439">
        <f t="shared" si="194"/>
        <v>2015</v>
      </c>
    </row>
    <row r="2440" spans="1:21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8336</v>
      </c>
      <c r="R2440" t="s">
        <v>8337</v>
      </c>
      <c r="S2440" s="11">
        <f t="shared" si="192"/>
        <v>42285.91506944444</v>
      </c>
      <c r="T2440" s="11">
        <f t="shared" si="193"/>
        <v>42345.956736111111</v>
      </c>
      <c r="U2440">
        <f t="shared" si="194"/>
        <v>2015</v>
      </c>
    </row>
    <row r="2441" spans="1:21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8336</v>
      </c>
      <c r="R2441" t="s">
        <v>8337</v>
      </c>
      <c r="S2441" s="11">
        <f t="shared" si="192"/>
        <v>42265.818622685183</v>
      </c>
      <c r="T2441" s="11">
        <f t="shared" si="193"/>
        <v>42295.818622685183</v>
      </c>
      <c r="U2441">
        <f t="shared" si="194"/>
        <v>2015</v>
      </c>
    </row>
    <row r="2442" spans="1:21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8336</v>
      </c>
      <c r="R2442" t="s">
        <v>8337</v>
      </c>
      <c r="S2442" s="11">
        <f t="shared" si="192"/>
        <v>42383.899456018517</v>
      </c>
      <c r="T2442" s="11">
        <f t="shared" si="193"/>
        <v>42413.899456018517</v>
      </c>
      <c r="U2442">
        <f t="shared" si="194"/>
        <v>2016</v>
      </c>
    </row>
    <row r="2443" spans="1:21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8336</v>
      </c>
      <c r="R2443" t="s">
        <v>8352</v>
      </c>
      <c r="S2443" s="11">
        <f t="shared" si="192"/>
        <v>42187.125625000001</v>
      </c>
      <c r="T2443" s="11">
        <f t="shared" si="193"/>
        <v>42208.207638888889</v>
      </c>
      <c r="U2443">
        <f t="shared" si="194"/>
        <v>2015</v>
      </c>
    </row>
    <row r="2444" spans="1:21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8336</v>
      </c>
      <c r="R2444" t="s">
        <v>8352</v>
      </c>
      <c r="S2444" s="11">
        <f t="shared" si="192"/>
        <v>42052.666990740734</v>
      </c>
      <c r="T2444" s="11">
        <f t="shared" si="193"/>
        <v>42082.625324074077</v>
      </c>
      <c r="U2444">
        <f t="shared" si="194"/>
        <v>2015</v>
      </c>
    </row>
    <row r="2445" spans="1:21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8336</v>
      </c>
      <c r="R2445" t="s">
        <v>8352</v>
      </c>
      <c r="S2445" s="11">
        <f t="shared" si="192"/>
        <v>41836.625254629631</v>
      </c>
      <c r="T2445" s="11">
        <f t="shared" si="193"/>
        <v>41866.625254629631</v>
      </c>
      <c r="U2445">
        <f t="shared" si="194"/>
        <v>2014</v>
      </c>
    </row>
    <row r="2446" spans="1:21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8336</v>
      </c>
      <c r="R2446" t="s">
        <v>8352</v>
      </c>
      <c r="S2446" s="11">
        <f t="shared" si="192"/>
        <v>42485.754525462966</v>
      </c>
      <c r="T2446" s="11">
        <f t="shared" si="193"/>
        <v>42515.754525462966</v>
      </c>
      <c r="U2446">
        <f t="shared" si="194"/>
        <v>2016</v>
      </c>
    </row>
    <row r="2447" spans="1:21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8336</v>
      </c>
      <c r="R2447" t="s">
        <v>8352</v>
      </c>
      <c r="S2447" s="11">
        <f t="shared" si="192"/>
        <v>42243.190057870372</v>
      </c>
      <c r="T2447" s="11">
        <f t="shared" si="193"/>
        <v>42273.190057870372</v>
      </c>
      <c r="U2447">
        <f t="shared" si="194"/>
        <v>2015</v>
      </c>
    </row>
    <row r="2448" spans="1:21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8336</v>
      </c>
      <c r="R2448" t="s">
        <v>8352</v>
      </c>
      <c r="S2448" s="11">
        <f t="shared" si="192"/>
        <v>42670.602673611109</v>
      </c>
      <c r="T2448" s="11">
        <f t="shared" si="193"/>
        <v>42700.64434027778</v>
      </c>
      <c r="U2448">
        <f t="shared" si="194"/>
        <v>2016</v>
      </c>
    </row>
    <row r="2449" spans="1:21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8336</v>
      </c>
      <c r="R2449" t="s">
        <v>8352</v>
      </c>
      <c r="S2449" s="11">
        <f t="shared" si="192"/>
        <v>42654.469826388886</v>
      </c>
      <c r="T2449" s="11">
        <f t="shared" si="193"/>
        <v>42686.166666666672</v>
      </c>
      <c r="U2449">
        <f t="shared" si="194"/>
        <v>2016</v>
      </c>
    </row>
    <row r="2450" spans="1:21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8336</v>
      </c>
      <c r="R2450" t="s">
        <v>8352</v>
      </c>
      <c r="S2450" s="11">
        <f t="shared" si="192"/>
        <v>42607.316122685181</v>
      </c>
      <c r="T2450" s="11">
        <f t="shared" si="193"/>
        <v>42613.233333333337</v>
      </c>
      <c r="U2450">
        <f t="shared" si="194"/>
        <v>2016</v>
      </c>
    </row>
    <row r="2451" spans="1:21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8336</v>
      </c>
      <c r="R2451" t="s">
        <v>8352</v>
      </c>
      <c r="S2451" s="11">
        <f t="shared" si="192"/>
        <v>41943.142534722225</v>
      </c>
      <c r="T2451" s="11">
        <f t="shared" si="193"/>
        <v>41973.184201388889</v>
      </c>
      <c r="U2451">
        <f t="shared" si="194"/>
        <v>2014</v>
      </c>
    </row>
    <row r="2452" spans="1:21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8336</v>
      </c>
      <c r="R2452" t="s">
        <v>8352</v>
      </c>
      <c r="S2452" s="11">
        <f t="shared" si="192"/>
        <v>41902.07240740741</v>
      </c>
      <c r="T2452" s="11">
        <f t="shared" si="193"/>
        <v>41940.132638888892</v>
      </c>
      <c r="U2452">
        <f t="shared" si="194"/>
        <v>2014</v>
      </c>
    </row>
    <row r="2453" spans="1:21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8336</v>
      </c>
      <c r="R2453" t="s">
        <v>8352</v>
      </c>
      <c r="S2453" s="11">
        <f t="shared" si="192"/>
        <v>42779.908449074079</v>
      </c>
      <c r="T2453" s="11">
        <f t="shared" si="193"/>
        <v>42799.908449074079</v>
      </c>
      <c r="U2453">
        <f t="shared" si="194"/>
        <v>2017</v>
      </c>
    </row>
    <row r="2454" spans="1:21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8336</v>
      </c>
      <c r="R2454" t="s">
        <v>8352</v>
      </c>
      <c r="S2454" s="11">
        <f t="shared" si="192"/>
        <v>42338.84375</v>
      </c>
      <c r="T2454" s="11">
        <f t="shared" si="193"/>
        <v>42367.958333333328</v>
      </c>
      <c r="U2454">
        <f t="shared" si="194"/>
        <v>2015</v>
      </c>
    </row>
    <row r="2455" spans="1:21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8336</v>
      </c>
      <c r="R2455" t="s">
        <v>8352</v>
      </c>
      <c r="S2455" s="11">
        <f t="shared" si="192"/>
        <v>42738.692233796297</v>
      </c>
      <c r="T2455" s="11">
        <f t="shared" si="193"/>
        <v>42768.692233796297</v>
      </c>
      <c r="U2455">
        <f t="shared" si="194"/>
        <v>2017</v>
      </c>
    </row>
    <row r="2456" spans="1:21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8336</v>
      </c>
      <c r="R2456" t="s">
        <v>8352</v>
      </c>
      <c r="S2456" s="11">
        <f t="shared" si="192"/>
        <v>42770.201481481476</v>
      </c>
      <c r="T2456" s="11">
        <f t="shared" si="193"/>
        <v>42805.201481481476</v>
      </c>
      <c r="U2456">
        <f t="shared" si="194"/>
        <v>2017</v>
      </c>
    </row>
    <row r="2457" spans="1:21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8336</v>
      </c>
      <c r="R2457" t="s">
        <v>8352</v>
      </c>
      <c r="S2457" s="11">
        <f t="shared" si="192"/>
        <v>42452.781828703708</v>
      </c>
      <c r="T2457" s="11">
        <f t="shared" si="193"/>
        <v>42480.781828703708</v>
      </c>
      <c r="U2457">
        <f t="shared" si="194"/>
        <v>2016</v>
      </c>
    </row>
    <row r="2458" spans="1:21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8336</v>
      </c>
      <c r="R2458" t="s">
        <v>8352</v>
      </c>
      <c r="S2458" s="11">
        <f t="shared" si="192"/>
        <v>42761.961099537039</v>
      </c>
      <c r="T2458" s="11">
        <f t="shared" si="193"/>
        <v>42791.961099537039</v>
      </c>
      <c r="U2458">
        <f t="shared" si="194"/>
        <v>2017</v>
      </c>
    </row>
    <row r="2459" spans="1:21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8336</v>
      </c>
      <c r="R2459" t="s">
        <v>8352</v>
      </c>
      <c r="S2459" s="11">
        <f t="shared" si="192"/>
        <v>42423.602500000001</v>
      </c>
      <c r="T2459" s="11">
        <f t="shared" si="193"/>
        <v>42453.560833333337</v>
      </c>
      <c r="U2459">
        <f t="shared" si="194"/>
        <v>2016</v>
      </c>
    </row>
    <row r="2460" spans="1:21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8336</v>
      </c>
      <c r="R2460" t="s">
        <v>8352</v>
      </c>
      <c r="S2460" s="11">
        <f t="shared" si="192"/>
        <v>42495.871736111112</v>
      </c>
      <c r="T2460" s="11">
        <f t="shared" si="193"/>
        <v>42530.791666666672</v>
      </c>
      <c r="U2460">
        <f t="shared" si="194"/>
        <v>2016</v>
      </c>
    </row>
    <row r="2461" spans="1:21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8336</v>
      </c>
      <c r="R2461" t="s">
        <v>8352</v>
      </c>
      <c r="S2461" s="11">
        <f t="shared" si="192"/>
        <v>42407.637557870374</v>
      </c>
      <c r="T2461" s="11">
        <f t="shared" si="193"/>
        <v>42452.595891203702</v>
      </c>
      <c r="U2461">
        <f t="shared" si="194"/>
        <v>2016</v>
      </c>
    </row>
    <row r="2462" spans="1:21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8336</v>
      </c>
      <c r="R2462" t="s">
        <v>8352</v>
      </c>
      <c r="S2462" s="11">
        <f t="shared" si="192"/>
        <v>42704.187118055561</v>
      </c>
      <c r="T2462" s="11">
        <f t="shared" si="193"/>
        <v>42738.178472222222</v>
      </c>
      <c r="U2462">
        <f t="shared" si="194"/>
        <v>2016</v>
      </c>
    </row>
    <row r="2463" spans="1:21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8325</v>
      </c>
      <c r="R2463" t="s">
        <v>8329</v>
      </c>
      <c r="S2463" s="11">
        <f t="shared" si="192"/>
        <v>40784.012696759259</v>
      </c>
      <c r="T2463" s="11">
        <f t="shared" si="193"/>
        <v>40817.125</v>
      </c>
      <c r="U2463">
        <f t="shared" si="194"/>
        <v>2011</v>
      </c>
    </row>
    <row r="2464" spans="1:21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8325</v>
      </c>
      <c r="R2464" t="s">
        <v>8329</v>
      </c>
      <c r="S2464" s="11">
        <f t="shared" si="192"/>
        <v>41089.186296296299</v>
      </c>
      <c r="T2464" s="11">
        <f t="shared" si="193"/>
        <v>41109.186296296299</v>
      </c>
      <c r="U2464">
        <f t="shared" si="194"/>
        <v>2012</v>
      </c>
    </row>
    <row r="2465" spans="1:21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8325</v>
      </c>
      <c r="R2465" t="s">
        <v>8329</v>
      </c>
      <c r="S2465" s="11">
        <f t="shared" si="192"/>
        <v>41341.111400462964</v>
      </c>
      <c r="T2465" s="11">
        <f t="shared" si="193"/>
        <v>41380.791666666664</v>
      </c>
      <c r="U2465">
        <f t="shared" si="194"/>
        <v>2013</v>
      </c>
    </row>
    <row r="2466" spans="1:21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8325</v>
      </c>
      <c r="R2466" t="s">
        <v>8329</v>
      </c>
      <c r="S2466" s="11">
        <f t="shared" si="192"/>
        <v>42248.90042824074</v>
      </c>
      <c r="T2466" s="11">
        <f t="shared" si="193"/>
        <v>42277.811805555553</v>
      </c>
      <c r="U2466">
        <f t="shared" si="194"/>
        <v>2015</v>
      </c>
    </row>
    <row r="2467" spans="1:21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8325</v>
      </c>
      <c r="R2467" t="s">
        <v>8329</v>
      </c>
      <c r="S2467" s="11">
        <f t="shared" si="192"/>
        <v>41145.719305555554</v>
      </c>
      <c r="T2467" s="11">
        <f t="shared" si="193"/>
        <v>41175.719305555554</v>
      </c>
      <c r="U2467">
        <f t="shared" si="194"/>
        <v>2012</v>
      </c>
    </row>
    <row r="2468" spans="1:21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8325</v>
      </c>
      <c r="R2468" t="s">
        <v>8329</v>
      </c>
      <c r="S2468" s="11">
        <f t="shared" si="192"/>
        <v>41373.102465277778</v>
      </c>
      <c r="T2468" s="11">
        <f t="shared" si="193"/>
        <v>41403.102465277778</v>
      </c>
      <c r="U2468">
        <f t="shared" si="194"/>
        <v>2013</v>
      </c>
    </row>
    <row r="2469" spans="1:21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8325</v>
      </c>
      <c r="R2469" t="s">
        <v>8329</v>
      </c>
      <c r="S2469" s="11">
        <f t="shared" si="192"/>
        <v>41025.874201388891</v>
      </c>
      <c r="T2469" s="11">
        <f t="shared" si="193"/>
        <v>41039.708333333336</v>
      </c>
      <c r="U2469">
        <f t="shared" si="194"/>
        <v>2012</v>
      </c>
    </row>
    <row r="2470" spans="1:21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8325</v>
      </c>
      <c r="R2470" t="s">
        <v>8329</v>
      </c>
      <c r="S2470" s="11">
        <f t="shared" si="192"/>
        <v>41174.154178240737</v>
      </c>
      <c r="T2470" s="11">
        <f t="shared" si="193"/>
        <v>41210.208333333336</v>
      </c>
      <c r="U2470">
        <f t="shared" si="194"/>
        <v>2012</v>
      </c>
    </row>
    <row r="2471" spans="1:21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8325</v>
      </c>
      <c r="R2471" t="s">
        <v>8329</v>
      </c>
      <c r="S2471" s="11">
        <f t="shared" si="192"/>
        <v>40557.429733796293</v>
      </c>
      <c r="T2471" s="11">
        <f t="shared" si="193"/>
        <v>40582.429733796293</v>
      </c>
      <c r="U2471">
        <f t="shared" si="194"/>
        <v>2011</v>
      </c>
    </row>
    <row r="2472" spans="1:21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8325</v>
      </c>
      <c r="R2472" t="s">
        <v>8329</v>
      </c>
      <c r="S2472" s="11">
        <f t="shared" si="192"/>
        <v>41023.07471064815</v>
      </c>
      <c r="T2472" s="11">
        <f t="shared" si="193"/>
        <v>41053.07471064815</v>
      </c>
      <c r="U2472">
        <f t="shared" si="194"/>
        <v>2012</v>
      </c>
    </row>
    <row r="2473" spans="1:21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8325</v>
      </c>
      <c r="R2473" t="s">
        <v>8329</v>
      </c>
      <c r="S2473" s="11">
        <f t="shared" si="192"/>
        <v>40893.992962962962</v>
      </c>
      <c r="T2473" s="11">
        <f t="shared" si="193"/>
        <v>40933.992962962962</v>
      </c>
      <c r="U2473">
        <f t="shared" si="194"/>
        <v>2011</v>
      </c>
    </row>
    <row r="2474" spans="1:21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8325</v>
      </c>
      <c r="R2474" t="s">
        <v>8329</v>
      </c>
      <c r="S2474" s="11">
        <f t="shared" si="192"/>
        <v>40354.11550925926</v>
      </c>
      <c r="T2474" s="11">
        <f t="shared" si="193"/>
        <v>40425.043749999997</v>
      </c>
      <c r="U2474">
        <f t="shared" si="194"/>
        <v>2010</v>
      </c>
    </row>
    <row r="2475" spans="1:21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8325</v>
      </c>
      <c r="R2475" t="s">
        <v>8329</v>
      </c>
      <c r="S2475" s="11">
        <f t="shared" si="192"/>
        <v>41193.748483796298</v>
      </c>
      <c r="T2475" s="11">
        <f t="shared" si="193"/>
        <v>41223.790150462963</v>
      </c>
      <c r="U2475">
        <f t="shared" si="194"/>
        <v>2012</v>
      </c>
    </row>
    <row r="2476" spans="1:21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8325</v>
      </c>
      <c r="R2476" t="s">
        <v>8329</v>
      </c>
      <c r="S2476" s="11">
        <f t="shared" si="192"/>
        <v>40417.011296296296</v>
      </c>
      <c r="T2476" s="11">
        <f t="shared" si="193"/>
        <v>40462.011296296296</v>
      </c>
      <c r="U2476">
        <f t="shared" si="194"/>
        <v>2010</v>
      </c>
    </row>
    <row r="2477" spans="1:21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8325</v>
      </c>
      <c r="R2477" t="s">
        <v>8329</v>
      </c>
      <c r="S2477" s="11">
        <f t="shared" si="192"/>
        <v>40310.287673611114</v>
      </c>
      <c r="T2477" s="11">
        <f t="shared" si="193"/>
        <v>40369.916666666664</v>
      </c>
      <c r="U2477">
        <f t="shared" si="194"/>
        <v>2010</v>
      </c>
    </row>
    <row r="2478" spans="1:21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8325</v>
      </c>
      <c r="R2478" t="s">
        <v>8329</v>
      </c>
      <c r="S2478" s="11">
        <f t="shared" si="192"/>
        <v>41913.328356481477</v>
      </c>
      <c r="T2478" s="11">
        <f t="shared" si="193"/>
        <v>41946.370023148149</v>
      </c>
      <c r="U2478">
        <f t="shared" si="194"/>
        <v>2014</v>
      </c>
    </row>
    <row r="2479" spans="1:21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8325</v>
      </c>
      <c r="R2479" t="s">
        <v>8329</v>
      </c>
      <c r="S2479" s="11">
        <f t="shared" si="192"/>
        <v>41088.691493055558</v>
      </c>
      <c r="T2479" s="11">
        <f t="shared" si="193"/>
        <v>41133.691493055558</v>
      </c>
      <c r="U2479">
        <f t="shared" si="194"/>
        <v>2012</v>
      </c>
    </row>
    <row r="2480" spans="1:21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8325</v>
      </c>
      <c r="R2480" t="s">
        <v>8329</v>
      </c>
      <c r="S2480" s="11">
        <f t="shared" si="192"/>
        <v>41257.950381944444</v>
      </c>
      <c r="T2480" s="11">
        <f t="shared" si="193"/>
        <v>41287.950381944444</v>
      </c>
      <c r="U2480">
        <f t="shared" si="194"/>
        <v>2012</v>
      </c>
    </row>
    <row r="2481" spans="1:21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8325</v>
      </c>
      <c r="R2481" t="s">
        <v>8329</v>
      </c>
      <c r="S2481" s="11">
        <f t="shared" si="192"/>
        <v>41107.726782407408</v>
      </c>
      <c r="T2481" s="11">
        <f t="shared" si="193"/>
        <v>41118.083333333336</v>
      </c>
      <c r="U2481">
        <f t="shared" si="194"/>
        <v>2012</v>
      </c>
    </row>
    <row r="2482" spans="1:21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8325</v>
      </c>
      <c r="R2482" t="s">
        <v>8329</v>
      </c>
      <c r="S2482" s="11">
        <f t="shared" si="192"/>
        <v>42227.936157407406</v>
      </c>
      <c r="T2482" s="11">
        <f t="shared" si="193"/>
        <v>42287.936157407406</v>
      </c>
      <c r="U2482">
        <f t="shared" si="194"/>
        <v>2015</v>
      </c>
    </row>
    <row r="2483" spans="1:21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8325</v>
      </c>
      <c r="R2483" t="s">
        <v>8329</v>
      </c>
      <c r="S2483" s="11">
        <f t="shared" si="192"/>
        <v>40999.645925925928</v>
      </c>
      <c r="T2483" s="11">
        <f t="shared" si="193"/>
        <v>41029.645925925928</v>
      </c>
      <c r="U2483">
        <f t="shared" si="194"/>
        <v>2012</v>
      </c>
    </row>
    <row r="2484" spans="1:21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8325</v>
      </c>
      <c r="R2484" t="s">
        <v>8329</v>
      </c>
      <c r="S2484" s="11">
        <f t="shared" si="192"/>
        <v>40711.782210648147</v>
      </c>
      <c r="T2484" s="11">
        <f t="shared" si="193"/>
        <v>40756.782210648147</v>
      </c>
      <c r="U2484">
        <f t="shared" si="194"/>
        <v>2011</v>
      </c>
    </row>
    <row r="2485" spans="1:21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8325</v>
      </c>
      <c r="R2485" t="s">
        <v>8329</v>
      </c>
      <c r="S2485" s="11">
        <f t="shared" si="192"/>
        <v>40970.750034722223</v>
      </c>
      <c r="T2485" s="11">
        <f t="shared" si="193"/>
        <v>41030.708368055559</v>
      </c>
      <c r="U2485">
        <f t="shared" si="194"/>
        <v>2012</v>
      </c>
    </row>
    <row r="2486" spans="1:21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8325</v>
      </c>
      <c r="R2486" t="s">
        <v>8329</v>
      </c>
      <c r="S2486" s="11">
        <f t="shared" si="192"/>
        <v>40771.916701388887</v>
      </c>
      <c r="T2486" s="11">
        <f t="shared" si="193"/>
        <v>40801.916701388887</v>
      </c>
      <c r="U2486">
        <f t="shared" si="194"/>
        <v>2011</v>
      </c>
    </row>
    <row r="2487" spans="1:21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8325</v>
      </c>
      <c r="R2487" t="s">
        <v>8329</v>
      </c>
      <c r="S2487" s="11">
        <f t="shared" si="192"/>
        <v>40793.998599537037</v>
      </c>
      <c r="T2487" s="11">
        <f t="shared" si="193"/>
        <v>40828.998599537037</v>
      </c>
      <c r="U2487">
        <f t="shared" si="194"/>
        <v>2011</v>
      </c>
    </row>
    <row r="2488" spans="1:21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8325</v>
      </c>
      <c r="R2488" t="s">
        <v>8329</v>
      </c>
      <c r="S2488" s="11">
        <f t="shared" si="192"/>
        <v>40991.708055555559</v>
      </c>
      <c r="T2488" s="11">
        <f t="shared" si="193"/>
        <v>41021.708055555559</v>
      </c>
      <c r="U2488">
        <f t="shared" si="194"/>
        <v>2012</v>
      </c>
    </row>
    <row r="2489" spans="1:21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8325</v>
      </c>
      <c r="R2489" t="s">
        <v>8329</v>
      </c>
      <c r="S2489" s="11">
        <f t="shared" si="192"/>
        <v>41026.083298611113</v>
      </c>
      <c r="T2489" s="11">
        <f t="shared" si="193"/>
        <v>41056.083298611113</v>
      </c>
      <c r="U2489">
        <f t="shared" si="194"/>
        <v>2012</v>
      </c>
    </row>
    <row r="2490" spans="1:21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ref="O2490:O2553" si="195">ROUND(E2490/D2490*100,0)</f>
        <v>107</v>
      </c>
      <c r="P2490">
        <f t="shared" ref="P2490:P2553" si="196">IFERROR(ROUND(E2490/L2490,2),0)</f>
        <v>49.25</v>
      </c>
      <c r="Q2490" s="10" t="s">
        <v>8325</v>
      </c>
      <c r="R2490" t="s">
        <v>8329</v>
      </c>
      <c r="S2490" s="11">
        <f t="shared" ref="S2490:S2553" si="197">(((J2490/60)/60)/24)+DATE(1970,1,1)</f>
        <v>40833.633194444446</v>
      </c>
      <c r="T2490" s="11">
        <f t="shared" ref="T2490:T2553" si="198">(((I2490/60)/60)/24)+DATE(1970,1,1)</f>
        <v>40863.674861111111</v>
      </c>
      <c r="U2490">
        <f t="shared" ref="U2490:U2553" si="199">YEAR(S2490)</f>
        <v>2011</v>
      </c>
    </row>
    <row r="2491" spans="1:21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5"/>
        <v>134</v>
      </c>
      <c r="P2491">
        <f t="shared" si="196"/>
        <v>62.38</v>
      </c>
      <c r="Q2491" s="10" t="s">
        <v>8325</v>
      </c>
      <c r="R2491" t="s">
        <v>8329</v>
      </c>
      <c r="S2491" s="11">
        <f t="shared" si="197"/>
        <v>41373.690266203703</v>
      </c>
      <c r="T2491" s="11">
        <f t="shared" si="198"/>
        <v>41403.690266203703</v>
      </c>
      <c r="U2491">
        <f t="shared" si="199"/>
        <v>2013</v>
      </c>
    </row>
    <row r="2492" spans="1:21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5"/>
        <v>121</v>
      </c>
      <c r="P2492">
        <f t="shared" si="196"/>
        <v>37.94</v>
      </c>
      <c r="Q2492" s="10" t="s">
        <v>8325</v>
      </c>
      <c r="R2492" t="s">
        <v>8329</v>
      </c>
      <c r="S2492" s="11">
        <f t="shared" si="197"/>
        <v>41023.227731481478</v>
      </c>
      <c r="T2492" s="11">
        <f t="shared" si="198"/>
        <v>41083.227731481478</v>
      </c>
      <c r="U2492">
        <f t="shared" si="199"/>
        <v>2012</v>
      </c>
    </row>
    <row r="2493" spans="1:21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5"/>
        <v>103</v>
      </c>
      <c r="P2493">
        <f t="shared" si="196"/>
        <v>51.6</v>
      </c>
      <c r="Q2493" s="10" t="s">
        <v>8325</v>
      </c>
      <c r="R2493" t="s">
        <v>8329</v>
      </c>
      <c r="S2493" s="11">
        <f t="shared" si="197"/>
        <v>40542.839282407411</v>
      </c>
      <c r="T2493" s="11">
        <f t="shared" si="198"/>
        <v>40559.07708333333</v>
      </c>
      <c r="U2493">
        <f t="shared" si="199"/>
        <v>2010</v>
      </c>
    </row>
    <row r="2494" spans="1:21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5"/>
        <v>125</v>
      </c>
      <c r="P2494">
        <f t="shared" si="196"/>
        <v>27.78</v>
      </c>
      <c r="Q2494" s="10" t="s">
        <v>8325</v>
      </c>
      <c r="R2494" t="s">
        <v>8329</v>
      </c>
      <c r="S2494" s="11">
        <f t="shared" si="197"/>
        <v>41024.985972222225</v>
      </c>
      <c r="T2494" s="11">
        <f t="shared" si="198"/>
        <v>41076.415972222225</v>
      </c>
      <c r="U2494">
        <f t="shared" si="199"/>
        <v>2012</v>
      </c>
    </row>
    <row r="2495" spans="1:21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5"/>
        <v>129</v>
      </c>
      <c r="P2495">
        <f t="shared" si="196"/>
        <v>99.38</v>
      </c>
      <c r="Q2495" s="10" t="s">
        <v>8325</v>
      </c>
      <c r="R2495" t="s">
        <v>8329</v>
      </c>
      <c r="S2495" s="11">
        <f t="shared" si="197"/>
        <v>41348.168287037035</v>
      </c>
      <c r="T2495" s="11">
        <f t="shared" si="198"/>
        <v>41393.168287037035</v>
      </c>
      <c r="U2495">
        <f t="shared" si="199"/>
        <v>2013</v>
      </c>
    </row>
    <row r="2496" spans="1:21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5"/>
        <v>101</v>
      </c>
      <c r="P2496">
        <f t="shared" si="196"/>
        <v>38.85</v>
      </c>
      <c r="Q2496" s="10" t="s">
        <v>8325</v>
      </c>
      <c r="R2496" t="s">
        <v>8329</v>
      </c>
      <c r="S2496" s="11">
        <f t="shared" si="197"/>
        <v>41022.645185185182</v>
      </c>
      <c r="T2496" s="11">
        <f t="shared" si="198"/>
        <v>41052.645185185182</v>
      </c>
      <c r="U2496">
        <f t="shared" si="199"/>
        <v>2012</v>
      </c>
    </row>
    <row r="2497" spans="1:21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5"/>
        <v>128</v>
      </c>
      <c r="P2497">
        <f t="shared" si="196"/>
        <v>45.55</v>
      </c>
      <c r="Q2497" s="10" t="s">
        <v>8325</v>
      </c>
      <c r="R2497" t="s">
        <v>8329</v>
      </c>
      <c r="S2497" s="11">
        <f t="shared" si="197"/>
        <v>41036.946469907409</v>
      </c>
      <c r="T2497" s="11">
        <f t="shared" si="198"/>
        <v>41066.946469907409</v>
      </c>
      <c r="U2497">
        <f t="shared" si="199"/>
        <v>2012</v>
      </c>
    </row>
    <row r="2498" spans="1:21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5"/>
        <v>100</v>
      </c>
      <c r="P2498">
        <f t="shared" si="196"/>
        <v>600</v>
      </c>
      <c r="Q2498" s="10" t="s">
        <v>8325</v>
      </c>
      <c r="R2498" t="s">
        <v>8329</v>
      </c>
      <c r="S2498" s="11">
        <f t="shared" si="197"/>
        <v>41327.996435185189</v>
      </c>
      <c r="T2498" s="11">
        <f t="shared" si="198"/>
        <v>41362.954768518517</v>
      </c>
      <c r="U2498">
        <f t="shared" si="199"/>
        <v>2013</v>
      </c>
    </row>
    <row r="2499" spans="1:21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si="196"/>
        <v>80.55</v>
      </c>
      <c r="Q2499" s="10" t="s">
        <v>8325</v>
      </c>
      <c r="R2499" t="s">
        <v>8329</v>
      </c>
      <c r="S2499" s="11">
        <f t="shared" si="197"/>
        <v>40730.878912037035</v>
      </c>
      <c r="T2499" s="11">
        <f t="shared" si="198"/>
        <v>40760.878912037035</v>
      </c>
      <c r="U2499">
        <f t="shared" si="199"/>
        <v>2011</v>
      </c>
    </row>
    <row r="2500" spans="1:21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8325</v>
      </c>
      <c r="R2500" t="s">
        <v>8329</v>
      </c>
      <c r="S2500" s="11">
        <f t="shared" si="197"/>
        <v>42017.967442129629</v>
      </c>
      <c r="T2500" s="11">
        <f t="shared" si="198"/>
        <v>42031.967442129629</v>
      </c>
      <c r="U2500">
        <f t="shared" si="199"/>
        <v>2015</v>
      </c>
    </row>
    <row r="2501" spans="1:21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8325</v>
      </c>
      <c r="R2501" t="s">
        <v>8329</v>
      </c>
      <c r="S2501" s="11">
        <f t="shared" si="197"/>
        <v>41226.648576388885</v>
      </c>
      <c r="T2501" s="11">
        <f t="shared" si="198"/>
        <v>41274.75</v>
      </c>
      <c r="U2501">
        <f t="shared" si="199"/>
        <v>2012</v>
      </c>
    </row>
    <row r="2502" spans="1:21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8325</v>
      </c>
      <c r="R2502" t="s">
        <v>8329</v>
      </c>
      <c r="S2502" s="11">
        <f t="shared" si="197"/>
        <v>41053.772858796299</v>
      </c>
      <c r="T2502" s="11">
        <f t="shared" si="198"/>
        <v>41083.772858796299</v>
      </c>
      <c r="U2502">
        <f t="shared" si="199"/>
        <v>2012</v>
      </c>
    </row>
    <row r="2503" spans="1:21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8336</v>
      </c>
      <c r="R2503" t="s">
        <v>8353</v>
      </c>
      <c r="S2503" s="11">
        <f t="shared" si="197"/>
        <v>42244.776666666665</v>
      </c>
      <c r="T2503" s="11">
        <f t="shared" si="198"/>
        <v>42274.776666666665</v>
      </c>
      <c r="U2503">
        <f t="shared" si="199"/>
        <v>2015</v>
      </c>
    </row>
    <row r="2504" spans="1:21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8336</v>
      </c>
      <c r="R2504" t="s">
        <v>8353</v>
      </c>
      <c r="S2504" s="11">
        <f t="shared" si="197"/>
        <v>41858.825439814813</v>
      </c>
      <c r="T2504" s="11">
        <f t="shared" si="198"/>
        <v>41903.825439814813</v>
      </c>
      <c r="U2504">
        <f t="shared" si="199"/>
        <v>2014</v>
      </c>
    </row>
    <row r="2505" spans="1:21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8336</v>
      </c>
      <c r="R2505" t="s">
        <v>8353</v>
      </c>
      <c r="S2505" s="11">
        <f t="shared" si="197"/>
        <v>42498.899398148147</v>
      </c>
      <c r="T2505" s="11">
        <f t="shared" si="198"/>
        <v>42528.879166666666</v>
      </c>
      <c r="U2505">
        <f t="shared" si="199"/>
        <v>2016</v>
      </c>
    </row>
    <row r="2506" spans="1:21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8336</v>
      </c>
      <c r="R2506" t="s">
        <v>8353</v>
      </c>
      <c r="S2506" s="11">
        <f t="shared" si="197"/>
        <v>41928.015439814815</v>
      </c>
      <c r="T2506" s="11">
        <f t="shared" si="198"/>
        <v>41958.057106481487</v>
      </c>
      <c r="U2506">
        <f t="shared" si="199"/>
        <v>2014</v>
      </c>
    </row>
    <row r="2507" spans="1:21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8336</v>
      </c>
      <c r="R2507" t="s">
        <v>8353</v>
      </c>
      <c r="S2507" s="11">
        <f t="shared" si="197"/>
        <v>42047.05574074074</v>
      </c>
      <c r="T2507" s="11">
        <f t="shared" si="198"/>
        <v>42077.014074074075</v>
      </c>
      <c r="U2507">
        <f t="shared" si="199"/>
        <v>2015</v>
      </c>
    </row>
    <row r="2508" spans="1:21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8336</v>
      </c>
      <c r="R2508" t="s">
        <v>8353</v>
      </c>
      <c r="S2508" s="11">
        <f t="shared" si="197"/>
        <v>42258.297094907408</v>
      </c>
      <c r="T2508" s="11">
        <f t="shared" si="198"/>
        <v>42280.875</v>
      </c>
      <c r="U2508">
        <f t="shared" si="199"/>
        <v>2015</v>
      </c>
    </row>
    <row r="2509" spans="1:21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8336</v>
      </c>
      <c r="R2509" t="s">
        <v>8353</v>
      </c>
      <c r="S2509" s="11">
        <f t="shared" si="197"/>
        <v>42105.072962962964</v>
      </c>
      <c r="T2509" s="11">
        <f t="shared" si="198"/>
        <v>42135.072962962964</v>
      </c>
      <c r="U2509">
        <f t="shared" si="199"/>
        <v>2015</v>
      </c>
    </row>
    <row r="2510" spans="1:21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8336</v>
      </c>
      <c r="R2510" t="s">
        <v>8353</v>
      </c>
      <c r="S2510" s="11">
        <f t="shared" si="197"/>
        <v>41835.951782407406</v>
      </c>
      <c r="T2510" s="11">
        <f t="shared" si="198"/>
        <v>41865.951782407406</v>
      </c>
      <c r="U2510">
        <f t="shared" si="199"/>
        <v>2014</v>
      </c>
    </row>
    <row r="2511" spans="1:21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8336</v>
      </c>
      <c r="R2511" t="s">
        <v>8353</v>
      </c>
      <c r="S2511" s="11">
        <f t="shared" si="197"/>
        <v>42058.809594907405</v>
      </c>
      <c r="T2511" s="11">
        <f t="shared" si="198"/>
        <v>42114.767928240741</v>
      </c>
      <c r="U2511">
        <f t="shared" si="199"/>
        <v>2015</v>
      </c>
    </row>
    <row r="2512" spans="1:21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8336</v>
      </c>
      <c r="R2512" t="s">
        <v>8353</v>
      </c>
      <c r="S2512" s="11">
        <f t="shared" si="197"/>
        <v>42078.997361111105</v>
      </c>
      <c r="T2512" s="11">
        <f t="shared" si="198"/>
        <v>42138.997361111105</v>
      </c>
      <c r="U2512">
        <f t="shared" si="199"/>
        <v>2015</v>
      </c>
    </row>
    <row r="2513" spans="1:21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8336</v>
      </c>
      <c r="R2513" t="s">
        <v>8353</v>
      </c>
      <c r="S2513" s="11">
        <f t="shared" si="197"/>
        <v>42371.446909722217</v>
      </c>
      <c r="T2513" s="11">
        <f t="shared" si="198"/>
        <v>42401.446909722217</v>
      </c>
      <c r="U2513">
        <f t="shared" si="199"/>
        <v>2016</v>
      </c>
    </row>
    <row r="2514" spans="1:21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8336</v>
      </c>
      <c r="R2514" t="s">
        <v>8353</v>
      </c>
      <c r="S2514" s="11">
        <f t="shared" si="197"/>
        <v>41971.876863425925</v>
      </c>
      <c r="T2514" s="11">
        <f t="shared" si="198"/>
        <v>41986.876863425925</v>
      </c>
      <c r="U2514">
        <f t="shared" si="199"/>
        <v>2014</v>
      </c>
    </row>
    <row r="2515" spans="1:21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8336</v>
      </c>
      <c r="R2515" t="s">
        <v>8353</v>
      </c>
      <c r="S2515" s="11">
        <f t="shared" si="197"/>
        <v>42732.00681712963</v>
      </c>
      <c r="T2515" s="11">
        <f t="shared" si="198"/>
        <v>42792.00681712963</v>
      </c>
      <c r="U2515">
        <f t="shared" si="199"/>
        <v>2016</v>
      </c>
    </row>
    <row r="2516" spans="1:21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8336</v>
      </c>
      <c r="R2516" t="s">
        <v>8353</v>
      </c>
      <c r="S2516" s="11">
        <f t="shared" si="197"/>
        <v>41854.389780092592</v>
      </c>
      <c r="T2516" s="11">
        <f t="shared" si="198"/>
        <v>41871.389780092592</v>
      </c>
      <c r="U2516">
        <f t="shared" si="199"/>
        <v>2014</v>
      </c>
    </row>
    <row r="2517" spans="1:21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8336</v>
      </c>
      <c r="R2517" t="s">
        <v>8353</v>
      </c>
      <c r="S2517" s="11">
        <f t="shared" si="197"/>
        <v>42027.839733796296</v>
      </c>
      <c r="T2517" s="11">
        <f t="shared" si="198"/>
        <v>42057.839733796296</v>
      </c>
      <c r="U2517">
        <f t="shared" si="199"/>
        <v>2015</v>
      </c>
    </row>
    <row r="2518" spans="1:21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8336</v>
      </c>
      <c r="R2518" t="s">
        <v>8353</v>
      </c>
      <c r="S2518" s="11">
        <f t="shared" si="197"/>
        <v>41942.653379629628</v>
      </c>
      <c r="T2518" s="11">
        <f t="shared" si="198"/>
        <v>41972.6950462963</v>
      </c>
      <c r="U2518">
        <f t="shared" si="199"/>
        <v>2014</v>
      </c>
    </row>
    <row r="2519" spans="1:21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8336</v>
      </c>
      <c r="R2519" t="s">
        <v>8353</v>
      </c>
      <c r="S2519" s="11">
        <f t="shared" si="197"/>
        <v>42052.802430555559</v>
      </c>
      <c r="T2519" s="11">
        <f t="shared" si="198"/>
        <v>42082.760763888888</v>
      </c>
      <c r="U2519">
        <f t="shared" si="199"/>
        <v>2015</v>
      </c>
    </row>
    <row r="2520" spans="1:21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8336</v>
      </c>
      <c r="R2520" t="s">
        <v>8353</v>
      </c>
      <c r="S2520" s="11">
        <f t="shared" si="197"/>
        <v>41926.680879629632</v>
      </c>
      <c r="T2520" s="11">
        <f t="shared" si="198"/>
        <v>41956.722546296296</v>
      </c>
      <c r="U2520">
        <f t="shared" si="199"/>
        <v>2014</v>
      </c>
    </row>
    <row r="2521" spans="1:21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8336</v>
      </c>
      <c r="R2521" t="s">
        <v>8353</v>
      </c>
      <c r="S2521" s="11">
        <f t="shared" si="197"/>
        <v>41809.155138888891</v>
      </c>
      <c r="T2521" s="11">
        <f t="shared" si="198"/>
        <v>41839.155138888891</v>
      </c>
      <c r="U2521">
        <f t="shared" si="199"/>
        <v>2014</v>
      </c>
    </row>
    <row r="2522" spans="1:21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8336</v>
      </c>
      <c r="R2522" t="s">
        <v>8353</v>
      </c>
      <c r="S2522" s="11">
        <f t="shared" si="197"/>
        <v>42612.600520833337</v>
      </c>
      <c r="T2522" s="11">
        <f t="shared" si="198"/>
        <v>42658.806249999994</v>
      </c>
      <c r="U2522">
        <f t="shared" si="199"/>
        <v>2016</v>
      </c>
    </row>
    <row r="2523" spans="1:21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8325</v>
      </c>
      <c r="R2523" t="s">
        <v>8354</v>
      </c>
      <c r="S2523" s="11">
        <f t="shared" si="197"/>
        <v>42269.967835648145</v>
      </c>
      <c r="T2523" s="11">
        <f t="shared" si="198"/>
        <v>42290.967835648145</v>
      </c>
      <c r="U2523">
        <f t="shared" si="199"/>
        <v>2015</v>
      </c>
    </row>
    <row r="2524" spans="1:21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8325</v>
      </c>
      <c r="R2524" t="s">
        <v>8354</v>
      </c>
      <c r="S2524" s="11">
        <f t="shared" si="197"/>
        <v>42460.573611111111</v>
      </c>
      <c r="T2524" s="11">
        <f t="shared" si="198"/>
        <v>42482.619444444441</v>
      </c>
      <c r="U2524">
        <f t="shared" si="199"/>
        <v>2016</v>
      </c>
    </row>
    <row r="2525" spans="1:21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8325</v>
      </c>
      <c r="R2525" t="s">
        <v>8354</v>
      </c>
      <c r="S2525" s="11">
        <f t="shared" si="197"/>
        <v>41930.975601851853</v>
      </c>
      <c r="T2525" s="11">
        <f t="shared" si="198"/>
        <v>41961.017268518524</v>
      </c>
      <c r="U2525">
        <f t="shared" si="199"/>
        <v>2014</v>
      </c>
    </row>
    <row r="2526" spans="1:21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8325</v>
      </c>
      <c r="R2526" t="s">
        <v>8354</v>
      </c>
      <c r="S2526" s="11">
        <f t="shared" si="197"/>
        <v>41961.807372685187</v>
      </c>
      <c r="T2526" s="11">
        <f t="shared" si="198"/>
        <v>41994.1875</v>
      </c>
      <c r="U2526">
        <f t="shared" si="199"/>
        <v>2014</v>
      </c>
    </row>
    <row r="2527" spans="1:21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8325</v>
      </c>
      <c r="R2527" t="s">
        <v>8354</v>
      </c>
      <c r="S2527" s="11">
        <f t="shared" si="197"/>
        <v>41058.844571759262</v>
      </c>
      <c r="T2527" s="11">
        <f t="shared" si="198"/>
        <v>41088.844571759262</v>
      </c>
      <c r="U2527">
        <f t="shared" si="199"/>
        <v>2012</v>
      </c>
    </row>
    <row r="2528" spans="1:21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8325</v>
      </c>
      <c r="R2528" t="s">
        <v>8354</v>
      </c>
      <c r="S2528" s="11">
        <f t="shared" si="197"/>
        <v>41953.091134259259</v>
      </c>
      <c r="T2528" s="11">
        <f t="shared" si="198"/>
        <v>41981.207638888889</v>
      </c>
      <c r="U2528">
        <f t="shared" si="199"/>
        <v>2014</v>
      </c>
    </row>
    <row r="2529" spans="1:21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8325</v>
      </c>
      <c r="R2529" t="s">
        <v>8354</v>
      </c>
      <c r="S2529" s="11">
        <f t="shared" si="197"/>
        <v>41546.75105324074</v>
      </c>
      <c r="T2529" s="11">
        <f t="shared" si="198"/>
        <v>41565.165972222225</v>
      </c>
      <c r="U2529">
        <f t="shared" si="199"/>
        <v>2013</v>
      </c>
    </row>
    <row r="2530" spans="1:21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8325</v>
      </c>
      <c r="R2530" t="s">
        <v>8354</v>
      </c>
      <c r="S2530" s="11">
        <f t="shared" si="197"/>
        <v>42217.834525462968</v>
      </c>
      <c r="T2530" s="11">
        <f t="shared" si="198"/>
        <v>42236.458333333328</v>
      </c>
      <c r="U2530">
        <f t="shared" si="199"/>
        <v>2015</v>
      </c>
    </row>
    <row r="2531" spans="1:21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8325</v>
      </c>
      <c r="R2531" t="s">
        <v>8354</v>
      </c>
      <c r="S2531" s="11">
        <f t="shared" si="197"/>
        <v>40948.080729166664</v>
      </c>
      <c r="T2531" s="11">
        <f t="shared" si="198"/>
        <v>40993.0390625</v>
      </c>
      <c r="U2531">
        <f t="shared" si="199"/>
        <v>2012</v>
      </c>
    </row>
    <row r="2532" spans="1:21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8325</v>
      </c>
      <c r="R2532" t="s">
        <v>8354</v>
      </c>
      <c r="S2532" s="11">
        <f t="shared" si="197"/>
        <v>42081.864641203705</v>
      </c>
      <c r="T2532" s="11">
        <f t="shared" si="198"/>
        <v>42114.201388888891</v>
      </c>
      <c r="U2532">
        <f t="shared" si="199"/>
        <v>2015</v>
      </c>
    </row>
    <row r="2533" spans="1:21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8325</v>
      </c>
      <c r="R2533" t="s">
        <v>8354</v>
      </c>
      <c r="S2533" s="11">
        <f t="shared" si="197"/>
        <v>42208.680023148147</v>
      </c>
      <c r="T2533" s="11">
        <f t="shared" si="198"/>
        <v>42231.165972222225</v>
      </c>
      <c r="U2533">
        <f t="shared" si="199"/>
        <v>2015</v>
      </c>
    </row>
    <row r="2534" spans="1:21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8325</v>
      </c>
      <c r="R2534" t="s">
        <v>8354</v>
      </c>
      <c r="S2534" s="11">
        <f t="shared" si="197"/>
        <v>41107.849143518521</v>
      </c>
      <c r="T2534" s="11">
        <f t="shared" si="198"/>
        <v>41137.849143518521</v>
      </c>
      <c r="U2534">
        <f t="shared" si="199"/>
        <v>2012</v>
      </c>
    </row>
    <row r="2535" spans="1:21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8325</v>
      </c>
      <c r="R2535" t="s">
        <v>8354</v>
      </c>
      <c r="S2535" s="11">
        <f t="shared" si="197"/>
        <v>41304.751284722224</v>
      </c>
      <c r="T2535" s="11">
        <f t="shared" si="198"/>
        <v>41334.750787037039</v>
      </c>
      <c r="U2535">
        <f t="shared" si="199"/>
        <v>2013</v>
      </c>
    </row>
    <row r="2536" spans="1:21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8325</v>
      </c>
      <c r="R2536" t="s">
        <v>8354</v>
      </c>
      <c r="S2536" s="11">
        <f t="shared" si="197"/>
        <v>40127.700370370374</v>
      </c>
      <c r="T2536" s="11">
        <f t="shared" si="198"/>
        <v>40179.25</v>
      </c>
      <c r="U2536">
        <f t="shared" si="199"/>
        <v>2009</v>
      </c>
    </row>
    <row r="2537" spans="1:21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8325</v>
      </c>
      <c r="R2537" t="s">
        <v>8354</v>
      </c>
      <c r="S2537" s="11">
        <f t="shared" si="197"/>
        <v>41943.791030092594</v>
      </c>
      <c r="T2537" s="11">
        <f t="shared" si="198"/>
        <v>41974.832696759258</v>
      </c>
      <c r="U2537">
        <f t="shared" si="199"/>
        <v>2014</v>
      </c>
    </row>
    <row r="2538" spans="1:21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8325</v>
      </c>
      <c r="R2538" t="s">
        <v>8354</v>
      </c>
      <c r="S2538" s="11">
        <f t="shared" si="197"/>
        <v>41464.106087962966</v>
      </c>
      <c r="T2538" s="11">
        <f t="shared" si="198"/>
        <v>41485.106087962966</v>
      </c>
      <c r="U2538">
        <f t="shared" si="199"/>
        <v>2013</v>
      </c>
    </row>
    <row r="2539" spans="1:21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8325</v>
      </c>
      <c r="R2539" t="s">
        <v>8354</v>
      </c>
      <c r="S2539" s="11">
        <f t="shared" si="197"/>
        <v>40696.648784722223</v>
      </c>
      <c r="T2539" s="11">
        <f t="shared" si="198"/>
        <v>40756.648784722223</v>
      </c>
      <c r="U2539">
        <f t="shared" si="199"/>
        <v>2011</v>
      </c>
    </row>
    <row r="2540" spans="1:21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8325</v>
      </c>
      <c r="R2540" t="s">
        <v>8354</v>
      </c>
      <c r="S2540" s="11">
        <f t="shared" si="197"/>
        <v>41298.509965277779</v>
      </c>
      <c r="T2540" s="11">
        <f t="shared" si="198"/>
        <v>41329.207638888889</v>
      </c>
      <c r="U2540">
        <f t="shared" si="199"/>
        <v>2013</v>
      </c>
    </row>
    <row r="2541" spans="1:21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8325</v>
      </c>
      <c r="R2541" t="s">
        <v>8354</v>
      </c>
      <c r="S2541" s="11">
        <f t="shared" si="197"/>
        <v>41977.902222222227</v>
      </c>
      <c r="T2541" s="11">
        <f t="shared" si="198"/>
        <v>42037.902222222227</v>
      </c>
      <c r="U2541">
        <f t="shared" si="199"/>
        <v>2014</v>
      </c>
    </row>
    <row r="2542" spans="1:21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8325</v>
      </c>
      <c r="R2542" t="s">
        <v>8354</v>
      </c>
      <c r="S2542" s="11">
        <f t="shared" si="197"/>
        <v>40785.675011574072</v>
      </c>
      <c r="T2542" s="11">
        <f t="shared" si="198"/>
        <v>40845.675011574072</v>
      </c>
      <c r="U2542">
        <f t="shared" si="199"/>
        <v>2011</v>
      </c>
    </row>
    <row r="2543" spans="1:21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8325</v>
      </c>
      <c r="R2543" t="s">
        <v>8354</v>
      </c>
      <c r="S2543" s="11">
        <f t="shared" si="197"/>
        <v>41483.449282407404</v>
      </c>
      <c r="T2543" s="11">
        <f t="shared" si="198"/>
        <v>41543.449282407404</v>
      </c>
      <c r="U2543">
        <f t="shared" si="199"/>
        <v>2013</v>
      </c>
    </row>
    <row r="2544" spans="1:21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8325</v>
      </c>
      <c r="R2544" t="s">
        <v>8354</v>
      </c>
      <c r="S2544" s="11">
        <f t="shared" si="197"/>
        <v>41509.426585648151</v>
      </c>
      <c r="T2544" s="11">
        <f t="shared" si="198"/>
        <v>41548.165972222225</v>
      </c>
      <c r="U2544">
        <f t="shared" si="199"/>
        <v>2013</v>
      </c>
    </row>
    <row r="2545" spans="1:21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8325</v>
      </c>
      <c r="R2545" t="s">
        <v>8354</v>
      </c>
      <c r="S2545" s="11">
        <f t="shared" si="197"/>
        <v>40514.107615740737</v>
      </c>
      <c r="T2545" s="11">
        <f t="shared" si="198"/>
        <v>40545.125</v>
      </c>
      <c r="U2545">
        <f t="shared" si="199"/>
        <v>2010</v>
      </c>
    </row>
    <row r="2546" spans="1:21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8325</v>
      </c>
      <c r="R2546" t="s">
        <v>8354</v>
      </c>
      <c r="S2546" s="11">
        <f t="shared" si="197"/>
        <v>41068.520474537036</v>
      </c>
      <c r="T2546" s="11">
        <f t="shared" si="198"/>
        <v>41098.520474537036</v>
      </c>
      <c r="U2546">
        <f t="shared" si="199"/>
        <v>2012</v>
      </c>
    </row>
    <row r="2547" spans="1:21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8325</v>
      </c>
      <c r="R2547" t="s">
        <v>8354</v>
      </c>
      <c r="S2547" s="11">
        <f t="shared" si="197"/>
        <v>42027.13817129629</v>
      </c>
      <c r="T2547" s="11">
        <f t="shared" si="198"/>
        <v>42062.020833333328</v>
      </c>
      <c r="U2547">
        <f t="shared" si="199"/>
        <v>2015</v>
      </c>
    </row>
    <row r="2548" spans="1:21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8325</v>
      </c>
      <c r="R2548" t="s">
        <v>8354</v>
      </c>
      <c r="S2548" s="11">
        <f t="shared" si="197"/>
        <v>41524.858553240738</v>
      </c>
      <c r="T2548" s="11">
        <f t="shared" si="198"/>
        <v>41552.208333333336</v>
      </c>
      <c r="U2548">
        <f t="shared" si="199"/>
        <v>2013</v>
      </c>
    </row>
    <row r="2549" spans="1:21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8325</v>
      </c>
      <c r="R2549" t="s">
        <v>8354</v>
      </c>
      <c r="S2549" s="11">
        <f t="shared" si="197"/>
        <v>40973.773182870369</v>
      </c>
      <c r="T2549" s="11">
        <f t="shared" si="198"/>
        <v>41003.731516203705</v>
      </c>
      <c r="U2549">
        <f t="shared" si="199"/>
        <v>2012</v>
      </c>
    </row>
    <row r="2550" spans="1:21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8325</v>
      </c>
      <c r="R2550" t="s">
        <v>8354</v>
      </c>
      <c r="S2550" s="11">
        <f t="shared" si="197"/>
        <v>42618.625428240746</v>
      </c>
      <c r="T2550" s="11">
        <f t="shared" si="198"/>
        <v>42643.185416666667</v>
      </c>
      <c r="U2550">
        <f t="shared" si="199"/>
        <v>2016</v>
      </c>
    </row>
    <row r="2551" spans="1:21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8325</v>
      </c>
      <c r="R2551" t="s">
        <v>8354</v>
      </c>
      <c r="S2551" s="11">
        <f t="shared" si="197"/>
        <v>41390.757754629631</v>
      </c>
      <c r="T2551" s="11">
        <f t="shared" si="198"/>
        <v>41425.708333333336</v>
      </c>
      <c r="U2551">
        <f t="shared" si="199"/>
        <v>2013</v>
      </c>
    </row>
    <row r="2552" spans="1:21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8325</v>
      </c>
      <c r="R2552" t="s">
        <v>8354</v>
      </c>
      <c r="S2552" s="11">
        <f t="shared" si="197"/>
        <v>42228.634328703702</v>
      </c>
      <c r="T2552" s="11">
        <f t="shared" si="198"/>
        <v>42285.165972222225</v>
      </c>
      <c r="U2552">
        <f t="shared" si="199"/>
        <v>2015</v>
      </c>
    </row>
    <row r="2553" spans="1:21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8325</v>
      </c>
      <c r="R2553" t="s">
        <v>8354</v>
      </c>
      <c r="S2553" s="11">
        <f t="shared" si="197"/>
        <v>40961.252141203702</v>
      </c>
      <c r="T2553" s="11">
        <f t="shared" si="198"/>
        <v>40989.866666666669</v>
      </c>
      <c r="U2553">
        <f t="shared" si="199"/>
        <v>2012</v>
      </c>
    </row>
    <row r="2554" spans="1:21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ref="O2554:O2617" si="200">ROUND(E2554/D2554*100,0)</f>
        <v>107</v>
      </c>
      <c r="P2554">
        <f t="shared" ref="P2554:P2617" si="201">IFERROR(ROUND(E2554/L2554,2),0)</f>
        <v>177.5</v>
      </c>
      <c r="Q2554" s="10" t="s">
        <v>8325</v>
      </c>
      <c r="R2554" t="s">
        <v>8354</v>
      </c>
      <c r="S2554" s="11">
        <f t="shared" ref="S2554:S2617" si="202">(((J2554/60)/60)/24)+DATE(1970,1,1)</f>
        <v>42769.809965277775</v>
      </c>
      <c r="T2554" s="11">
        <f t="shared" ref="T2554:T2617" si="203">(((I2554/60)/60)/24)+DATE(1970,1,1)</f>
        <v>42799.809965277775</v>
      </c>
      <c r="U2554">
        <f t="shared" ref="U2554:U2617" si="204">YEAR(S2554)</f>
        <v>2017</v>
      </c>
    </row>
    <row r="2555" spans="1:21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200"/>
        <v>156</v>
      </c>
      <c r="P2555">
        <f t="shared" si="201"/>
        <v>38.880000000000003</v>
      </c>
      <c r="Q2555" s="10" t="s">
        <v>8325</v>
      </c>
      <c r="R2555" t="s">
        <v>8354</v>
      </c>
      <c r="S2555" s="11">
        <f t="shared" si="202"/>
        <v>41113.199155092596</v>
      </c>
      <c r="T2555" s="11">
        <f t="shared" si="203"/>
        <v>41173.199155092596</v>
      </c>
      <c r="U2555">
        <f t="shared" si="204"/>
        <v>2012</v>
      </c>
    </row>
    <row r="2556" spans="1:21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200"/>
        <v>123</v>
      </c>
      <c r="P2556">
        <f t="shared" si="201"/>
        <v>54.99</v>
      </c>
      <c r="Q2556" s="10" t="s">
        <v>8325</v>
      </c>
      <c r="R2556" t="s">
        <v>8354</v>
      </c>
      <c r="S2556" s="11">
        <f t="shared" si="202"/>
        <v>42125.078275462962</v>
      </c>
      <c r="T2556" s="11">
        <f t="shared" si="203"/>
        <v>42156.165972222225</v>
      </c>
      <c r="U2556">
        <f t="shared" si="204"/>
        <v>2015</v>
      </c>
    </row>
    <row r="2557" spans="1:21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200"/>
        <v>107</v>
      </c>
      <c r="P2557">
        <f t="shared" si="201"/>
        <v>61.34</v>
      </c>
      <c r="Q2557" s="10" t="s">
        <v>8325</v>
      </c>
      <c r="R2557" t="s">
        <v>8354</v>
      </c>
      <c r="S2557" s="11">
        <f t="shared" si="202"/>
        <v>41026.655011574076</v>
      </c>
      <c r="T2557" s="11">
        <f t="shared" si="203"/>
        <v>41057.655011574076</v>
      </c>
      <c r="U2557">
        <f t="shared" si="204"/>
        <v>2012</v>
      </c>
    </row>
    <row r="2558" spans="1:21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200"/>
        <v>106</v>
      </c>
      <c r="P2558">
        <f t="shared" si="201"/>
        <v>23.12</v>
      </c>
      <c r="Q2558" s="10" t="s">
        <v>8325</v>
      </c>
      <c r="R2558" t="s">
        <v>8354</v>
      </c>
      <c r="S2558" s="11">
        <f t="shared" si="202"/>
        <v>41222.991400462961</v>
      </c>
      <c r="T2558" s="11">
        <f t="shared" si="203"/>
        <v>41267.991400462961</v>
      </c>
      <c r="U2558">
        <f t="shared" si="204"/>
        <v>2012</v>
      </c>
    </row>
    <row r="2559" spans="1:21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200"/>
        <v>118</v>
      </c>
      <c r="P2559">
        <f t="shared" si="201"/>
        <v>29.61</v>
      </c>
      <c r="Q2559" s="10" t="s">
        <v>8325</v>
      </c>
      <c r="R2559" t="s">
        <v>8354</v>
      </c>
      <c r="S2559" s="11">
        <f t="shared" si="202"/>
        <v>41744.745208333334</v>
      </c>
      <c r="T2559" s="11">
        <f t="shared" si="203"/>
        <v>41774.745208333334</v>
      </c>
      <c r="U2559">
        <f t="shared" si="204"/>
        <v>2014</v>
      </c>
    </row>
    <row r="2560" spans="1:21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200"/>
        <v>109</v>
      </c>
      <c r="P2560">
        <f t="shared" si="201"/>
        <v>75.61</v>
      </c>
      <c r="Q2560" s="10" t="s">
        <v>8325</v>
      </c>
      <c r="R2560" t="s">
        <v>8354</v>
      </c>
      <c r="S2560" s="11">
        <f t="shared" si="202"/>
        <v>42093.860023148154</v>
      </c>
      <c r="T2560" s="11">
        <f t="shared" si="203"/>
        <v>42125.582638888889</v>
      </c>
      <c r="U2560">
        <f t="shared" si="204"/>
        <v>2015</v>
      </c>
    </row>
    <row r="2561" spans="1:21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200"/>
        <v>111</v>
      </c>
      <c r="P2561">
        <f t="shared" si="201"/>
        <v>35.6</v>
      </c>
      <c r="Q2561" s="10" t="s">
        <v>8325</v>
      </c>
      <c r="R2561" t="s">
        <v>8354</v>
      </c>
      <c r="S2561" s="11">
        <f t="shared" si="202"/>
        <v>40829.873657407406</v>
      </c>
      <c r="T2561" s="11">
        <f t="shared" si="203"/>
        <v>40862.817361111112</v>
      </c>
      <c r="U2561">
        <f t="shared" si="204"/>
        <v>2011</v>
      </c>
    </row>
    <row r="2562" spans="1:21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200"/>
        <v>100</v>
      </c>
      <c r="P2562">
        <f t="shared" si="201"/>
        <v>143</v>
      </c>
      <c r="Q2562" s="10" t="s">
        <v>8325</v>
      </c>
      <c r="R2562" t="s">
        <v>8354</v>
      </c>
      <c r="S2562" s="11">
        <f t="shared" si="202"/>
        <v>42039.951087962967</v>
      </c>
      <c r="T2562" s="11">
        <f t="shared" si="203"/>
        <v>42069.951087962967</v>
      </c>
      <c r="U2562">
        <f t="shared" si="204"/>
        <v>2015</v>
      </c>
    </row>
    <row r="2563" spans="1:21" ht="58" x14ac:dyDescent="0.35">
      <c r="A2563">
        <v>2392</v>
      </c>
      <c r="B2563" s="3" t="s">
        <v>2393</v>
      </c>
      <c r="C2563" s="3" t="s">
        <v>6502</v>
      </c>
      <c r="D2563" s="6">
        <v>4200</v>
      </c>
      <c r="E2563" s="8">
        <v>0</v>
      </c>
      <c r="F2563" t="s">
        <v>8219</v>
      </c>
      <c r="G2563" t="s">
        <v>8223</v>
      </c>
      <c r="H2563" t="s">
        <v>8245</v>
      </c>
      <c r="I2563">
        <v>1446087223</v>
      </c>
      <c r="J2563">
        <v>1443495223</v>
      </c>
      <c r="K2563" t="b">
        <v>0</v>
      </c>
      <c r="L2563">
        <v>0</v>
      </c>
      <c r="M2563" t="b">
        <v>0</v>
      </c>
      <c r="N2563" t="s">
        <v>8270</v>
      </c>
      <c r="O2563">
        <f t="shared" si="200"/>
        <v>0</v>
      </c>
      <c r="P2563">
        <f t="shared" si="201"/>
        <v>0</v>
      </c>
      <c r="Q2563" s="10" t="s">
        <v>8319</v>
      </c>
      <c r="R2563" t="s">
        <v>8320</v>
      </c>
      <c r="S2563" s="11">
        <f t="shared" si="202"/>
        <v>42276.120636574073</v>
      </c>
      <c r="T2563" s="11">
        <f t="shared" si="203"/>
        <v>42306.120636574073</v>
      </c>
      <c r="U2563">
        <f t="shared" si="204"/>
        <v>2015</v>
      </c>
    </row>
    <row r="2564" spans="1:21" ht="43.5" x14ac:dyDescent="0.35">
      <c r="A2564">
        <v>124</v>
      </c>
      <c r="B2564" s="3" t="s">
        <v>126</v>
      </c>
      <c r="C2564" s="3" t="s">
        <v>4235</v>
      </c>
      <c r="D2564" s="6">
        <v>4000</v>
      </c>
      <c r="E2564" s="8">
        <v>0</v>
      </c>
      <c r="F2564" t="s">
        <v>8219</v>
      </c>
      <c r="G2564" t="s">
        <v>8223</v>
      </c>
      <c r="H2564" t="s">
        <v>8245</v>
      </c>
      <c r="I2564">
        <v>1431728242</v>
      </c>
      <c r="J2564">
        <v>1429568242</v>
      </c>
      <c r="K2564" t="b">
        <v>0</v>
      </c>
      <c r="L2564">
        <v>0</v>
      </c>
      <c r="M2564" t="b">
        <v>0</v>
      </c>
      <c r="N2564" t="s">
        <v>8265</v>
      </c>
      <c r="O2564">
        <f t="shared" si="200"/>
        <v>0</v>
      </c>
      <c r="P2564">
        <f t="shared" si="201"/>
        <v>0</v>
      </c>
      <c r="Q2564" s="10" t="s">
        <v>8310</v>
      </c>
      <c r="R2564" t="s">
        <v>8313</v>
      </c>
      <c r="S2564" s="11">
        <f t="shared" si="202"/>
        <v>42114.928726851853</v>
      </c>
      <c r="T2564" s="11">
        <f t="shared" si="203"/>
        <v>42139.928726851853</v>
      </c>
      <c r="U2564">
        <f t="shared" si="204"/>
        <v>2015</v>
      </c>
    </row>
    <row r="2565" spans="1:21" ht="43.5" x14ac:dyDescent="0.35">
      <c r="A2565">
        <v>1006</v>
      </c>
      <c r="B2565" s="3" t="s">
        <v>1007</v>
      </c>
      <c r="C2565" s="3" t="s">
        <v>5116</v>
      </c>
      <c r="D2565" s="6">
        <v>4000</v>
      </c>
      <c r="E2565" s="8">
        <v>234</v>
      </c>
      <c r="F2565" t="s">
        <v>8219</v>
      </c>
      <c r="G2565" t="s">
        <v>8223</v>
      </c>
      <c r="H2565" t="s">
        <v>8245</v>
      </c>
      <c r="I2565">
        <v>1418368260</v>
      </c>
      <c r="J2565">
        <v>1417654672</v>
      </c>
      <c r="K2565" t="b">
        <v>0</v>
      </c>
      <c r="L2565">
        <v>8</v>
      </c>
      <c r="M2565" t="b">
        <v>0</v>
      </c>
      <c r="N2565" t="s">
        <v>8271</v>
      </c>
      <c r="O2565">
        <f t="shared" si="200"/>
        <v>6</v>
      </c>
      <c r="P2565">
        <f t="shared" si="201"/>
        <v>29.25</v>
      </c>
      <c r="Q2565" s="10" t="s">
        <v>8319</v>
      </c>
      <c r="R2565" t="s">
        <v>8321</v>
      </c>
      <c r="S2565" s="11">
        <f t="shared" si="202"/>
        <v>41977.040185185186</v>
      </c>
      <c r="T2565" s="11">
        <f t="shared" si="203"/>
        <v>41985.299305555556</v>
      </c>
      <c r="U2565">
        <f t="shared" si="204"/>
        <v>2014</v>
      </c>
    </row>
    <row r="2566" spans="1:21" ht="29" x14ac:dyDescent="0.35">
      <c r="A2566">
        <v>1061</v>
      </c>
      <c r="B2566" s="3" t="s">
        <v>1062</v>
      </c>
      <c r="C2566" s="3" t="s">
        <v>5171</v>
      </c>
      <c r="D2566" s="6">
        <v>4000</v>
      </c>
      <c r="E2566" s="8">
        <v>0</v>
      </c>
      <c r="F2566" t="s">
        <v>8219</v>
      </c>
      <c r="G2566" t="s">
        <v>8223</v>
      </c>
      <c r="H2566" t="s">
        <v>8245</v>
      </c>
      <c r="I2566">
        <v>1462150800</v>
      </c>
      <c r="J2566">
        <v>1456987108</v>
      </c>
      <c r="K2566" t="b">
        <v>0</v>
      </c>
      <c r="L2566">
        <v>0</v>
      </c>
      <c r="M2566" t="b">
        <v>0</v>
      </c>
      <c r="N2566" t="s">
        <v>8279</v>
      </c>
      <c r="O2566">
        <f t="shared" si="200"/>
        <v>0</v>
      </c>
      <c r="P2566">
        <f t="shared" si="201"/>
        <v>0</v>
      </c>
      <c r="Q2566" s="10" t="s">
        <v>8331</v>
      </c>
      <c r="R2566" t="s">
        <v>8332</v>
      </c>
      <c r="S2566" s="11">
        <f t="shared" si="202"/>
        <v>42432.276712962965</v>
      </c>
      <c r="T2566" s="11">
        <f t="shared" si="203"/>
        <v>42492.041666666672</v>
      </c>
      <c r="U2566">
        <f t="shared" si="204"/>
        <v>2016</v>
      </c>
    </row>
    <row r="2567" spans="1:21" ht="58" x14ac:dyDescent="0.35">
      <c r="A2567">
        <v>1562</v>
      </c>
      <c r="B2567" s="3" t="s">
        <v>1563</v>
      </c>
      <c r="C2567" s="3" t="s">
        <v>5672</v>
      </c>
      <c r="D2567" s="6">
        <v>4000</v>
      </c>
      <c r="E2567" s="8">
        <v>0</v>
      </c>
      <c r="F2567" t="s">
        <v>8219</v>
      </c>
      <c r="G2567" t="s">
        <v>8223</v>
      </c>
      <c r="H2567" t="s">
        <v>8245</v>
      </c>
      <c r="I2567">
        <v>1259715000</v>
      </c>
      <c r="J2567">
        <v>1253712916</v>
      </c>
      <c r="K2567" t="b">
        <v>0</v>
      </c>
      <c r="L2567">
        <v>0</v>
      </c>
      <c r="M2567" t="b">
        <v>0</v>
      </c>
      <c r="N2567" t="s">
        <v>8288</v>
      </c>
      <c r="O2567">
        <f t="shared" si="200"/>
        <v>0</v>
      </c>
      <c r="P2567">
        <f t="shared" si="201"/>
        <v>0</v>
      </c>
      <c r="Q2567" s="10" t="s">
        <v>8322</v>
      </c>
      <c r="R2567" t="s">
        <v>8344</v>
      </c>
      <c r="S2567" s="11">
        <f t="shared" si="202"/>
        <v>40079.566157407404</v>
      </c>
      <c r="T2567" s="11">
        <f t="shared" si="203"/>
        <v>40149.034722222219</v>
      </c>
      <c r="U2567">
        <f t="shared" si="204"/>
        <v>2009</v>
      </c>
    </row>
    <row r="2568" spans="1:21" ht="43.5" x14ac:dyDescent="0.35">
      <c r="A2568">
        <v>1565</v>
      </c>
      <c r="B2568" s="3" t="s">
        <v>1566</v>
      </c>
      <c r="C2568" s="3" t="s">
        <v>5675</v>
      </c>
      <c r="D2568" s="6">
        <v>4000</v>
      </c>
      <c r="E2568" s="8">
        <v>100</v>
      </c>
      <c r="F2568" t="s">
        <v>8219</v>
      </c>
      <c r="G2568" t="s">
        <v>8223</v>
      </c>
      <c r="H2568" t="s">
        <v>8245</v>
      </c>
      <c r="I2568">
        <v>1307554261</v>
      </c>
      <c r="J2568">
        <v>1304962261</v>
      </c>
      <c r="K2568" t="b">
        <v>0</v>
      </c>
      <c r="L2568">
        <v>1</v>
      </c>
      <c r="M2568" t="b">
        <v>0</v>
      </c>
      <c r="N2568" t="s">
        <v>8288</v>
      </c>
      <c r="O2568">
        <f t="shared" si="200"/>
        <v>3</v>
      </c>
      <c r="P2568">
        <f t="shared" si="201"/>
        <v>100</v>
      </c>
      <c r="Q2568" s="10" t="s">
        <v>8322</v>
      </c>
      <c r="R2568" t="s">
        <v>8344</v>
      </c>
      <c r="S2568" s="11">
        <f t="shared" si="202"/>
        <v>40672.729872685188</v>
      </c>
      <c r="T2568" s="11">
        <f t="shared" si="203"/>
        <v>40702.729872685188</v>
      </c>
      <c r="U2568">
        <f t="shared" si="204"/>
        <v>2011</v>
      </c>
    </row>
    <row r="2569" spans="1:21" ht="43.5" x14ac:dyDescent="0.35">
      <c r="A2569">
        <v>2398</v>
      </c>
      <c r="B2569" s="3" t="s">
        <v>2399</v>
      </c>
      <c r="C2569" s="3" t="s">
        <v>6508</v>
      </c>
      <c r="D2569" s="6">
        <v>4000</v>
      </c>
      <c r="E2569" s="8">
        <v>0</v>
      </c>
      <c r="F2569" t="s">
        <v>8219</v>
      </c>
      <c r="G2569" t="s">
        <v>8223</v>
      </c>
      <c r="H2569" t="s">
        <v>8245</v>
      </c>
      <c r="I2569">
        <v>1435874384</v>
      </c>
      <c r="J2569">
        <v>1433282384</v>
      </c>
      <c r="K2569" t="b">
        <v>0</v>
      </c>
      <c r="L2569">
        <v>0</v>
      </c>
      <c r="M2569" t="b">
        <v>0</v>
      </c>
      <c r="N2569" t="s">
        <v>8270</v>
      </c>
      <c r="O2569">
        <f t="shared" si="200"/>
        <v>0</v>
      </c>
      <c r="P2569">
        <f t="shared" si="201"/>
        <v>0</v>
      </c>
      <c r="Q2569" s="10" t="s">
        <v>8319</v>
      </c>
      <c r="R2569" t="s">
        <v>8320</v>
      </c>
      <c r="S2569" s="11">
        <f t="shared" si="202"/>
        <v>42157.916481481487</v>
      </c>
      <c r="T2569" s="11">
        <f t="shared" si="203"/>
        <v>42187.916481481487</v>
      </c>
      <c r="U2569">
        <f t="shared" si="204"/>
        <v>2015</v>
      </c>
    </row>
    <row r="2570" spans="1:21" ht="58" x14ac:dyDescent="0.35">
      <c r="A2570">
        <v>3876</v>
      </c>
      <c r="B2570" s="3" t="s">
        <v>3873</v>
      </c>
      <c r="C2570" s="3" t="s">
        <v>7985</v>
      </c>
      <c r="D2570" s="6">
        <v>3900</v>
      </c>
      <c r="E2570" s="8">
        <v>2059</v>
      </c>
      <c r="F2570" t="s">
        <v>8219</v>
      </c>
      <c r="G2570" t="s">
        <v>8224</v>
      </c>
      <c r="H2570" t="s">
        <v>8246</v>
      </c>
      <c r="I2570">
        <v>1454425128</v>
      </c>
      <c r="J2570">
        <v>1451833128</v>
      </c>
      <c r="K2570" t="b">
        <v>0</v>
      </c>
      <c r="L2570">
        <v>46</v>
      </c>
      <c r="M2570" t="b">
        <v>0</v>
      </c>
      <c r="N2570" t="s">
        <v>8303</v>
      </c>
      <c r="O2570">
        <f t="shared" si="200"/>
        <v>53</v>
      </c>
      <c r="P2570">
        <f t="shared" si="201"/>
        <v>44.76</v>
      </c>
      <c r="Q2570" s="10" t="s">
        <v>8317</v>
      </c>
      <c r="R2570" t="s">
        <v>8359</v>
      </c>
      <c r="S2570" s="11">
        <f t="shared" si="202"/>
        <v>42372.624166666668</v>
      </c>
      <c r="T2570" s="11">
        <f t="shared" si="203"/>
        <v>42402.624166666668</v>
      </c>
      <c r="U2570">
        <f t="shared" si="204"/>
        <v>2016</v>
      </c>
    </row>
    <row r="2571" spans="1:21" ht="43.5" x14ac:dyDescent="0.35">
      <c r="A2571">
        <v>1055</v>
      </c>
      <c r="B2571" s="3" t="s">
        <v>1056</v>
      </c>
      <c r="C2571" s="3" t="s">
        <v>5165</v>
      </c>
      <c r="D2571" s="6">
        <v>3500</v>
      </c>
      <c r="E2571" s="8">
        <v>0</v>
      </c>
      <c r="F2571" t="s">
        <v>8219</v>
      </c>
      <c r="G2571" t="s">
        <v>8223</v>
      </c>
      <c r="H2571" t="s">
        <v>8245</v>
      </c>
      <c r="I2571">
        <v>1457394545</v>
      </c>
      <c r="J2571">
        <v>1454802545</v>
      </c>
      <c r="K2571" t="b">
        <v>0</v>
      </c>
      <c r="L2571">
        <v>0</v>
      </c>
      <c r="M2571" t="b">
        <v>0</v>
      </c>
      <c r="N2571" t="s">
        <v>8279</v>
      </c>
      <c r="O2571">
        <f t="shared" si="200"/>
        <v>0</v>
      </c>
      <c r="P2571">
        <f t="shared" si="201"/>
        <v>0</v>
      </c>
      <c r="Q2571" s="10" t="s">
        <v>8331</v>
      </c>
      <c r="R2571" t="s">
        <v>8332</v>
      </c>
      <c r="S2571" s="11">
        <f t="shared" si="202"/>
        <v>42406.992418981477</v>
      </c>
      <c r="T2571" s="11">
        <f t="shared" si="203"/>
        <v>42436.992418981477</v>
      </c>
      <c r="U2571">
        <f t="shared" si="204"/>
        <v>2016</v>
      </c>
    </row>
    <row r="2572" spans="1:21" ht="29" x14ac:dyDescent="0.35">
      <c r="A2572">
        <v>1579</v>
      </c>
      <c r="B2572" s="3" t="s">
        <v>1580</v>
      </c>
      <c r="C2572" s="3" t="s">
        <v>5689</v>
      </c>
      <c r="D2572" s="6">
        <v>3333</v>
      </c>
      <c r="E2572" s="8">
        <v>28</v>
      </c>
      <c r="F2572" t="s">
        <v>8219</v>
      </c>
      <c r="G2572" t="s">
        <v>8223</v>
      </c>
      <c r="H2572" t="s">
        <v>8245</v>
      </c>
      <c r="I2572">
        <v>1377734091</v>
      </c>
      <c r="J2572">
        <v>1374882891</v>
      </c>
      <c r="K2572" t="b">
        <v>0</v>
      </c>
      <c r="L2572">
        <v>2</v>
      </c>
      <c r="M2572" t="b">
        <v>0</v>
      </c>
      <c r="N2572" t="s">
        <v>8288</v>
      </c>
      <c r="O2572">
        <f t="shared" si="200"/>
        <v>1</v>
      </c>
      <c r="P2572">
        <f t="shared" si="201"/>
        <v>14</v>
      </c>
      <c r="Q2572" s="10" t="s">
        <v>8322</v>
      </c>
      <c r="R2572" t="s">
        <v>8344</v>
      </c>
      <c r="S2572" s="11">
        <f t="shared" si="202"/>
        <v>41481.996423611112</v>
      </c>
      <c r="T2572" s="11">
        <f t="shared" si="203"/>
        <v>41514.996423611112</v>
      </c>
      <c r="U2572">
        <f t="shared" si="204"/>
        <v>2013</v>
      </c>
    </row>
    <row r="2573" spans="1:21" ht="58" x14ac:dyDescent="0.35">
      <c r="A2573">
        <v>121</v>
      </c>
      <c r="B2573" s="3" t="s">
        <v>123</v>
      </c>
      <c r="C2573" s="3" t="s">
        <v>4232</v>
      </c>
      <c r="D2573" s="6">
        <v>3000</v>
      </c>
      <c r="E2573" s="8">
        <v>1</v>
      </c>
      <c r="F2573" t="s">
        <v>8219</v>
      </c>
      <c r="G2573" t="s">
        <v>8223</v>
      </c>
      <c r="H2573" t="s">
        <v>8245</v>
      </c>
      <c r="I2573">
        <v>1429352160</v>
      </c>
      <c r="J2573">
        <v>1427993710</v>
      </c>
      <c r="K2573" t="b">
        <v>0</v>
      </c>
      <c r="L2573">
        <v>1</v>
      </c>
      <c r="M2573" t="b">
        <v>0</v>
      </c>
      <c r="N2573" t="s">
        <v>8265</v>
      </c>
      <c r="O2573">
        <f t="shared" si="200"/>
        <v>0</v>
      </c>
      <c r="P2573">
        <f t="shared" si="201"/>
        <v>1</v>
      </c>
      <c r="Q2573" s="10" t="s">
        <v>8310</v>
      </c>
      <c r="R2573" t="s">
        <v>8313</v>
      </c>
      <c r="S2573" s="11">
        <f t="shared" si="202"/>
        <v>42096.704976851848</v>
      </c>
      <c r="T2573" s="11">
        <f t="shared" si="203"/>
        <v>42112.427777777775</v>
      </c>
      <c r="U2573">
        <f t="shared" si="204"/>
        <v>2015</v>
      </c>
    </row>
    <row r="2574" spans="1:21" ht="43.5" x14ac:dyDescent="0.35">
      <c r="A2574">
        <v>135</v>
      </c>
      <c r="B2574" s="3" t="s">
        <v>137</v>
      </c>
      <c r="C2574" s="3" t="s">
        <v>4246</v>
      </c>
      <c r="D2574" s="6">
        <v>3000</v>
      </c>
      <c r="E2574" s="8">
        <v>403</v>
      </c>
      <c r="F2574" t="s">
        <v>8219</v>
      </c>
      <c r="G2574" t="s">
        <v>8223</v>
      </c>
      <c r="H2574" t="s">
        <v>8245</v>
      </c>
      <c r="I2574">
        <v>1404241200</v>
      </c>
      <c r="J2574">
        <v>1401354597</v>
      </c>
      <c r="K2574" t="b">
        <v>0</v>
      </c>
      <c r="L2574">
        <v>5</v>
      </c>
      <c r="M2574" t="b">
        <v>0</v>
      </c>
      <c r="N2574" t="s">
        <v>8265</v>
      </c>
      <c r="O2574">
        <f t="shared" si="200"/>
        <v>13</v>
      </c>
      <c r="P2574">
        <f t="shared" si="201"/>
        <v>80.599999999999994</v>
      </c>
      <c r="Q2574" s="10" t="s">
        <v>8310</v>
      </c>
      <c r="R2574" t="s">
        <v>8313</v>
      </c>
      <c r="S2574" s="11">
        <f t="shared" si="202"/>
        <v>41788.381909722222</v>
      </c>
      <c r="T2574" s="11">
        <f t="shared" si="203"/>
        <v>41821.791666666664</v>
      </c>
      <c r="U2574">
        <f t="shared" si="204"/>
        <v>2014</v>
      </c>
    </row>
    <row r="2575" spans="1:21" ht="58" x14ac:dyDescent="0.35">
      <c r="A2575">
        <v>136</v>
      </c>
      <c r="B2575" s="3" t="s">
        <v>138</v>
      </c>
      <c r="C2575" s="3" t="s">
        <v>4232</v>
      </c>
      <c r="D2575" s="6">
        <v>3000</v>
      </c>
      <c r="E2575" s="8">
        <v>0</v>
      </c>
      <c r="F2575" t="s">
        <v>8219</v>
      </c>
      <c r="G2575" t="s">
        <v>8223</v>
      </c>
      <c r="H2575" t="s">
        <v>8245</v>
      </c>
      <c r="I2575">
        <v>1431771360</v>
      </c>
      <c r="J2575">
        <v>1427968234</v>
      </c>
      <c r="K2575" t="b">
        <v>0</v>
      </c>
      <c r="L2575">
        <v>0</v>
      </c>
      <c r="M2575" t="b">
        <v>0</v>
      </c>
      <c r="N2575" t="s">
        <v>8265</v>
      </c>
      <c r="O2575">
        <f t="shared" si="200"/>
        <v>0</v>
      </c>
      <c r="P2575">
        <f t="shared" si="201"/>
        <v>0</v>
      </c>
      <c r="Q2575" s="10" t="s">
        <v>8310</v>
      </c>
      <c r="R2575" t="s">
        <v>8313</v>
      </c>
      <c r="S2575" s="11">
        <f t="shared" si="202"/>
        <v>42096.410115740742</v>
      </c>
      <c r="T2575" s="11">
        <f t="shared" si="203"/>
        <v>42140.427777777775</v>
      </c>
      <c r="U2575">
        <f t="shared" si="204"/>
        <v>2015</v>
      </c>
    </row>
    <row r="2576" spans="1:21" ht="43.5" x14ac:dyDescent="0.35">
      <c r="A2576">
        <v>142</v>
      </c>
      <c r="B2576" s="3" t="s">
        <v>144</v>
      </c>
      <c r="C2576" s="3" t="s">
        <v>4252</v>
      </c>
      <c r="D2576" s="6">
        <v>3000</v>
      </c>
      <c r="E2576" s="8">
        <v>10</v>
      </c>
      <c r="F2576" t="s">
        <v>8219</v>
      </c>
      <c r="G2576" t="s">
        <v>8223</v>
      </c>
      <c r="H2576" t="s">
        <v>8245</v>
      </c>
      <c r="I2576">
        <v>1416176778</v>
      </c>
      <c r="J2576">
        <v>1414358778</v>
      </c>
      <c r="K2576" t="b">
        <v>0</v>
      </c>
      <c r="L2576">
        <v>1</v>
      </c>
      <c r="M2576" t="b">
        <v>0</v>
      </c>
      <c r="N2576" t="s">
        <v>8265</v>
      </c>
      <c r="O2576">
        <f t="shared" si="200"/>
        <v>0</v>
      </c>
      <c r="P2576">
        <f t="shared" si="201"/>
        <v>10</v>
      </c>
      <c r="Q2576" s="10" t="s">
        <v>8310</v>
      </c>
      <c r="R2576" t="s">
        <v>8313</v>
      </c>
      <c r="S2576" s="11">
        <f t="shared" si="202"/>
        <v>41938.893263888887</v>
      </c>
      <c r="T2576" s="11">
        <f t="shared" si="203"/>
        <v>41959.934930555552</v>
      </c>
      <c r="U2576">
        <f t="shared" si="204"/>
        <v>2014</v>
      </c>
    </row>
    <row r="2577" spans="1:21" ht="43.5" x14ac:dyDescent="0.35">
      <c r="A2577">
        <v>1046</v>
      </c>
      <c r="B2577" s="3" t="s">
        <v>1047</v>
      </c>
      <c r="C2577" s="3" t="s">
        <v>5156</v>
      </c>
      <c r="D2577" s="6">
        <v>3000</v>
      </c>
      <c r="E2577" s="8">
        <v>0</v>
      </c>
      <c r="F2577" t="s">
        <v>8219</v>
      </c>
      <c r="G2577" t="s">
        <v>8235</v>
      </c>
      <c r="H2577" t="s">
        <v>8248</v>
      </c>
      <c r="I2577">
        <v>1451161560</v>
      </c>
      <c r="J2577">
        <v>1447273560</v>
      </c>
      <c r="K2577" t="b">
        <v>0</v>
      </c>
      <c r="L2577">
        <v>0</v>
      </c>
      <c r="M2577" t="b">
        <v>0</v>
      </c>
      <c r="N2577" t="s">
        <v>8279</v>
      </c>
      <c r="O2577">
        <f t="shared" si="200"/>
        <v>0</v>
      </c>
      <c r="P2577">
        <f t="shared" si="201"/>
        <v>0</v>
      </c>
      <c r="Q2577" s="10" t="s">
        <v>8331</v>
      </c>
      <c r="R2577" t="s">
        <v>8332</v>
      </c>
      <c r="S2577" s="11">
        <f t="shared" si="202"/>
        <v>42319.851388888885</v>
      </c>
      <c r="T2577" s="11">
        <f t="shared" si="203"/>
        <v>42364.851388888885</v>
      </c>
      <c r="U2577">
        <f t="shared" si="204"/>
        <v>2015</v>
      </c>
    </row>
    <row r="2578" spans="1:21" ht="43.5" x14ac:dyDescent="0.35">
      <c r="A2578">
        <v>1225</v>
      </c>
      <c r="B2578" s="3" t="s">
        <v>1226</v>
      </c>
      <c r="C2578" s="3" t="s">
        <v>5335</v>
      </c>
      <c r="D2578" s="6">
        <v>3000</v>
      </c>
      <c r="E2578" s="8">
        <v>132</v>
      </c>
      <c r="F2578" t="s">
        <v>8219</v>
      </c>
      <c r="G2578" t="s">
        <v>8223</v>
      </c>
      <c r="H2578" t="s">
        <v>8245</v>
      </c>
      <c r="I2578">
        <v>1382478278</v>
      </c>
      <c r="J2578">
        <v>1377294278</v>
      </c>
      <c r="K2578" t="b">
        <v>0</v>
      </c>
      <c r="L2578">
        <v>3</v>
      </c>
      <c r="M2578" t="b">
        <v>0</v>
      </c>
      <c r="N2578" t="s">
        <v>8284</v>
      </c>
      <c r="O2578">
        <f t="shared" si="200"/>
        <v>4</v>
      </c>
      <c r="P2578">
        <f t="shared" si="201"/>
        <v>44</v>
      </c>
      <c r="Q2578" s="10" t="s">
        <v>8325</v>
      </c>
      <c r="R2578" t="s">
        <v>8340</v>
      </c>
      <c r="S2578" s="11">
        <f t="shared" si="202"/>
        <v>41509.905995370369</v>
      </c>
      <c r="T2578" s="11">
        <f t="shared" si="203"/>
        <v>41569.905995370369</v>
      </c>
      <c r="U2578">
        <f t="shared" si="204"/>
        <v>2013</v>
      </c>
    </row>
    <row r="2579" spans="1:21" ht="43.5" x14ac:dyDescent="0.35">
      <c r="A2579">
        <v>2345</v>
      </c>
      <c r="B2579" s="3" t="s">
        <v>2346</v>
      </c>
      <c r="C2579" s="3" t="s">
        <v>6455</v>
      </c>
      <c r="D2579" s="6">
        <v>3000</v>
      </c>
      <c r="E2579" s="8">
        <v>0</v>
      </c>
      <c r="F2579" t="s">
        <v>8219</v>
      </c>
      <c r="G2579" t="s">
        <v>8223</v>
      </c>
      <c r="H2579" t="s">
        <v>8245</v>
      </c>
      <c r="I2579">
        <v>1427845140</v>
      </c>
      <c r="J2579">
        <v>1424822556</v>
      </c>
      <c r="K2579" t="b">
        <v>0</v>
      </c>
      <c r="L2579">
        <v>0</v>
      </c>
      <c r="M2579" t="b">
        <v>0</v>
      </c>
      <c r="N2579" t="s">
        <v>8270</v>
      </c>
      <c r="O2579">
        <f t="shared" si="200"/>
        <v>0</v>
      </c>
      <c r="P2579">
        <f t="shared" si="201"/>
        <v>0</v>
      </c>
      <c r="Q2579" s="10" t="s">
        <v>8319</v>
      </c>
      <c r="R2579" t="s">
        <v>8320</v>
      </c>
      <c r="S2579" s="11">
        <f t="shared" si="202"/>
        <v>42060.001805555556</v>
      </c>
      <c r="T2579" s="11">
        <f t="shared" si="203"/>
        <v>42094.985416666663</v>
      </c>
      <c r="U2579">
        <f t="shared" si="204"/>
        <v>2015</v>
      </c>
    </row>
    <row r="2580" spans="1:21" ht="43.5" x14ac:dyDescent="0.35">
      <c r="A2580">
        <v>2376</v>
      </c>
      <c r="B2580" s="3" t="s">
        <v>2377</v>
      </c>
      <c r="C2580" s="3" t="s">
        <v>6486</v>
      </c>
      <c r="D2580" s="6">
        <v>3000</v>
      </c>
      <c r="E2580" s="8">
        <v>326.33</v>
      </c>
      <c r="F2580" t="s">
        <v>8219</v>
      </c>
      <c r="G2580" t="s">
        <v>8223</v>
      </c>
      <c r="H2580" t="s">
        <v>8245</v>
      </c>
      <c r="I2580">
        <v>1449785566</v>
      </c>
      <c r="J2580">
        <v>1447193566</v>
      </c>
      <c r="K2580" t="b">
        <v>0</v>
      </c>
      <c r="L2580">
        <v>4</v>
      </c>
      <c r="M2580" t="b">
        <v>0</v>
      </c>
      <c r="N2580" t="s">
        <v>8270</v>
      </c>
      <c r="O2580">
        <f t="shared" si="200"/>
        <v>11</v>
      </c>
      <c r="P2580">
        <f t="shared" si="201"/>
        <v>81.58</v>
      </c>
      <c r="Q2580" s="10" t="s">
        <v>8319</v>
      </c>
      <c r="R2580" t="s">
        <v>8320</v>
      </c>
      <c r="S2580" s="11">
        <f t="shared" si="202"/>
        <v>42318.925532407404</v>
      </c>
      <c r="T2580" s="11">
        <f t="shared" si="203"/>
        <v>42348.925532407404</v>
      </c>
      <c r="U2580">
        <f t="shared" si="204"/>
        <v>2015</v>
      </c>
    </row>
    <row r="2581" spans="1:21" ht="58" x14ac:dyDescent="0.35">
      <c r="A2581">
        <v>2382</v>
      </c>
      <c r="B2581" s="3" t="s">
        <v>2383</v>
      </c>
      <c r="C2581" s="3" t="s">
        <v>6492</v>
      </c>
      <c r="D2581" s="6">
        <v>3000</v>
      </c>
      <c r="E2581" s="8">
        <v>75</v>
      </c>
      <c r="F2581" t="s">
        <v>8219</v>
      </c>
      <c r="G2581" t="s">
        <v>8223</v>
      </c>
      <c r="H2581" t="s">
        <v>8245</v>
      </c>
      <c r="I2581">
        <v>1438662603</v>
      </c>
      <c r="J2581">
        <v>1436502603</v>
      </c>
      <c r="K2581" t="b">
        <v>0</v>
      </c>
      <c r="L2581">
        <v>2</v>
      </c>
      <c r="M2581" t="b">
        <v>0</v>
      </c>
      <c r="N2581" t="s">
        <v>8270</v>
      </c>
      <c r="O2581">
        <f t="shared" si="200"/>
        <v>3</v>
      </c>
      <c r="P2581">
        <f t="shared" si="201"/>
        <v>37.5</v>
      </c>
      <c r="Q2581" s="10" t="s">
        <v>8319</v>
      </c>
      <c r="R2581" t="s">
        <v>8320</v>
      </c>
      <c r="S2581" s="11">
        <f t="shared" si="202"/>
        <v>42195.187534722223</v>
      </c>
      <c r="T2581" s="11">
        <f t="shared" si="203"/>
        <v>42220.187534722223</v>
      </c>
      <c r="U2581">
        <f t="shared" si="204"/>
        <v>2015</v>
      </c>
    </row>
    <row r="2582" spans="1:21" ht="43.5" x14ac:dyDescent="0.35">
      <c r="A2582">
        <v>157</v>
      </c>
      <c r="B2582" s="3" t="s">
        <v>159</v>
      </c>
      <c r="C2582" s="3" t="s">
        <v>4267</v>
      </c>
      <c r="D2582" s="6">
        <v>2995</v>
      </c>
      <c r="E2582" s="8">
        <v>8</v>
      </c>
      <c r="F2582" t="s">
        <v>8219</v>
      </c>
      <c r="G2582" t="s">
        <v>8223</v>
      </c>
      <c r="H2582" t="s">
        <v>8245</v>
      </c>
      <c r="I2582">
        <v>1456523572</v>
      </c>
      <c r="J2582">
        <v>1453931572</v>
      </c>
      <c r="K2582" t="b">
        <v>0</v>
      </c>
      <c r="L2582">
        <v>2</v>
      </c>
      <c r="M2582" t="b">
        <v>0</v>
      </c>
      <c r="N2582" t="s">
        <v>8265</v>
      </c>
      <c r="O2582">
        <f t="shared" si="200"/>
        <v>0</v>
      </c>
      <c r="P2582">
        <f t="shared" si="201"/>
        <v>4</v>
      </c>
      <c r="Q2582" s="10" t="s">
        <v>8310</v>
      </c>
      <c r="R2582" t="s">
        <v>8313</v>
      </c>
      <c r="S2582" s="11">
        <f t="shared" si="202"/>
        <v>42396.911712962959</v>
      </c>
      <c r="T2582" s="11">
        <f t="shared" si="203"/>
        <v>42426.911712962959</v>
      </c>
      <c r="U2582">
        <f t="shared" si="204"/>
        <v>2016</v>
      </c>
    </row>
    <row r="2583" spans="1:21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8336</v>
      </c>
      <c r="R2583" t="s">
        <v>8337</v>
      </c>
      <c r="S2583" s="11">
        <f t="shared" si="202"/>
        <v>42294.628449074073</v>
      </c>
      <c r="T2583" s="11">
        <f t="shared" si="203"/>
        <v>42324.670115740737</v>
      </c>
      <c r="U2583">
        <f t="shared" si="204"/>
        <v>2015</v>
      </c>
    </row>
    <row r="2584" spans="1:21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8336</v>
      </c>
      <c r="R2584" t="s">
        <v>8337</v>
      </c>
      <c r="S2584" s="11">
        <f t="shared" si="202"/>
        <v>42642.988819444443</v>
      </c>
      <c r="T2584" s="11">
        <f t="shared" si="203"/>
        <v>42672.988819444443</v>
      </c>
      <c r="U2584">
        <f t="shared" si="204"/>
        <v>2016</v>
      </c>
    </row>
    <row r="2585" spans="1:21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8336</v>
      </c>
      <c r="R2585" t="s">
        <v>8337</v>
      </c>
      <c r="S2585" s="11">
        <f t="shared" si="202"/>
        <v>42019.76944444445</v>
      </c>
      <c r="T2585" s="11">
        <f t="shared" si="203"/>
        <v>42079.727777777778</v>
      </c>
      <c r="U2585">
        <f t="shared" si="204"/>
        <v>2015</v>
      </c>
    </row>
    <row r="2586" spans="1:21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8336</v>
      </c>
      <c r="R2586" t="s">
        <v>8337</v>
      </c>
      <c r="S2586" s="11">
        <f t="shared" si="202"/>
        <v>42140.173252314817</v>
      </c>
      <c r="T2586" s="11">
        <f t="shared" si="203"/>
        <v>42170.173252314817</v>
      </c>
      <c r="U2586">
        <f t="shared" si="204"/>
        <v>2015</v>
      </c>
    </row>
    <row r="2587" spans="1:21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8336</v>
      </c>
      <c r="R2587" t="s">
        <v>8337</v>
      </c>
      <c r="S2587" s="11">
        <f t="shared" si="202"/>
        <v>41795.963333333333</v>
      </c>
      <c r="T2587" s="11">
        <f t="shared" si="203"/>
        <v>41825.963333333333</v>
      </c>
      <c r="U2587">
        <f t="shared" si="204"/>
        <v>2014</v>
      </c>
    </row>
    <row r="2588" spans="1:21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8336</v>
      </c>
      <c r="R2588" t="s">
        <v>8337</v>
      </c>
      <c r="S2588" s="11">
        <f t="shared" si="202"/>
        <v>42333.330277777779</v>
      </c>
      <c r="T2588" s="11">
        <f t="shared" si="203"/>
        <v>42363.330277777779</v>
      </c>
      <c r="U2588">
        <f t="shared" si="204"/>
        <v>2015</v>
      </c>
    </row>
    <row r="2589" spans="1:21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8336</v>
      </c>
      <c r="R2589" t="s">
        <v>8337</v>
      </c>
      <c r="S2589" s="11">
        <f t="shared" si="202"/>
        <v>42338.675381944442</v>
      </c>
      <c r="T2589" s="11">
        <f t="shared" si="203"/>
        <v>42368.675381944442</v>
      </c>
      <c r="U2589">
        <f t="shared" si="204"/>
        <v>2015</v>
      </c>
    </row>
    <row r="2590" spans="1:21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8336</v>
      </c>
      <c r="R2590" t="s">
        <v>8337</v>
      </c>
      <c r="S2590" s="11">
        <f t="shared" si="202"/>
        <v>42042.676226851851</v>
      </c>
      <c r="T2590" s="11">
        <f t="shared" si="203"/>
        <v>42094.551388888889</v>
      </c>
      <c r="U2590">
        <f t="shared" si="204"/>
        <v>2015</v>
      </c>
    </row>
    <row r="2591" spans="1:21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8336</v>
      </c>
      <c r="R2591" t="s">
        <v>8337</v>
      </c>
      <c r="S2591" s="11">
        <f t="shared" si="202"/>
        <v>42422.536192129628</v>
      </c>
      <c r="T2591" s="11">
        <f t="shared" si="203"/>
        <v>42452.494525462964</v>
      </c>
      <c r="U2591">
        <f t="shared" si="204"/>
        <v>2016</v>
      </c>
    </row>
    <row r="2592" spans="1:21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8336</v>
      </c>
      <c r="R2592" t="s">
        <v>8337</v>
      </c>
      <c r="S2592" s="11">
        <f t="shared" si="202"/>
        <v>42388.589085648149</v>
      </c>
      <c r="T2592" s="11">
        <f t="shared" si="203"/>
        <v>42395.589085648149</v>
      </c>
      <c r="U2592">
        <f t="shared" si="204"/>
        <v>2016</v>
      </c>
    </row>
    <row r="2593" spans="1:21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8336</v>
      </c>
      <c r="R2593" t="s">
        <v>8337</v>
      </c>
      <c r="S2593" s="11">
        <f t="shared" si="202"/>
        <v>42382.906527777777</v>
      </c>
      <c r="T2593" s="11">
        <f t="shared" si="203"/>
        <v>42442.864861111113</v>
      </c>
      <c r="U2593">
        <f t="shared" si="204"/>
        <v>2016</v>
      </c>
    </row>
    <row r="2594" spans="1:21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8336</v>
      </c>
      <c r="R2594" t="s">
        <v>8337</v>
      </c>
      <c r="S2594" s="11">
        <f t="shared" si="202"/>
        <v>41887.801168981481</v>
      </c>
      <c r="T2594" s="11">
        <f t="shared" si="203"/>
        <v>41917.801168981481</v>
      </c>
      <c r="U2594">
        <f t="shared" si="204"/>
        <v>2014</v>
      </c>
    </row>
    <row r="2595" spans="1:21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8336</v>
      </c>
      <c r="R2595" t="s">
        <v>8337</v>
      </c>
      <c r="S2595" s="11">
        <f t="shared" si="202"/>
        <v>42089.84520833334</v>
      </c>
      <c r="T2595" s="11">
        <f t="shared" si="203"/>
        <v>42119.84520833334</v>
      </c>
      <c r="U2595">
        <f t="shared" si="204"/>
        <v>2015</v>
      </c>
    </row>
    <row r="2596" spans="1:21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8336</v>
      </c>
      <c r="R2596" t="s">
        <v>8337</v>
      </c>
      <c r="S2596" s="11">
        <f t="shared" si="202"/>
        <v>41828.967916666668</v>
      </c>
      <c r="T2596" s="11">
        <f t="shared" si="203"/>
        <v>41858.967916666668</v>
      </c>
      <c r="U2596">
        <f t="shared" si="204"/>
        <v>2014</v>
      </c>
    </row>
    <row r="2597" spans="1:21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8336</v>
      </c>
      <c r="R2597" t="s">
        <v>8337</v>
      </c>
      <c r="S2597" s="11">
        <f t="shared" si="202"/>
        <v>42760.244212962964</v>
      </c>
      <c r="T2597" s="11">
        <f t="shared" si="203"/>
        <v>42790.244212962964</v>
      </c>
      <c r="U2597">
        <f t="shared" si="204"/>
        <v>2017</v>
      </c>
    </row>
    <row r="2598" spans="1:21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8336</v>
      </c>
      <c r="R2598" t="s">
        <v>8337</v>
      </c>
      <c r="S2598" s="11">
        <f t="shared" si="202"/>
        <v>41828.664456018516</v>
      </c>
      <c r="T2598" s="11">
        <f t="shared" si="203"/>
        <v>41858.664456018516</v>
      </c>
      <c r="U2598">
        <f t="shared" si="204"/>
        <v>2014</v>
      </c>
    </row>
    <row r="2599" spans="1:21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8336</v>
      </c>
      <c r="R2599" t="s">
        <v>8337</v>
      </c>
      <c r="S2599" s="11">
        <f t="shared" si="202"/>
        <v>42510.341631944444</v>
      </c>
      <c r="T2599" s="11">
        <f t="shared" si="203"/>
        <v>42540.341631944444</v>
      </c>
      <c r="U2599">
        <f t="shared" si="204"/>
        <v>2016</v>
      </c>
    </row>
    <row r="2600" spans="1:21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8336</v>
      </c>
      <c r="R2600" t="s">
        <v>8337</v>
      </c>
      <c r="S2600" s="11">
        <f t="shared" si="202"/>
        <v>42240.840289351851</v>
      </c>
      <c r="T2600" s="11">
        <f t="shared" si="203"/>
        <v>42270.840289351851</v>
      </c>
      <c r="U2600">
        <f t="shared" si="204"/>
        <v>2015</v>
      </c>
    </row>
    <row r="2601" spans="1:21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8336</v>
      </c>
      <c r="R2601" t="s">
        <v>8337</v>
      </c>
      <c r="S2601" s="11">
        <f t="shared" si="202"/>
        <v>41809.754016203704</v>
      </c>
      <c r="T2601" s="11">
        <f t="shared" si="203"/>
        <v>41854.754016203704</v>
      </c>
      <c r="U2601">
        <f t="shared" si="204"/>
        <v>2014</v>
      </c>
    </row>
    <row r="2602" spans="1:21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8336</v>
      </c>
      <c r="R2602" t="s">
        <v>8337</v>
      </c>
      <c r="S2602" s="11">
        <f t="shared" si="202"/>
        <v>42394.900462962964</v>
      </c>
      <c r="T2602" s="11">
        <f t="shared" si="203"/>
        <v>42454.858796296292</v>
      </c>
      <c r="U2602">
        <f t="shared" si="204"/>
        <v>2016</v>
      </c>
    </row>
    <row r="2603" spans="1:21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8319</v>
      </c>
      <c r="R2603" t="s">
        <v>8355</v>
      </c>
      <c r="S2603" s="11">
        <f t="shared" si="202"/>
        <v>41150.902187499996</v>
      </c>
      <c r="T2603" s="11">
        <f t="shared" si="203"/>
        <v>41165.165972222225</v>
      </c>
      <c r="U2603">
        <f t="shared" si="204"/>
        <v>2012</v>
      </c>
    </row>
    <row r="2604" spans="1:21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8319</v>
      </c>
      <c r="R2604" t="s">
        <v>8355</v>
      </c>
      <c r="S2604" s="11">
        <f t="shared" si="202"/>
        <v>41915.747314814813</v>
      </c>
      <c r="T2604" s="11">
        <f t="shared" si="203"/>
        <v>41955.888888888891</v>
      </c>
      <c r="U2604">
        <f t="shared" si="204"/>
        <v>2014</v>
      </c>
    </row>
    <row r="2605" spans="1:21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8319</v>
      </c>
      <c r="R2605" t="s">
        <v>8355</v>
      </c>
      <c r="S2605" s="11">
        <f t="shared" si="202"/>
        <v>41617.912662037037</v>
      </c>
      <c r="T2605" s="11">
        <f t="shared" si="203"/>
        <v>41631.912662037037</v>
      </c>
      <c r="U2605">
        <f t="shared" si="204"/>
        <v>2013</v>
      </c>
    </row>
    <row r="2606" spans="1:21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8319</v>
      </c>
      <c r="R2606" t="s">
        <v>8355</v>
      </c>
      <c r="S2606" s="11">
        <f t="shared" si="202"/>
        <v>40998.051192129627</v>
      </c>
      <c r="T2606" s="11">
        <f t="shared" si="203"/>
        <v>41028.051192129627</v>
      </c>
      <c r="U2606">
        <f t="shared" si="204"/>
        <v>2012</v>
      </c>
    </row>
    <row r="2607" spans="1:21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8319</v>
      </c>
      <c r="R2607" t="s">
        <v>8355</v>
      </c>
      <c r="S2607" s="11">
        <f t="shared" si="202"/>
        <v>42508.541550925926</v>
      </c>
      <c r="T2607" s="11">
        <f t="shared" si="203"/>
        <v>42538.541550925926</v>
      </c>
      <c r="U2607">
        <f t="shared" si="204"/>
        <v>2016</v>
      </c>
    </row>
    <row r="2608" spans="1:21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8319</v>
      </c>
      <c r="R2608" t="s">
        <v>8355</v>
      </c>
      <c r="S2608" s="11">
        <f t="shared" si="202"/>
        <v>41726.712754629632</v>
      </c>
      <c r="T2608" s="11">
        <f t="shared" si="203"/>
        <v>41758.712754629632</v>
      </c>
      <c r="U2608">
        <f t="shared" si="204"/>
        <v>2014</v>
      </c>
    </row>
    <row r="2609" spans="1:21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8319</v>
      </c>
      <c r="R2609" t="s">
        <v>8355</v>
      </c>
      <c r="S2609" s="11">
        <f t="shared" si="202"/>
        <v>42184.874675925923</v>
      </c>
      <c r="T2609" s="11">
        <f t="shared" si="203"/>
        <v>42228.083333333328</v>
      </c>
      <c r="U2609">
        <f t="shared" si="204"/>
        <v>2015</v>
      </c>
    </row>
    <row r="2610" spans="1:21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8319</v>
      </c>
      <c r="R2610" t="s">
        <v>8355</v>
      </c>
      <c r="S2610" s="11">
        <f t="shared" si="202"/>
        <v>42767.801712962959</v>
      </c>
      <c r="T2610" s="11">
        <f t="shared" si="203"/>
        <v>42809</v>
      </c>
      <c r="U2610">
        <f t="shared" si="204"/>
        <v>2017</v>
      </c>
    </row>
    <row r="2611" spans="1:21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8319</v>
      </c>
      <c r="R2611" t="s">
        <v>8355</v>
      </c>
      <c r="S2611" s="11">
        <f t="shared" si="202"/>
        <v>41075.237858796296</v>
      </c>
      <c r="T2611" s="11">
        <f t="shared" si="203"/>
        <v>41105.237858796296</v>
      </c>
      <c r="U2611">
        <f t="shared" si="204"/>
        <v>2012</v>
      </c>
    </row>
    <row r="2612" spans="1:21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8319</v>
      </c>
      <c r="R2612" t="s">
        <v>8355</v>
      </c>
      <c r="S2612" s="11">
        <f t="shared" si="202"/>
        <v>42564.881076388891</v>
      </c>
      <c r="T2612" s="11">
        <f t="shared" si="203"/>
        <v>42604.290972222225</v>
      </c>
      <c r="U2612">
        <f t="shared" si="204"/>
        <v>2016</v>
      </c>
    </row>
    <row r="2613" spans="1:21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8319</v>
      </c>
      <c r="R2613" t="s">
        <v>8355</v>
      </c>
      <c r="S2613" s="11">
        <f t="shared" si="202"/>
        <v>42704.335810185185</v>
      </c>
      <c r="T2613" s="11">
        <f t="shared" si="203"/>
        <v>42737.957638888889</v>
      </c>
      <c r="U2613">
        <f t="shared" si="204"/>
        <v>2016</v>
      </c>
    </row>
    <row r="2614" spans="1:21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8319</v>
      </c>
      <c r="R2614" t="s">
        <v>8355</v>
      </c>
      <c r="S2614" s="11">
        <f t="shared" si="202"/>
        <v>41982.143171296295</v>
      </c>
      <c r="T2614" s="11">
        <f t="shared" si="203"/>
        <v>42013.143171296295</v>
      </c>
      <c r="U2614">
        <f t="shared" si="204"/>
        <v>2014</v>
      </c>
    </row>
    <row r="2615" spans="1:21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8319</v>
      </c>
      <c r="R2615" t="s">
        <v>8355</v>
      </c>
      <c r="S2615" s="11">
        <f t="shared" si="202"/>
        <v>41143.81821759259</v>
      </c>
      <c r="T2615" s="11">
        <f t="shared" si="203"/>
        <v>41173.81821759259</v>
      </c>
      <c r="U2615">
        <f t="shared" si="204"/>
        <v>2012</v>
      </c>
    </row>
    <row r="2616" spans="1:21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8319</v>
      </c>
      <c r="R2616" t="s">
        <v>8355</v>
      </c>
      <c r="S2616" s="11">
        <f t="shared" si="202"/>
        <v>41730.708472222221</v>
      </c>
      <c r="T2616" s="11">
        <f t="shared" si="203"/>
        <v>41759.208333333336</v>
      </c>
      <c r="U2616">
        <f t="shared" si="204"/>
        <v>2014</v>
      </c>
    </row>
    <row r="2617" spans="1:21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8319</v>
      </c>
      <c r="R2617" t="s">
        <v>8355</v>
      </c>
      <c r="S2617" s="11">
        <f t="shared" si="202"/>
        <v>42453.49726851852</v>
      </c>
      <c r="T2617" s="11">
        <f t="shared" si="203"/>
        <v>42490.5</v>
      </c>
      <c r="U2617">
        <f t="shared" si="204"/>
        <v>2016</v>
      </c>
    </row>
    <row r="2618" spans="1:21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ref="O2618:O2681" si="205">ROUND(E2618/D2618*100,0)</f>
        <v>115</v>
      </c>
      <c r="P2618">
        <f t="shared" ref="P2618:P2681" si="206">IFERROR(ROUND(E2618/L2618,2),0)</f>
        <v>120.31</v>
      </c>
      <c r="Q2618" s="10" t="s">
        <v>8319</v>
      </c>
      <c r="R2618" t="s">
        <v>8355</v>
      </c>
      <c r="S2618" s="11">
        <f t="shared" ref="S2618:S2681" si="207">(((J2618/60)/60)/24)+DATE(1970,1,1)</f>
        <v>42211.99454861111</v>
      </c>
      <c r="T2618" s="11">
        <f t="shared" ref="T2618:T2681" si="208">(((I2618/60)/60)/24)+DATE(1970,1,1)</f>
        <v>42241.99454861111</v>
      </c>
      <c r="U2618">
        <f t="shared" ref="U2618:U2681" si="209">YEAR(S2618)</f>
        <v>2015</v>
      </c>
    </row>
    <row r="2619" spans="1:21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5"/>
        <v>878</v>
      </c>
      <c r="P2619">
        <f t="shared" si="206"/>
        <v>27.6</v>
      </c>
      <c r="Q2619" s="10" t="s">
        <v>8319</v>
      </c>
      <c r="R2619" t="s">
        <v>8355</v>
      </c>
      <c r="S2619" s="11">
        <f t="shared" si="207"/>
        <v>41902.874432870369</v>
      </c>
      <c r="T2619" s="11">
        <f t="shared" si="208"/>
        <v>41932.874432870369</v>
      </c>
      <c r="U2619">
        <f t="shared" si="209"/>
        <v>2014</v>
      </c>
    </row>
    <row r="2620" spans="1:21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5"/>
        <v>105</v>
      </c>
      <c r="P2620">
        <f t="shared" si="206"/>
        <v>205.3</v>
      </c>
      <c r="Q2620" s="10" t="s">
        <v>8319</v>
      </c>
      <c r="R2620" t="s">
        <v>8355</v>
      </c>
      <c r="S2620" s="11">
        <f t="shared" si="207"/>
        <v>42279.792372685188</v>
      </c>
      <c r="T2620" s="11">
        <f t="shared" si="208"/>
        <v>42339.834039351852</v>
      </c>
      <c r="U2620">
        <f t="shared" si="209"/>
        <v>2015</v>
      </c>
    </row>
    <row r="2621" spans="1:21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5"/>
        <v>188</v>
      </c>
      <c r="P2621">
        <f t="shared" si="206"/>
        <v>35.549999999999997</v>
      </c>
      <c r="Q2621" s="10" t="s">
        <v>8319</v>
      </c>
      <c r="R2621" t="s">
        <v>8355</v>
      </c>
      <c r="S2621" s="11">
        <f t="shared" si="207"/>
        <v>42273.884305555555</v>
      </c>
      <c r="T2621" s="11">
        <f t="shared" si="208"/>
        <v>42300.458333333328</v>
      </c>
      <c r="U2621">
        <f t="shared" si="209"/>
        <v>2015</v>
      </c>
    </row>
    <row r="2622" spans="1:21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5"/>
        <v>144</v>
      </c>
      <c r="P2622">
        <f t="shared" si="206"/>
        <v>74.64</v>
      </c>
      <c r="Q2622" s="10" t="s">
        <v>8319</v>
      </c>
      <c r="R2622" t="s">
        <v>8355</v>
      </c>
      <c r="S2622" s="11">
        <f t="shared" si="207"/>
        <v>42251.16715277778</v>
      </c>
      <c r="T2622" s="11">
        <f t="shared" si="208"/>
        <v>42288.041666666672</v>
      </c>
      <c r="U2622">
        <f t="shared" si="209"/>
        <v>2015</v>
      </c>
    </row>
    <row r="2623" spans="1:21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5"/>
        <v>146</v>
      </c>
      <c r="P2623">
        <f t="shared" si="206"/>
        <v>47.06</v>
      </c>
      <c r="Q2623" s="10" t="s">
        <v>8319</v>
      </c>
      <c r="R2623" t="s">
        <v>8355</v>
      </c>
      <c r="S2623" s="11">
        <f t="shared" si="207"/>
        <v>42115.74754629629</v>
      </c>
      <c r="T2623" s="11">
        <f t="shared" si="208"/>
        <v>42145.74754629629</v>
      </c>
      <c r="U2623">
        <f t="shared" si="209"/>
        <v>2015</v>
      </c>
    </row>
    <row r="2624" spans="1:21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5"/>
        <v>131</v>
      </c>
      <c r="P2624">
        <f t="shared" si="206"/>
        <v>26.59</v>
      </c>
      <c r="Q2624" s="10" t="s">
        <v>8319</v>
      </c>
      <c r="R2624" t="s">
        <v>8355</v>
      </c>
      <c r="S2624" s="11">
        <f t="shared" si="207"/>
        <v>42689.74324074074</v>
      </c>
      <c r="T2624" s="11">
        <f t="shared" si="208"/>
        <v>42734.74324074074</v>
      </c>
      <c r="U2624">
        <f t="shared" si="209"/>
        <v>2016</v>
      </c>
    </row>
    <row r="2625" spans="1:21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5"/>
        <v>114</v>
      </c>
      <c r="P2625">
        <f t="shared" si="206"/>
        <v>36.770000000000003</v>
      </c>
      <c r="Q2625" s="10" t="s">
        <v>8319</v>
      </c>
      <c r="R2625" t="s">
        <v>8355</v>
      </c>
      <c r="S2625" s="11">
        <f t="shared" si="207"/>
        <v>42692.256550925929</v>
      </c>
      <c r="T2625" s="11">
        <f t="shared" si="208"/>
        <v>42706.256550925929</v>
      </c>
      <c r="U2625">
        <f t="shared" si="209"/>
        <v>2016</v>
      </c>
    </row>
    <row r="2626" spans="1:21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5"/>
        <v>1379</v>
      </c>
      <c r="P2626">
        <f t="shared" si="206"/>
        <v>31.82</v>
      </c>
      <c r="Q2626" s="10" t="s">
        <v>8319</v>
      </c>
      <c r="R2626" t="s">
        <v>8355</v>
      </c>
      <c r="S2626" s="11">
        <f t="shared" si="207"/>
        <v>41144.42155092593</v>
      </c>
      <c r="T2626" s="11">
        <f t="shared" si="208"/>
        <v>41165.42155092593</v>
      </c>
      <c r="U2626">
        <f t="shared" si="209"/>
        <v>2012</v>
      </c>
    </row>
    <row r="2627" spans="1:21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si="206"/>
        <v>27.58</v>
      </c>
      <c r="Q2627" s="10" t="s">
        <v>8319</v>
      </c>
      <c r="R2627" t="s">
        <v>8355</v>
      </c>
      <c r="S2627" s="11">
        <f t="shared" si="207"/>
        <v>42658.810277777782</v>
      </c>
      <c r="T2627" s="11">
        <f t="shared" si="208"/>
        <v>42683.851944444439</v>
      </c>
      <c r="U2627">
        <f t="shared" si="209"/>
        <v>2016</v>
      </c>
    </row>
    <row r="2628" spans="1:21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8319</v>
      </c>
      <c r="R2628" t="s">
        <v>8355</v>
      </c>
      <c r="S2628" s="11">
        <f t="shared" si="207"/>
        <v>42128.628113425926</v>
      </c>
      <c r="T2628" s="11">
        <f t="shared" si="208"/>
        <v>42158.628113425926</v>
      </c>
      <c r="U2628">
        <f t="shared" si="209"/>
        <v>2015</v>
      </c>
    </row>
    <row r="2629" spans="1:21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8319</v>
      </c>
      <c r="R2629" t="s">
        <v>8355</v>
      </c>
      <c r="S2629" s="11">
        <f t="shared" si="207"/>
        <v>42304.829409722224</v>
      </c>
      <c r="T2629" s="11">
        <f t="shared" si="208"/>
        <v>42334.871076388896</v>
      </c>
      <c r="U2629">
        <f t="shared" si="209"/>
        <v>2015</v>
      </c>
    </row>
    <row r="2630" spans="1:21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8319</v>
      </c>
      <c r="R2630" t="s">
        <v>8355</v>
      </c>
      <c r="S2630" s="11">
        <f t="shared" si="207"/>
        <v>41953.966053240743</v>
      </c>
      <c r="T2630" s="11">
        <f t="shared" si="208"/>
        <v>41973.966053240743</v>
      </c>
      <c r="U2630">
        <f t="shared" si="209"/>
        <v>2014</v>
      </c>
    </row>
    <row r="2631" spans="1:21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8319</v>
      </c>
      <c r="R2631" t="s">
        <v>8355</v>
      </c>
      <c r="S2631" s="11">
        <f t="shared" si="207"/>
        <v>42108.538449074069</v>
      </c>
      <c r="T2631" s="11">
        <f t="shared" si="208"/>
        <v>42138.538449074069</v>
      </c>
      <c r="U2631">
        <f t="shared" si="209"/>
        <v>2015</v>
      </c>
    </row>
    <row r="2632" spans="1:21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8319</v>
      </c>
      <c r="R2632" t="s">
        <v>8355</v>
      </c>
      <c r="S2632" s="11">
        <f t="shared" si="207"/>
        <v>42524.105462962965</v>
      </c>
      <c r="T2632" s="11">
        <f t="shared" si="208"/>
        <v>42551.416666666672</v>
      </c>
      <c r="U2632">
        <f t="shared" si="209"/>
        <v>2016</v>
      </c>
    </row>
    <row r="2633" spans="1:21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8319</v>
      </c>
      <c r="R2633" t="s">
        <v>8355</v>
      </c>
      <c r="S2633" s="11">
        <f t="shared" si="207"/>
        <v>42218.169293981482</v>
      </c>
      <c r="T2633" s="11">
        <f t="shared" si="208"/>
        <v>42246.169293981482</v>
      </c>
      <c r="U2633">
        <f t="shared" si="209"/>
        <v>2015</v>
      </c>
    </row>
    <row r="2634" spans="1:21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8319</v>
      </c>
      <c r="R2634" t="s">
        <v>8355</v>
      </c>
      <c r="S2634" s="11">
        <f t="shared" si="207"/>
        <v>42494.061793981484</v>
      </c>
      <c r="T2634" s="11">
        <f t="shared" si="208"/>
        <v>42519.061793981484</v>
      </c>
      <c r="U2634">
        <f t="shared" si="209"/>
        <v>2016</v>
      </c>
    </row>
    <row r="2635" spans="1:21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8319</v>
      </c>
      <c r="R2635" t="s">
        <v>8355</v>
      </c>
      <c r="S2635" s="11">
        <f t="shared" si="207"/>
        <v>41667.823287037041</v>
      </c>
      <c r="T2635" s="11">
        <f t="shared" si="208"/>
        <v>41697.958333333336</v>
      </c>
      <c r="U2635">
        <f t="shared" si="209"/>
        <v>2014</v>
      </c>
    </row>
    <row r="2636" spans="1:21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8319</v>
      </c>
      <c r="R2636" t="s">
        <v>8355</v>
      </c>
      <c r="S2636" s="11">
        <f t="shared" si="207"/>
        <v>42612.656493055561</v>
      </c>
      <c r="T2636" s="11">
        <f t="shared" si="208"/>
        <v>42642.656493055561</v>
      </c>
      <c r="U2636">
        <f t="shared" si="209"/>
        <v>2016</v>
      </c>
    </row>
    <row r="2637" spans="1:21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8319</v>
      </c>
      <c r="R2637" t="s">
        <v>8355</v>
      </c>
      <c r="S2637" s="11">
        <f t="shared" si="207"/>
        <v>42037.950937500005</v>
      </c>
      <c r="T2637" s="11">
        <f t="shared" si="208"/>
        <v>42072.909270833334</v>
      </c>
      <c r="U2637">
        <f t="shared" si="209"/>
        <v>2015</v>
      </c>
    </row>
    <row r="2638" spans="1:21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8319</v>
      </c>
      <c r="R2638" t="s">
        <v>8355</v>
      </c>
      <c r="S2638" s="11">
        <f t="shared" si="207"/>
        <v>42636.614745370374</v>
      </c>
      <c r="T2638" s="11">
        <f t="shared" si="208"/>
        <v>42659.041666666672</v>
      </c>
      <c r="U2638">
        <f t="shared" si="209"/>
        <v>2016</v>
      </c>
    </row>
    <row r="2639" spans="1:21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8319</v>
      </c>
      <c r="R2639" t="s">
        <v>8355</v>
      </c>
      <c r="S2639" s="11">
        <f t="shared" si="207"/>
        <v>42639.549479166672</v>
      </c>
      <c r="T2639" s="11">
        <f t="shared" si="208"/>
        <v>42655.549479166672</v>
      </c>
      <c r="U2639">
        <f t="shared" si="209"/>
        <v>2016</v>
      </c>
    </row>
    <row r="2640" spans="1:21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8319</v>
      </c>
      <c r="R2640" t="s">
        <v>8355</v>
      </c>
      <c r="S2640" s="11">
        <f t="shared" si="207"/>
        <v>41989.913136574076</v>
      </c>
      <c r="T2640" s="11">
        <f t="shared" si="208"/>
        <v>42019.913136574076</v>
      </c>
      <c r="U2640">
        <f t="shared" si="209"/>
        <v>2014</v>
      </c>
    </row>
    <row r="2641" spans="1:21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8319</v>
      </c>
      <c r="R2641" t="s">
        <v>8355</v>
      </c>
      <c r="S2641" s="11">
        <f t="shared" si="207"/>
        <v>42024.86513888889</v>
      </c>
      <c r="T2641" s="11">
        <f t="shared" si="208"/>
        <v>42054.86513888889</v>
      </c>
      <c r="U2641">
        <f t="shared" si="209"/>
        <v>2015</v>
      </c>
    </row>
    <row r="2642" spans="1:21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8319</v>
      </c>
      <c r="R2642" t="s">
        <v>8355</v>
      </c>
      <c r="S2642" s="11">
        <f t="shared" si="207"/>
        <v>42103.160578703704</v>
      </c>
      <c r="T2642" s="11">
        <f t="shared" si="208"/>
        <v>42163.160578703704</v>
      </c>
      <c r="U2642">
        <f t="shared" si="209"/>
        <v>2015</v>
      </c>
    </row>
    <row r="2643" spans="1:21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8319</v>
      </c>
      <c r="R2643" t="s">
        <v>8355</v>
      </c>
      <c r="S2643" s="11">
        <f t="shared" si="207"/>
        <v>41880.827118055553</v>
      </c>
      <c r="T2643" s="11">
        <f t="shared" si="208"/>
        <v>41897.839583333334</v>
      </c>
      <c r="U2643">
        <f t="shared" si="209"/>
        <v>2014</v>
      </c>
    </row>
    <row r="2644" spans="1:21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8319</v>
      </c>
      <c r="R2644" t="s">
        <v>8355</v>
      </c>
      <c r="S2644" s="11">
        <f t="shared" si="207"/>
        <v>42536.246620370366</v>
      </c>
      <c r="T2644" s="11">
        <f t="shared" si="208"/>
        <v>42566.289583333331</v>
      </c>
      <c r="U2644">
        <f t="shared" si="209"/>
        <v>2016</v>
      </c>
    </row>
    <row r="2645" spans="1:21" ht="58" x14ac:dyDescent="0.35">
      <c r="A2645">
        <v>1229</v>
      </c>
      <c r="B2645" s="3" t="s">
        <v>1230</v>
      </c>
      <c r="C2645" s="3" t="s">
        <v>5339</v>
      </c>
      <c r="D2645" s="6">
        <v>2750</v>
      </c>
      <c r="E2645" s="8">
        <v>25</v>
      </c>
      <c r="F2645" t="s">
        <v>8219</v>
      </c>
      <c r="G2645" t="s">
        <v>8223</v>
      </c>
      <c r="H2645" t="s">
        <v>8245</v>
      </c>
      <c r="I2645">
        <v>1334592000</v>
      </c>
      <c r="J2645">
        <v>1331982127</v>
      </c>
      <c r="K2645" t="b">
        <v>0</v>
      </c>
      <c r="L2645">
        <v>1</v>
      </c>
      <c r="M2645" t="b">
        <v>0</v>
      </c>
      <c r="N2645" t="s">
        <v>8284</v>
      </c>
      <c r="O2645">
        <f t="shared" si="205"/>
        <v>1</v>
      </c>
      <c r="P2645">
        <f t="shared" si="206"/>
        <v>25</v>
      </c>
      <c r="Q2645" s="10" t="s">
        <v>8325</v>
      </c>
      <c r="R2645" t="s">
        <v>8340</v>
      </c>
      <c r="S2645" s="11">
        <f t="shared" si="207"/>
        <v>40985.459803240738</v>
      </c>
      <c r="T2645" s="11">
        <f t="shared" si="208"/>
        <v>41015.666666666664</v>
      </c>
      <c r="U2645">
        <f t="shared" si="209"/>
        <v>2012</v>
      </c>
    </row>
    <row r="2646" spans="1:21" ht="29" x14ac:dyDescent="0.35">
      <c r="A2646">
        <v>1050</v>
      </c>
      <c r="B2646" s="3" t="s">
        <v>1051</v>
      </c>
      <c r="C2646" s="3" t="s">
        <v>5160</v>
      </c>
      <c r="D2646" s="6">
        <v>2500</v>
      </c>
      <c r="E2646" s="8">
        <v>0</v>
      </c>
      <c r="F2646" t="s">
        <v>8219</v>
      </c>
      <c r="G2646" t="s">
        <v>8223</v>
      </c>
      <c r="H2646" t="s">
        <v>8245</v>
      </c>
      <c r="I2646">
        <v>1442257677</v>
      </c>
      <c r="J2646">
        <v>1439665677</v>
      </c>
      <c r="K2646" t="b">
        <v>0</v>
      </c>
      <c r="L2646">
        <v>0</v>
      </c>
      <c r="M2646" t="b">
        <v>0</v>
      </c>
      <c r="N2646" t="s">
        <v>8279</v>
      </c>
      <c r="O2646">
        <f t="shared" si="205"/>
        <v>0</v>
      </c>
      <c r="P2646">
        <f t="shared" si="206"/>
        <v>0</v>
      </c>
      <c r="Q2646" s="10" t="s">
        <v>8331</v>
      </c>
      <c r="R2646" t="s">
        <v>8332</v>
      </c>
      <c r="S2646" s="11">
        <f t="shared" si="207"/>
        <v>42231.7971875</v>
      </c>
      <c r="T2646" s="11">
        <f t="shared" si="208"/>
        <v>42261.7971875</v>
      </c>
      <c r="U2646">
        <f t="shared" si="209"/>
        <v>2015</v>
      </c>
    </row>
    <row r="2647" spans="1:21" ht="58" x14ac:dyDescent="0.35">
      <c r="A2647">
        <v>1054</v>
      </c>
      <c r="B2647" s="3" t="s">
        <v>1055</v>
      </c>
      <c r="C2647" s="3" t="s">
        <v>5164</v>
      </c>
      <c r="D2647" s="6">
        <v>2500</v>
      </c>
      <c r="E2647" s="8">
        <v>0</v>
      </c>
      <c r="F2647" t="s">
        <v>8219</v>
      </c>
      <c r="G2647" t="s">
        <v>8223</v>
      </c>
      <c r="H2647" t="s">
        <v>8245</v>
      </c>
      <c r="I2647">
        <v>1407708000</v>
      </c>
      <c r="J2647">
        <v>1405110399</v>
      </c>
      <c r="K2647" t="b">
        <v>0</v>
      </c>
      <c r="L2647">
        <v>0</v>
      </c>
      <c r="M2647" t="b">
        <v>0</v>
      </c>
      <c r="N2647" t="s">
        <v>8279</v>
      </c>
      <c r="O2647">
        <f t="shared" si="205"/>
        <v>0</v>
      </c>
      <c r="P2647">
        <f t="shared" si="206"/>
        <v>0</v>
      </c>
      <c r="Q2647" s="10" t="s">
        <v>8331</v>
      </c>
      <c r="R2647" t="s">
        <v>8332</v>
      </c>
      <c r="S2647" s="11">
        <f t="shared" si="207"/>
        <v>41831.851840277777</v>
      </c>
      <c r="T2647" s="11">
        <f t="shared" si="208"/>
        <v>41861.916666666664</v>
      </c>
      <c r="U2647">
        <f t="shared" si="209"/>
        <v>2014</v>
      </c>
    </row>
    <row r="2648" spans="1:21" x14ac:dyDescent="0.35">
      <c r="A2648">
        <v>1236</v>
      </c>
      <c r="B2648" s="3" t="s">
        <v>1237</v>
      </c>
      <c r="C2648" s="3" t="s">
        <v>5346</v>
      </c>
      <c r="D2648" s="6">
        <v>2500</v>
      </c>
      <c r="E2648" s="8">
        <v>0</v>
      </c>
      <c r="F2648" t="s">
        <v>8219</v>
      </c>
      <c r="G2648" t="s">
        <v>8223</v>
      </c>
      <c r="H2648" t="s">
        <v>8245</v>
      </c>
      <c r="I2648">
        <v>1343491200</v>
      </c>
      <c r="J2648">
        <v>1342801164</v>
      </c>
      <c r="K2648" t="b">
        <v>0</v>
      </c>
      <c r="L2648">
        <v>0</v>
      </c>
      <c r="M2648" t="b">
        <v>0</v>
      </c>
      <c r="N2648" t="s">
        <v>8284</v>
      </c>
      <c r="O2648">
        <f t="shared" si="205"/>
        <v>0</v>
      </c>
      <c r="P2648">
        <f t="shared" si="206"/>
        <v>0</v>
      </c>
      <c r="Q2648" s="10" t="s">
        <v>8325</v>
      </c>
      <c r="R2648" t="s">
        <v>8340</v>
      </c>
      <c r="S2648" s="11">
        <f t="shared" si="207"/>
        <v>41110.680138888885</v>
      </c>
      <c r="T2648" s="11">
        <f t="shared" si="208"/>
        <v>41118.666666666664</v>
      </c>
      <c r="U2648">
        <f t="shared" si="209"/>
        <v>2012</v>
      </c>
    </row>
    <row r="2649" spans="1:21" ht="29" x14ac:dyDescent="0.35">
      <c r="A2649">
        <v>1239</v>
      </c>
      <c r="B2649" s="3" t="s">
        <v>1240</v>
      </c>
      <c r="C2649" s="3" t="s">
        <v>5349</v>
      </c>
      <c r="D2649" s="6">
        <v>2500</v>
      </c>
      <c r="E2649" s="8">
        <v>0</v>
      </c>
      <c r="F2649" t="s">
        <v>8219</v>
      </c>
      <c r="G2649" t="s">
        <v>8223</v>
      </c>
      <c r="H2649" t="s">
        <v>8245</v>
      </c>
      <c r="I2649">
        <v>1325804767</v>
      </c>
      <c r="J2649">
        <v>1323212767</v>
      </c>
      <c r="K2649" t="b">
        <v>0</v>
      </c>
      <c r="L2649">
        <v>0</v>
      </c>
      <c r="M2649" t="b">
        <v>0</v>
      </c>
      <c r="N2649" t="s">
        <v>8284</v>
      </c>
      <c r="O2649">
        <f t="shared" si="205"/>
        <v>0</v>
      </c>
      <c r="P2649">
        <f t="shared" si="206"/>
        <v>0</v>
      </c>
      <c r="Q2649" s="10" t="s">
        <v>8325</v>
      </c>
      <c r="R2649" t="s">
        <v>8340</v>
      </c>
      <c r="S2649" s="11">
        <f t="shared" si="207"/>
        <v>40883.962581018517</v>
      </c>
      <c r="T2649" s="11">
        <f t="shared" si="208"/>
        <v>40913.962581018517</v>
      </c>
      <c r="U2649">
        <f t="shared" si="209"/>
        <v>2011</v>
      </c>
    </row>
    <row r="2650" spans="1:21" ht="43.5" x14ac:dyDescent="0.35">
      <c r="A2650">
        <v>1333</v>
      </c>
      <c r="B2650" s="3" t="s">
        <v>1334</v>
      </c>
      <c r="C2650" s="3" t="s">
        <v>5443</v>
      </c>
      <c r="D2650" s="6">
        <v>2500</v>
      </c>
      <c r="E2650" s="8">
        <v>0</v>
      </c>
      <c r="F2650" t="s">
        <v>8219</v>
      </c>
      <c r="G2650" t="s">
        <v>8225</v>
      </c>
      <c r="H2650" t="s">
        <v>8247</v>
      </c>
      <c r="I2650">
        <v>1405478025</v>
      </c>
      <c r="J2650">
        <v>1402886025</v>
      </c>
      <c r="K2650" t="b">
        <v>0</v>
      </c>
      <c r="L2650">
        <v>0</v>
      </c>
      <c r="M2650" t="b">
        <v>0</v>
      </c>
      <c r="N2650" t="s">
        <v>8271</v>
      </c>
      <c r="O2650">
        <f t="shared" si="205"/>
        <v>0</v>
      </c>
      <c r="P2650">
        <f t="shared" si="206"/>
        <v>0</v>
      </c>
      <c r="Q2650" s="10" t="s">
        <v>8319</v>
      </c>
      <c r="R2650" t="s">
        <v>8321</v>
      </c>
      <c r="S2650" s="11">
        <f t="shared" si="207"/>
        <v>41806.106770833336</v>
      </c>
      <c r="T2650" s="11">
        <f t="shared" si="208"/>
        <v>41836.106770833336</v>
      </c>
      <c r="U2650">
        <f t="shared" si="209"/>
        <v>2014</v>
      </c>
    </row>
    <row r="2651" spans="1:21" ht="43.5" x14ac:dyDescent="0.35">
      <c r="A2651">
        <v>1572</v>
      </c>
      <c r="B2651" s="3" t="s">
        <v>1573</v>
      </c>
      <c r="C2651" s="3" t="s">
        <v>5682</v>
      </c>
      <c r="D2651" s="6">
        <v>2500</v>
      </c>
      <c r="E2651" s="8">
        <v>125</v>
      </c>
      <c r="F2651" t="s">
        <v>8219</v>
      </c>
      <c r="G2651" t="s">
        <v>8224</v>
      </c>
      <c r="H2651" t="s">
        <v>8246</v>
      </c>
      <c r="I2651">
        <v>1456703940</v>
      </c>
      <c r="J2651">
        <v>1454546859</v>
      </c>
      <c r="K2651" t="b">
        <v>0</v>
      </c>
      <c r="L2651">
        <v>3</v>
      </c>
      <c r="M2651" t="b">
        <v>0</v>
      </c>
      <c r="N2651" t="s">
        <v>8288</v>
      </c>
      <c r="O2651">
        <f t="shared" si="205"/>
        <v>5</v>
      </c>
      <c r="P2651">
        <f t="shared" si="206"/>
        <v>41.67</v>
      </c>
      <c r="Q2651" s="10" t="s">
        <v>8322</v>
      </c>
      <c r="R2651" t="s">
        <v>8344</v>
      </c>
      <c r="S2651" s="11">
        <f t="shared" si="207"/>
        <v>42404.033090277779</v>
      </c>
      <c r="T2651" s="11">
        <f t="shared" si="208"/>
        <v>42428.999305555553</v>
      </c>
      <c r="U2651">
        <f t="shared" si="209"/>
        <v>2016</v>
      </c>
    </row>
    <row r="2652" spans="1:21" ht="43.5" x14ac:dyDescent="0.35">
      <c r="A2652">
        <v>2377</v>
      </c>
      <c r="B2652" s="3" t="s">
        <v>2378</v>
      </c>
      <c r="C2652" s="3" t="s">
        <v>6487</v>
      </c>
      <c r="D2652" s="6">
        <v>2500</v>
      </c>
      <c r="E2652" s="8">
        <v>0</v>
      </c>
      <c r="F2652" t="s">
        <v>8219</v>
      </c>
      <c r="G2652" t="s">
        <v>8228</v>
      </c>
      <c r="H2652" t="s">
        <v>8250</v>
      </c>
      <c r="I2652">
        <v>1480110783</v>
      </c>
      <c r="J2652">
        <v>1477515183</v>
      </c>
      <c r="K2652" t="b">
        <v>0</v>
      </c>
      <c r="L2652">
        <v>0</v>
      </c>
      <c r="M2652" t="b">
        <v>0</v>
      </c>
      <c r="N2652" t="s">
        <v>8270</v>
      </c>
      <c r="O2652">
        <f t="shared" si="205"/>
        <v>0</v>
      </c>
      <c r="P2652">
        <f t="shared" si="206"/>
        <v>0</v>
      </c>
      <c r="Q2652" s="10" t="s">
        <v>8319</v>
      </c>
      <c r="R2652" t="s">
        <v>8320</v>
      </c>
      <c r="S2652" s="11">
        <f t="shared" si="207"/>
        <v>42669.870173611111</v>
      </c>
      <c r="T2652" s="11">
        <f t="shared" si="208"/>
        <v>42699.911840277782</v>
      </c>
      <c r="U2652">
        <f t="shared" si="209"/>
        <v>2016</v>
      </c>
    </row>
    <row r="2653" spans="1:21" ht="43.5" x14ac:dyDescent="0.35">
      <c r="A2653">
        <v>2647</v>
      </c>
      <c r="B2653" s="3" t="s">
        <v>2647</v>
      </c>
      <c r="C2653" s="3" t="s">
        <v>6757</v>
      </c>
      <c r="D2653" s="6">
        <v>2500</v>
      </c>
      <c r="E2653" s="8">
        <v>36</v>
      </c>
      <c r="F2653" t="s">
        <v>8219</v>
      </c>
      <c r="G2653" t="s">
        <v>8228</v>
      </c>
      <c r="H2653" t="s">
        <v>8250</v>
      </c>
      <c r="I2653">
        <v>1439533019</v>
      </c>
      <c r="J2653">
        <v>1436941019</v>
      </c>
      <c r="K2653" t="b">
        <v>0</v>
      </c>
      <c r="L2653">
        <v>3</v>
      </c>
      <c r="M2653" t="b">
        <v>0</v>
      </c>
      <c r="N2653" t="s">
        <v>8299</v>
      </c>
      <c r="O2653">
        <f t="shared" si="205"/>
        <v>1</v>
      </c>
      <c r="P2653">
        <f t="shared" si="206"/>
        <v>12</v>
      </c>
      <c r="Q2653" s="10" t="s">
        <v>8319</v>
      </c>
      <c r="R2653" t="s">
        <v>8355</v>
      </c>
      <c r="S2653" s="11">
        <f t="shared" si="207"/>
        <v>42200.261793981481</v>
      </c>
      <c r="T2653" s="11">
        <f t="shared" si="208"/>
        <v>42230.261793981481</v>
      </c>
      <c r="U2653">
        <f t="shared" si="209"/>
        <v>2015</v>
      </c>
    </row>
    <row r="2654" spans="1:21" ht="58" x14ac:dyDescent="0.35">
      <c r="A2654">
        <v>617</v>
      </c>
      <c r="B2654" s="3" t="s">
        <v>618</v>
      </c>
      <c r="C2654" s="3" t="s">
        <v>4727</v>
      </c>
      <c r="D2654" s="6">
        <v>2000</v>
      </c>
      <c r="E2654" s="8">
        <v>60</v>
      </c>
      <c r="F2654" t="s">
        <v>8219</v>
      </c>
      <c r="G2654" t="s">
        <v>8224</v>
      </c>
      <c r="H2654" t="s">
        <v>8246</v>
      </c>
      <c r="I2654">
        <v>1431072843</v>
      </c>
      <c r="J2654">
        <v>1427184843</v>
      </c>
      <c r="K2654" t="b">
        <v>0</v>
      </c>
      <c r="L2654">
        <v>3</v>
      </c>
      <c r="M2654" t="b">
        <v>0</v>
      </c>
      <c r="N2654" t="s">
        <v>8270</v>
      </c>
      <c r="O2654">
        <f t="shared" si="205"/>
        <v>3</v>
      </c>
      <c r="P2654">
        <f t="shared" si="206"/>
        <v>20</v>
      </c>
      <c r="Q2654" s="10" t="s">
        <v>8319</v>
      </c>
      <c r="R2654" t="s">
        <v>8320</v>
      </c>
      <c r="S2654" s="11">
        <f t="shared" si="207"/>
        <v>42087.343090277776</v>
      </c>
      <c r="T2654" s="11">
        <f t="shared" si="208"/>
        <v>42132.343090277776</v>
      </c>
      <c r="U2654">
        <f t="shared" si="209"/>
        <v>2015</v>
      </c>
    </row>
    <row r="2655" spans="1:21" ht="43.5" x14ac:dyDescent="0.35">
      <c r="A2655">
        <v>636</v>
      </c>
      <c r="B2655" s="3" t="s">
        <v>637</v>
      </c>
      <c r="C2655" s="3" t="s">
        <v>4746</v>
      </c>
      <c r="D2655" s="6">
        <v>2000</v>
      </c>
      <c r="E2655" s="8">
        <v>4</v>
      </c>
      <c r="F2655" t="s">
        <v>8219</v>
      </c>
      <c r="G2655" t="s">
        <v>8224</v>
      </c>
      <c r="H2655" t="s">
        <v>8246</v>
      </c>
      <c r="I2655">
        <v>1433587620</v>
      </c>
      <c r="J2655">
        <v>1430996150</v>
      </c>
      <c r="K2655" t="b">
        <v>0</v>
      </c>
      <c r="L2655">
        <v>1</v>
      </c>
      <c r="M2655" t="b">
        <v>0</v>
      </c>
      <c r="N2655" t="s">
        <v>8270</v>
      </c>
      <c r="O2655">
        <f t="shared" si="205"/>
        <v>0</v>
      </c>
      <c r="P2655">
        <f t="shared" si="206"/>
        <v>4</v>
      </c>
      <c r="Q2655" s="10" t="s">
        <v>8319</v>
      </c>
      <c r="R2655" t="s">
        <v>8320</v>
      </c>
      <c r="S2655" s="11">
        <f t="shared" si="207"/>
        <v>42131.455439814818</v>
      </c>
      <c r="T2655" s="11">
        <f t="shared" si="208"/>
        <v>42161.44930555555</v>
      </c>
      <c r="U2655">
        <f t="shared" si="209"/>
        <v>2015</v>
      </c>
    </row>
    <row r="2656" spans="1:21" ht="43.5" x14ac:dyDescent="0.35">
      <c r="A2656">
        <v>1047</v>
      </c>
      <c r="B2656" s="3" t="s">
        <v>1048</v>
      </c>
      <c r="C2656" s="3" t="s">
        <v>5157</v>
      </c>
      <c r="D2656" s="6">
        <v>2000</v>
      </c>
      <c r="E2656" s="8">
        <v>1</v>
      </c>
      <c r="F2656" t="s">
        <v>8219</v>
      </c>
      <c r="G2656" t="s">
        <v>8223</v>
      </c>
      <c r="H2656" t="s">
        <v>8245</v>
      </c>
      <c r="I2656">
        <v>1415219915</v>
      </c>
      <c r="J2656">
        <v>1412624315</v>
      </c>
      <c r="K2656" t="b">
        <v>0</v>
      </c>
      <c r="L2656">
        <v>1</v>
      </c>
      <c r="M2656" t="b">
        <v>0</v>
      </c>
      <c r="N2656" t="s">
        <v>8279</v>
      </c>
      <c r="O2656">
        <f t="shared" si="205"/>
        <v>0</v>
      </c>
      <c r="P2656">
        <f t="shared" si="206"/>
        <v>1</v>
      </c>
      <c r="Q2656" s="10" t="s">
        <v>8331</v>
      </c>
      <c r="R2656" t="s">
        <v>8332</v>
      </c>
      <c r="S2656" s="11">
        <f t="shared" si="207"/>
        <v>41918.818460648145</v>
      </c>
      <c r="T2656" s="11">
        <f t="shared" si="208"/>
        <v>41948.860127314816</v>
      </c>
      <c r="U2656">
        <f t="shared" si="209"/>
        <v>2014</v>
      </c>
    </row>
    <row r="2657" spans="1:21" ht="43.5" x14ac:dyDescent="0.35">
      <c r="A2657">
        <v>1227</v>
      </c>
      <c r="B2657" s="3" t="s">
        <v>1228</v>
      </c>
      <c r="C2657" s="3" t="s">
        <v>5337</v>
      </c>
      <c r="D2657" s="6">
        <v>2000</v>
      </c>
      <c r="E2657" s="8">
        <v>0</v>
      </c>
      <c r="F2657" t="s">
        <v>8219</v>
      </c>
      <c r="G2657" t="s">
        <v>8223</v>
      </c>
      <c r="H2657" t="s">
        <v>8245</v>
      </c>
      <c r="I2657">
        <v>1407394800</v>
      </c>
      <c r="J2657">
        <v>1404770616</v>
      </c>
      <c r="K2657" t="b">
        <v>0</v>
      </c>
      <c r="L2657">
        <v>0</v>
      </c>
      <c r="M2657" t="b">
        <v>0</v>
      </c>
      <c r="N2657" t="s">
        <v>8284</v>
      </c>
      <c r="O2657">
        <f t="shared" si="205"/>
        <v>0</v>
      </c>
      <c r="P2657">
        <f t="shared" si="206"/>
        <v>0</v>
      </c>
      <c r="Q2657" s="10" t="s">
        <v>8325</v>
      </c>
      <c r="R2657" t="s">
        <v>8340</v>
      </c>
      <c r="S2657" s="11">
        <f t="shared" si="207"/>
        <v>41827.919166666667</v>
      </c>
      <c r="T2657" s="11">
        <f t="shared" si="208"/>
        <v>41858.291666666664</v>
      </c>
      <c r="U2657">
        <f t="shared" si="209"/>
        <v>2014</v>
      </c>
    </row>
    <row r="2658" spans="1:21" ht="43.5" x14ac:dyDescent="0.35">
      <c r="A2658">
        <v>2352</v>
      </c>
      <c r="B2658" s="3" t="s">
        <v>2353</v>
      </c>
      <c r="C2658" s="3" t="s">
        <v>6462</v>
      </c>
      <c r="D2658" s="6">
        <v>2000</v>
      </c>
      <c r="E2658" s="8">
        <v>0</v>
      </c>
      <c r="F2658" t="s">
        <v>8219</v>
      </c>
      <c r="G2658" t="s">
        <v>8223</v>
      </c>
      <c r="H2658" t="s">
        <v>8245</v>
      </c>
      <c r="I2658">
        <v>1433603552</v>
      </c>
      <c r="J2658">
        <v>1428419552</v>
      </c>
      <c r="K2658" t="b">
        <v>0</v>
      </c>
      <c r="L2658">
        <v>0</v>
      </c>
      <c r="M2658" t="b">
        <v>0</v>
      </c>
      <c r="N2658" t="s">
        <v>8270</v>
      </c>
      <c r="O2658">
        <f t="shared" si="205"/>
        <v>0</v>
      </c>
      <c r="P2658">
        <f t="shared" si="206"/>
        <v>0</v>
      </c>
      <c r="Q2658" s="10" t="s">
        <v>8319</v>
      </c>
      <c r="R2658" t="s">
        <v>8320</v>
      </c>
      <c r="S2658" s="11">
        <f t="shared" si="207"/>
        <v>42101.633703703701</v>
      </c>
      <c r="T2658" s="11">
        <f t="shared" si="208"/>
        <v>42161.633703703701</v>
      </c>
      <c r="U2658">
        <f t="shared" si="209"/>
        <v>2015</v>
      </c>
    </row>
    <row r="2659" spans="1:21" ht="43.5" x14ac:dyDescent="0.35">
      <c r="A2659">
        <v>2371</v>
      </c>
      <c r="B2659" s="3" t="s">
        <v>2372</v>
      </c>
      <c r="C2659" s="3" t="s">
        <v>6481</v>
      </c>
      <c r="D2659" s="6">
        <v>2000</v>
      </c>
      <c r="E2659" s="8">
        <v>0</v>
      </c>
      <c r="F2659" t="s">
        <v>8219</v>
      </c>
      <c r="G2659" t="s">
        <v>8223</v>
      </c>
      <c r="H2659" t="s">
        <v>8245</v>
      </c>
      <c r="I2659">
        <v>1435257596</v>
      </c>
      <c r="J2659">
        <v>1432665596</v>
      </c>
      <c r="K2659" t="b">
        <v>0</v>
      </c>
      <c r="L2659">
        <v>0</v>
      </c>
      <c r="M2659" t="b">
        <v>0</v>
      </c>
      <c r="N2659" t="s">
        <v>8270</v>
      </c>
      <c r="O2659">
        <f t="shared" si="205"/>
        <v>0</v>
      </c>
      <c r="P2659">
        <f t="shared" si="206"/>
        <v>0</v>
      </c>
      <c r="Q2659" s="10" t="s">
        <v>8319</v>
      </c>
      <c r="R2659" t="s">
        <v>8320</v>
      </c>
      <c r="S2659" s="11">
        <f t="shared" si="207"/>
        <v>42150.777731481481</v>
      </c>
      <c r="T2659" s="11">
        <f t="shared" si="208"/>
        <v>42180.777731481481</v>
      </c>
      <c r="U2659">
        <f t="shared" si="209"/>
        <v>2015</v>
      </c>
    </row>
    <row r="2660" spans="1:21" ht="43.5" x14ac:dyDescent="0.35">
      <c r="A2660">
        <v>3887</v>
      </c>
      <c r="B2660" s="3" t="s">
        <v>3884</v>
      </c>
      <c r="C2660" s="3" t="s">
        <v>7995</v>
      </c>
      <c r="D2660" s="6">
        <v>2000</v>
      </c>
      <c r="E2660" s="8">
        <v>35</v>
      </c>
      <c r="F2660" t="s">
        <v>8219</v>
      </c>
      <c r="G2660" t="s">
        <v>8223</v>
      </c>
      <c r="H2660" t="s">
        <v>8245</v>
      </c>
      <c r="I2660">
        <v>1430517600</v>
      </c>
      <c r="J2660">
        <v>1426538129</v>
      </c>
      <c r="K2660" t="b">
        <v>0</v>
      </c>
      <c r="L2660">
        <v>2</v>
      </c>
      <c r="M2660" t="b">
        <v>0</v>
      </c>
      <c r="N2660" t="s">
        <v>8303</v>
      </c>
      <c r="O2660">
        <f t="shared" si="205"/>
        <v>2</v>
      </c>
      <c r="P2660">
        <f t="shared" si="206"/>
        <v>17.5</v>
      </c>
      <c r="Q2660" s="10" t="s">
        <v>8317</v>
      </c>
      <c r="R2660" t="s">
        <v>8359</v>
      </c>
      <c r="S2660" s="11">
        <f t="shared" si="207"/>
        <v>42079.857974537037</v>
      </c>
      <c r="T2660" s="11">
        <f t="shared" si="208"/>
        <v>42125.916666666672</v>
      </c>
      <c r="U2660">
        <f t="shared" si="209"/>
        <v>2015</v>
      </c>
    </row>
    <row r="2661" spans="1:21" ht="58" x14ac:dyDescent="0.35">
      <c r="A2661">
        <v>1578</v>
      </c>
      <c r="B2661" s="3" t="s">
        <v>1579</v>
      </c>
      <c r="C2661" s="3" t="s">
        <v>5688</v>
      </c>
      <c r="D2661" s="6">
        <v>1897</v>
      </c>
      <c r="E2661" s="8">
        <v>205</v>
      </c>
      <c r="F2661" t="s">
        <v>8219</v>
      </c>
      <c r="G2661" t="s">
        <v>8223</v>
      </c>
      <c r="H2661" t="s">
        <v>8245</v>
      </c>
      <c r="I2661">
        <v>1283392800</v>
      </c>
      <c r="J2661">
        <v>1281317691</v>
      </c>
      <c r="K2661" t="b">
        <v>0</v>
      </c>
      <c r="L2661">
        <v>4</v>
      </c>
      <c r="M2661" t="b">
        <v>0</v>
      </c>
      <c r="N2661" t="s">
        <v>8288</v>
      </c>
      <c r="O2661">
        <f t="shared" si="205"/>
        <v>11</v>
      </c>
      <c r="P2661">
        <f t="shared" si="206"/>
        <v>51.25</v>
      </c>
      <c r="Q2661" s="10" t="s">
        <v>8322</v>
      </c>
      <c r="R2661" t="s">
        <v>8344</v>
      </c>
      <c r="S2661" s="11">
        <f t="shared" si="207"/>
        <v>40399.065868055557</v>
      </c>
      <c r="T2661" s="11">
        <f t="shared" si="208"/>
        <v>40423.083333333336</v>
      </c>
      <c r="U2661">
        <f t="shared" si="209"/>
        <v>2010</v>
      </c>
    </row>
    <row r="2662" spans="1:21" ht="43.5" x14ac:dyDescent="0.35">
      <c r="A2662">
        <v>1454</v>
      </c>
      <c r="B2662" s="3" t="s">
        <v>1455</v>
      </c>
      <c r="C2662" s="3" t="s">
        <v>5564</v>
      </c>
      <c r="D2662" s="6">
        <v>1750</v>
      </c>
      <c r="E2662" s="8">
        <v>15</v>
      </c>
      <c r="F2662" t="s">
        <v>8219</v>
      </c>
      <c r="G2662" t="s">
        <v>8226</v>
      </c>
      <c r="H2662" t="s">
        <v>8248</v>
      </c>
      <c r="I2662">
        <v>1461535140</v>
      </c>
      <c r="J2662">
        <v>1459716480</v>
      </c>
      <c r="K2662" t="b">
        <v>0</v>
      </c>
      <c r="L2662">
        <v>1</v>
      </c>
      <c r="M2662" t="b">
        <v>0</v>
      </c>
      <c r="N2662" t="s">
        <v>8285</v>
      </c>
      <c r="O2662">
        <f t="shared" si="205"/>
        <v>1</v>
      </c>
      <c r="P2662">
        <f t="shared" si="206"/>
        <v>15</v>
      </c>
      <c r="Q2662" s="10" t="s">
        <v>8322</v>
      </c>
      <c r="R2662" t="s">
        <v>8341</v>
      </c>
      <c r="S2662" s="11">
        <f t="shared" si="207"/>
        <v>42463.866666666669</v>
      </c>
      <c r="T2662" s="11">
        <f t="shared" si="208"/>
        <v>42484.915972222225</v>
      </c>
      <c r="U2662">
        <f t="shared" si="209"/>
        <v>2016</v>
      </c>
    </row>
    <row r="2663" spans="1:21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8319</v>
      </c>
      <c r="R2663" t="s">
        <v>8356</v>
      </c>
      <c r="S2663" s="11">
        <f t="shared" si="207"/>
        <v>41542.958449074074</v>
      </c>
      <c r="T2663" s="11">
        <f t="shared" si="208"/>
        <v>41572.958449074074</v>
      </c>
      <c r="U2663">
        <f t="shared" si="209"/>
        <v>2013</v>
      </c>
    </row>
    <row r="2664" spans="1:21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8319</v>
      </c>
      <c r="R2664" t="s">
        <v>8356</v>
      </c>
      <c r="S2664" s="11">
        <f t="shared" si="207"/>
        <v>42207.746678240743</v>
      </c>
      <c r="T2664" s="11">
        <f t="shared" si="208"/>
        <v>42237.746678240743</v>
      </c>
      <c r="U2664">
        <f t="shared" si="209"/>
        <v>2015</v>
      </c>
    </row>
    <row r="2665" spans="1:21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8319</v>
      </c>
      <c r="R2665" t="s">
        <v>8356</v>
      </c>
      <c r="S2665" s="11">
        <f t="shared" si="207"/>
        <v>42222.622766203705</v>
      </c>
      <c r="T2665" s="11">
        <f t="shared" si="208"/>
        <v>42251.625</v>
      </c>
      <c r="U2665">
        <f t="shared" si="209"/>
        <v>2015</v>
      </c>
    </row>
    <row r="2666" spans="1:21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8319</v>
      </c>
      <c r="R2666" t="s">
        <v>8356</v>
      </c>
      <c r="S2666" s="11">
        <f t="shared" si="207"/>
        <v>42313.02542824074</v>
      </c>
      <c r="T2666" s="11">
        <f t="shared" si="208"/>
        <v>42347.290972222225</v>
      </c>
      <c r="U2666">
        <f t="shared" si="209"/>
        <v>2015</v>
      </c>
    </row>
    <row r="2667" spans="1:21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8319</v>
      </c>
      <c r="R2667" t="s">
        <v>8356</v>
      </c>
      <c r="S2667" s="11">
        <f t="shared" si="207"/>
        <v>42083.895532407405</v>
      </c>
      <c r="T2667" s="11">
        <f t="shared" si="208"/>
        <v>42128.895532407405</v>
      </c>
      <c r="U2667">
        <f t="shared" si="209"/>
        <v>2015</v>
      </c>
    </row>
    <row r="2668" spans="1:21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8319</v>
      </c>
      <c r="R2668" t="s">
        <v>8356</v>
      </c>
      <c r="S2668" s="11">
        <f t="shared" si="207"/>
        <v>42235.764340277776</v>
      </c>
      <c r="T2668" s="11">
        <f t="shared" si="208"/>
        <v>42272.875</v>
      </c>
      <c r="U2668">
        <f t="shared" si="209"/>
        <v>2015</v>
      </c>
    </row>
    <row r="2669" spans="1:21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8319</v>
      </c>
      <c r="R2669" t="s">
        <v>8356</v>
      </c>
      <c r="S2669" s="11">
        <f t="shared" si="207"/>
        <v>42380.926111111112</v>
      </c>
      <c r="T2669" s="11">
        <f t="shared" si="208"/>
        <v>42410.926111111112</v>
      </c>
      <c r="U2669">
        <f t="shared" si="209"/>
        <v>2016</v>
      </c>
    </row>
    <row r="2670" spans="1:21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8319</v>
      </c>
      <c r="R2670" t="s">
        <v>8356</v>
      </c>
      <c r="S2670" s="11">
        <f t="shared" si="207"/>
        <v>42275.588715277772</v>
      </c>
      <c r="T2670" s="11">
        <f t="shared" si="208"/>
        <v>42317.60555555555</v>
      </c>
      <c r="U2670">
        <f t="shared" si="209"/>
        <v>2015</v>
      </c>
    </row>
    <row r="2671" spans="1:21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8319</v>
      </c>
      <c r="R2671" t="s">
        <v>8356</v>
      </c>
      <c r="S2671" s="11">
        <f t="shared" si="207"/>
        <v>42319.035833333335</v>
      </c>
      <c r="T2671" s="11">
        <f t="shared" si="208"/>
        <v>42379.035833333335</v>
      </c>
      <c r="U2671">
        <f t="shared" si="209"/>
        <v>2015</v>
      </c>
    </row>
    <row r="2672" spans="1:21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8319</v>
      </c>
      <c r="R2672" t="s">
        <v>8356</v>
      </c>
      <c r="S2672" s="11">
        <f t="shared" si="207"/>
        <v>41821.020601851851</v>
      </c>
      <c r="T2672" s="11">
        <f t="shared" si="208"/>
        <v>41849.020601851851</v>
      </c>
      <c r="U2672">
        <f t="shared" si="209"/>
        <v>2014</v>
      </c>
    </row>
    <row r="2673" spans="1:21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8319</v>
      </c>
      <c r="R2673" t="s">
        <v>8356</v>
      </c>
      <c r="S2673" s="11">
        <f t="shared" si="207"/>
        <v>41962.749027777783</v>
      </c>
      <c r="T2673" s="11">
        <f t="shared" si="208"/>
        <v>41992.818055555559</v>
      </c>
      <c r="U2673">
        <f t="shared" si="209"/>
        <v>2014</v>
      </c>
    </row>
    <row r="2674" spans="1:21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8319</v>
      </c>
      <c r="R2674" t="s">
        <v>8356</v>
      </c>
      <c r="S2674" s="11">
        <f t="shared" si="207"/>
        <v>42344.884143518517</v>
      </c>
      <c r="T2674" s="11">
        <f t="shared" si="208"/>
        <v>42366.25</v>
      </c>
      <c r="U2674">
        <f t="shared" si="209"/>
        <v>2015</v>
      </c>
    </row>
    <row r="2675" spans="1:21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8319</v>
      </c>
      <c r="R2675" t="s">
        <v>8356</v>
      </c>
      <c r="S2675" s="11">
        <f t="shared" si="207"/>
        <v>41912.541655092595</v>
      </c>
      <c r="T2675" s="11">
        <f t="shared" si="208"/>
        <v>41941.947916666664</v>
      </c>
      <c r="U2675">
        <f t="shared" si="209"/>
        <v>2014</v>
      </c>
    </row>
    <row r="2676" spans="1:21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8319</v>
      </c>
      <c r="R2676" t="s">
        <v>8356</v>
      </c>
      <c r="S2676" s="11">
        <f t="shared" si="207"/>
        <v>42529.632754629631</v>
      </c>
      <c r="T2676" s="11">
        <f t="shared" si="208"/>
        <v>42556.207638888889</v>
      </c>
      <c r="U2676">
        <f t="shared" si="209"/>
        <v>2016</v>
      </c>
    </row>
    <row r="2677" spans="1:21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8319</v>
      </c>
      <c r="R2677" t="s">
        <v>8356</v>
      </c>
      <c r="S2677" s="11">
        <f t="shared" si="207"/>
        <v>41923.857511574075</v>
      </c>
      <c r="T2677" s="11">
        <f t="shared" si="208"/>
        <v>41953.899178240739</v>
      </c>
      <c r="U2677">
        <f t="shared" si="209"/>
        <v>2014</v>
      </c>
    </row>
    <row r="2678" spans="1:21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8319</v>
      </c>
      <c r="R2678" t="s">
        <v>8356</v>
      </c>
      <c r="S2678" s="11">
        <f t="shared" si="207"/>
        <v>42482.624699074076</v>
      </c>
      <c r="T2678" s="11">
        <f t="shared" si="208"/>
        <v>42512.624699074076</v>
      </c>
      <c r="U2678">
        <f t="shared" si="209"/>
        <v>2016</v>
      </c>
    </row>
    <row r="2679" spans="1:21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8319</v>
      </c>
      <c r="R2679" t="s">
        <v>8356</v>
      </c>
      <c r="S2679" s="11">
        <f t="shared" si="207"/>
        <v>41793.029432870368</v>
      </c>
      <c r="T2679" s="11">
        <f t="shared" si="208"/>
        <v>41823.029432870368</v>
      </c>
      <c r="U2679">
        <f t="shared" si="209"/>
        <v>2014</v>
      </c>
    </row>
    <row r="2680" spans="1:21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8319</v>
      </c>
      <c r="R2680" t="s">
        <v>8356</v>
      </c>
      <c r="S2680" s="11">
        <f t="shared" si="207"/>
        <v>42241.798206018517</v>
      </c>
      <c r="T2680" s="11">
        <f t="shared" si="208"/>
        <v>42271.798206018517</v>
      </c>
      <c r="U2680">
        <f t="shared" si="209"/>
        <v>2015</v>
      </c>
    </row>
    <row r="2681" spans="1:21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8319</v>
      </c>
      <c r="R2681" t="s">
        <v>8356</v>
      </c>
      <c r="S2681" s="11">
        <f t="shared" si="207"/>
        <v>42033.001087962963</v>
      </c>
      <c r="T2681" s="11">
        <f t="shared" si="208"/>
        <v>42063.001087962963</v>
      </c>
      <c r="U2681">
        <f t="shared" si="209"/>
        <v>2015</v>
      </c>
    </row>
    <row r="2682" spans="1:21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ref="O2682:O2745" si="210">ROUND(E2682/D2682*100,0)</f>
        <v>1</v>
      </c>
      <c r="P2682">
        <f t="shared" ref="P2682:P2745" si="211">IFERROR(ROUND(E2682/L2682,2),0)</f>
        <v>69</v>
      </c>
      <c r="Q2682" s="10" t="s">
        <v>8319</v>
      </c>
      <c r="R2682" t="s">
        <v>8356</v>
      </c>
      <c r="S2682" s="11">
        <f t="shared" ref="S2682:S2745" si="212">(((J2682/60)/60)/24)+DATE(1970,1,1)</f>
        <v>42436.211701388893</v>
      </c>
      <c r="T2682" s="11">
        <f t="shared" ref="T2682:T2745" si="213">(((I2682/60)/60)/24)+DATE(1970,1,1)</f>
        <v>42466.170034722221</v>
      </c>
      <c r="U2682">
        <f t="shared" ref="U2682:U2745" si="214">YEAR(S2682)</f>
        <v>2016</v>
      </c>
    </row>
    <row r="2683" spans="1:21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10"/>
        <v>1</v>
      </c>
      <c r="P2683">
        <f t="shared" si="211"/>
        <v>27.5</v>
      </c>
      <c r="Q2683" s="10" t="s">
        <v>8336</v>
      </c>
      <c r="R2683" t="s">
        <v>8337</v>
      </c>
      <c r="S2683" s="11">
        <f t="shared" si="212"/>
        <v>41805.895254629628</v>
      </c>
      <c r="T2683" s="11">
        <f t="shared" si="213"/>
        <v>41830.895254629628</v>
      </c>
      <c r="U2683">
        <f t="shared" si="214"/>
        <v>2014</v>
      </c>
    </row>
    <row r="2684" spans="1:21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10"/>
        <v>28</v>
      </c>
      <c r="P2684">
        <f t="shared" si="211"/>
        <v>84.9</v>
      </c>
      <c r="Q2684" s="10" t="s">
        <v>8336</v>
      </c>
      <c r="R2684" t="s">
        <v>8337</v>
      </c>
      <c r="S2684" s="11">
        <f t="shared" si="212"/>
        <v>41932.871990740743</v>
      </c>
      <c r="T2684" s="11">
        <f t="shared" si="213"/>
        <v>41965.249305555553</v>
      </c>
      <c r="U2684">
        <f t="shared" si="214"/>
        <v>2014</v>
      </c>
    </row>
    <row r="2685" spans="1:21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10"/>
        <v>0</v>
      </c>
      <c r="P2685">
        <f t="shared" si="211"/>
        <v>12</v>
      </c>
      <c r="Q2685" s="10" t="s">
        <v>8336</v>
      </c>
      <c r="R2685" t="s">
        <v>8337</v>
      </c>
      <c r="S2685" s="11">
        <f t="shared" si="212"/>
        <v>42034.75509259259</v>
      </c>
      <c r="T2685" s="11">
        <f t="shared" si="213"/>
        <v>42064.75509259259</v>
      </c>
      <c r="U2685">
        <f t="shared" si="214"/>
        <v>2015</v>
      </c>
    </row>
    <row r="2686" spans="1:21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10"/>
        <v>1</v>
      </c>
      <c r="P2686">
        <f t="shared" si="211"/>
        <v>200</v>
      </c>
      <c r="Q2686" s="10" t="s">
        <v>8336</v>
      </c>
      <c r="R2686" t="s">
        <v>8337</v>
      </c>
      <c r="S2686" s="11">
        <f t="shared" si="212"/>
        <v>41820.914641203701</v>
      </c>
      <c r="T2686" s="11">
        <f t="shared" si="213"/>
        <v>41860.914641203701</v>
      </c>
      <c r="U2686">
        <f t="shared" si="214"/>
        <v>2014</v>
      </c>
    </row>
    <row r="2687" spans="1:21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10"/>
        <v>0</v>
      </c>
      <c r="P2687">
        <f t="shared" si="211"/>
        <v>10</v>
      </c>
      <c r="Q2687" s="10" t="s">
        <v>8336</v>
      </c>
      <c r="R2687" t="s">
        <v>8337</v>
      </c>
      <c r="S2687" s="11">
        <f t="shared" si="212"/>
        <v>42061.69594907407</v>
      </c>
      <c r="T2687" s="11">
        <f t="shared" si="213"/>
        <v>42121.654282407413</v>
      </c>
      <c r="U2687">
        <f t="shared" si="214"/>
        <v>2015</v>
      </c>
    </row>
    <row r="2688" spans="1:21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10"/>
        <v>0</v>
      </c>
      <c r="P2688">
        <f t="shared" si="211"/>
        <v>0</v>
      </c>
      <c r="Q2688" s="10" t="s">
        <v>8336</v>
      </c>
      <c r="R2688" t="s">
        <v>8337</v>
      </c>
      <c r="S2688" s="11">
        <f t="shared" si="212"/>
        <v>41892.974803240737</v>
      </c>
      <c r="T2688" s="11">
        <f t="shared" si="213"/>
        <v>41912.974803240737</v>
      </c>
      <c r="U2688">
        <f t="shared" si="214"/>
        <v>2014</v>
      </c>
    </row>
    <row r="2689" spans="1:21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10"/>
        <v>0</v>
      </c>
      <c r="P2689">
        <f t="shared" si="211"/>
        <v>0</v>
      </c>
      <c r="Q2689" s="10" t="s">
        <v>8336</v>
      </c>
      <c r="R2689" t="s">
        <v>8337</v>
      </c>
      <c r="S2689" s="11">
        <f t="shared" si="212"/>
        <v>42154.64025462963</v>
      </c>
      <c r="T2689" s="11">
        <f t="shared" si="213"/>
        <v>42184.64025462963</v>
      </c>
      <c r="U2689">
        <f t="shared" si="214"/>
        <v>2015</v>
      </c>
    </row>
    <row r="2690" spans="1:21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10"/>
        <v>0</v>
      </c>
      <c r="P2690">
        <f t="shared" si="211"/>
        <v>5.29</v>
      </c>
      <c r="Q2690" s="10" t="s">
        <v>8336</v>
      </c>
      <c r="R2690" t="s">
        <v>8337</v>
      </c>
      <c r="S2690" s="11">
        <f t="shared" si="212"/>
        <v>42028.118865740747</v>
      </c>
      <c r="T2690" s="11">
        <f t="shared" si="213"/>
        <v>42059.125</v>
      </c>
      <c r="U2690">
        <f t="shared" si="214"/>
        <v>2015</v>
      </c>
    </row>
    <row r="2691" spans="1:21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si="211"/>
        <v>1</v>
      </c>
      <c r="Q2691" s="10" t="s">
        <v>8336</v>
      </c>
      <c r="R2691" t="s">
        <v>8337</v>
      </c>
      <c r="S2691" s="11">
        <f t="shared" si="212"/>
        <v>42551.961689814809</v>
      </c>
      <c r="T2691" s="11">
        <f t="shared" si="213"/>
        <v>42581.961689814809</v>
      </c>
      <c r="U2691">
        <f t="shared" si="214"/>
        <v>2016</v>
      </c>
    </row>
    <row r="2692" spans="1:21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8336</v>
      </c>
      <c r="R2692" t="s">
        <v>8337</v>
      </c>
      <c r="S2692" s="11">
        <f t="shared" si="212"/>
        <v>42113.105046296296</v>
      </c>
      <c r="T2692" s="11">
        <f t="shared" si="213"/>
        <v>42158.105046296296</v>
      </c>
      <c r="U2692">
        <f t="shared" si="214"/>
        <v>2015</v>
      </c>
    </row>
    <row r="2693" spans="1:21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8336</v>
      </c>
      <c r="R2693" t="s">
        <v>8337</v>
      </c>
      <c r="S2693" s="11">
        <f t="shared" si="212"/>
        <v>42089.724039351851</v>
      </c>
      <c r="T2693" s="11">
        <f t="shared" si="213"/>
        <v>42134.724039351851</v>
      </c>
      <c r="U2693">
        <f t="shared" si="214"/>
        <v>2015</v>
      </c>
    </row>
    <row r="2694" spans="1:21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8336</v>
      </c>
      <c r="R2694" t="s">
        <v>8337</v>
      </c>
      <c r="S2694" s="11">
        <f t="shared" si="212"/>
        <v>42058.334027777775</v>
      </c>
      <c r="T2694" s="11">
        <f t="shared" si="213"/>
        <v>42088.292361111111</v>
      </c>
      <c r="U2694">
        <f t="shared" si="214"/>
        <v>2015</v>
      </c>
    </row>
    <row r="2695" spans="1:21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8336</v>
      </c>
      <c r="R2695" t="s">
        <v>8337</v>
      </c>
      <c r="S2695" s="11">
        <f t="shared" si="212"/>
        <v>41834.138495370367</v>
      </c>
      <c r="T2695" s="11">
        <f t="shared" si="213"/>
        <v>41864.138495370367</v>
      </c>
      <c r="U2695">
        <f t="shared" si="214"/>
        <v>2014</v>
      </c>
    </row>
    <row r="2696" spans="1:21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8336</v>
      </c>
      <c r="R2696" t="s">
        <v>8337</v>
      </c>
      <c r="S2696" s="11">
        <f t="shared" si="212"/>
        <v>41878.140497685185</v>
      </c>
      <c r="T2696" s="11">
        <f t="shared" si="213"/>
        <v>41908.140497685185</v>
      </c>
      <c r="U2696">
        <f t="shared" si="214"/>
        <v>2014</v>
      </c>
    </row>
    <row r="2697" spans="1:21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8336</v>
      </c>
      <c r="R2697" t="s">
        <v>8337</v>
      </c>
      <c r="S2697" s="11">
        <f t="shared" si="212"/>
        <v>42048.181921296295</v>
      </c>
      <c r="T2697" s="11">
        <f t="shared" si="213"/>
        <v>42108.14025462963</v>
      </c>
      <c r="U2697">
        <f t="shared" si="214"/>
        <v>2015</v>
      </c>
    </row>
    <row r="2698" spans="1:21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8336</v>
      </c>
      <c r="R2698" t="s">
        <v>8337</v>
      </c>
      <c r="S2698" s="11">
        <f t="shared" si="212"/>
        <v>41964.844444444447</v>
      </c>
      <c r="T2698" s="11">
        <f t="shared" si="213"/>
        <v>41998.844444444447</v>
      </c>
      <c r="U2698">
        <f t="shared" si="214"/>
        <v>2014</v>
      </c>
    </row>
    <row r="2699" spans="1:21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8336</v>
      </c>
      <c r="R2699" t="s">
        <v>8337</v>
      </c>
      <c r="S2699" s="11">
        <f t="shared" si="212"/>
        <v>42187.940081018518</v>
      </c>
      <c r="T2699" s="11">
        <f t="shared" si="213"/>
        <v>42218.916666666672</v>
      </c>
      <c r="U2699">
        <f t="shared" si="214"/>
        <v>2015</v>
      </c>
    </row>
    <row r="2700" spans="1:21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8336</v>
      </c>
      <c r="R2700" t="s">
        <v>8337</v>
      </c>
      <c r="S2700" s="11">
        <f t="shared" si="212"/>
        <v>41787.898240740738</v>
      </c>
      <c r="T2700" s="11">
        <f t="shared" si="213"/>
        <v>41817.898240740738</v>
      </c>
      <c r="U2700">
        <f t="shared" si="214"/>
        <v>2014</v>
      </c>
    </row>
    <row r="2701" spans="1:21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8336</v>
      </c>
      <c r="R2701" t="s">
        <v>8337</v>
      </c>
      <c r="S2701" s="11">
        <f t="shared" si="212"/>
        <v>41829.896562499998</v>
      </c>
      <c r="T2701" s="11">
        <f t="shared" si="213"/>
        <v>41859.896562499998</v>
      </c>
      <c r="U2701">
        <f t="shared" si="214"/>
        <v>2014</v>
      </c>
    </row>
    <row r="2702" spans="1:21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8336</v>
      </c>
      <c r="R2702" t="s">
        <v>8337</v>
      </c>
      <c r="S2702" s="11">
        <f t="shared" si="212"/>
        <v>41870.87467592593</v>
      </c>
      <c r="T2702" s="11">
        <f t="shared" si="213"/>
        <v>41900.87467592593</v>
      </c>
      <c r="U2702">
        <f t="shared" si="214"/>
        <v>2014</v>
      </c>
    </row>
    <row r="2703" spans="1:21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8317</v>
      </c>
      <c r="R2703" t="s">
        <v>8357</v>
      </c>
      <c r="S2703" s="11">
        <f t="shared" si="212"/>
        <v>42801.774699074071</v>
      </c>
      <c r="T2703" s="11">
        <f t="shared" si="213"/>
        <v>42832.733032407406</v>
      </c>
      <c r="U2703">
        <f t="shared" si="214"/>
        <v>2017</v>
      </c>
    </row>
    <row r="2704" spans="1:21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8317</v>
      </c>
      <c r="R2704" t="s">
        <v>8357</v>
      </c>
      <c r="S2704" s="11">
        <f t="shared" si="212"/>
        <v>42800.801817129628</v>
      </c>
      <c r="T2704" s="11">
        <f t="shared" si="213"/>
        <v>42830.760150462964</v>
      </c>
      <c r="U2704">
        <f t="shared" si="214"/>
        <v>2017</v>
      </c>
    </row>
    <row r="2705" spans="1:21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8317</v>
      </c>
      <c r="R2705" t="s">
        <v>8357</v>
      </c>
      <c r="S2705" s="11">
        <f t="shared" si="212"/>
        <v>42756.690162037034</v>
      </c>
      <c r="T2705" s="11">
        <f t="shared" si="213"/>
        <v>42816.648495370369</v>
      </c>
      <c r="U2705">
        <f t="shared" si="214"/>
        <v>2017</v>
      </c>
    </row>
    <row r="2706" spans="1:21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8317</v>
      </c>
      <c r="R2706" t="s">
        <v>8357</v>
      </c>
      <c r="S2706" s="11">
        <f t="shared" si="212"/>
        <v>42787.862430555557</v>
      </c>
      <c r="T2706" s="11">
        <f t="shared" si="213"/>
        <v>42830.820763888885</v>
      </c>
      <c r="U2706">
        <f t="shared" si="214"/>
        <v>2017</v>
      </c>
    </row>
    <row r="2707" spans="1:21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8317</v>
      </c>
      <c r="R2707" t="s">
        <v>8357</v>
      </c>
      <c r="S2707" s="11">
        <f t="shared" si="212"/>
        <v>42773.916180555556</v>
      </c>
      <c r="T2707" s="11">
        <f t="shared" si="213"/>
        <v>42818.874513888892</v>
      </c>
      <c r="U2707">
        <f t="shared" si="214"/>
        <v>2017</v>
      </c>
    </row>
    <row r="2708" spans="1:21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8317</v>
      </c>
      <c r="R2708" t="s">
        <v>8357</v>
      </c>
      <c r="S2708" s="11">
        <f t="shared" si="212"/>
        <v>41899.294942129629</v>
      </c>
      <c r="T2708" s="11">
        <f t="shared" si="213"/>
        <v>41928.290972222225</v>
      </c>
      <c r="U2708">
        <f t="shared" si="214"/>
        <v>2014</v>
      </c>
    </row>
    <row r="2709" spans="1:21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8317</v>
      </c>
      <c r="R2709" t="s">
        <v>8357</v>
      </c>
      <c r="S2709" s="11">
        <f t="shared" si="212"/>
        <v>41391.782905092594</v>
      </c>
      <c r="T2709" s="11">
        <f t="shared" si="213"/>
        <v>41421.290972222225</v>
      </c>
      <c r="U2709">
        <f t="shared" si="214"/>
        <v>2013</v>
      </c>
    </row>
    <row r="2710" spans="1:21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8317</v>
      </c>
      <c r="R2710" t="s">
        <v>8357</v>
      </c>
      <c r="S2710" s="11">
        <f t="shared" si="212"/>
        <v>42512.698217592595</v>
      </c>
      <c r="T2710" s="11">
        <f t="shared" si="213"/>
        <v>42572.698217592595</v>
      </c>
      <c r="U2710">
        <f t="shared" si="214"/>
        <v>2016</v>
      </c>
    </row>
    <row r="2711" spans="1:21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8317</v>
      </c>
      <c r="R2711" t="s">
        <v>8357</v>
      </c>
      <c r="S2711" s="11">
        <f t="shared" si="212"/>
        <v>42612.149780092594</v>
      </c>
      <c r="T2711" s="11">
        <f t="shared" si="213"/>
        <v>42647.165972222225</v>
      </c>
      <c r="U2711">
        <f t="shared" si="214"/>
        <v>2016</v>
      </c>
    </row>
    <row r="2712" spans="1:21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8317</v>
      </c>
      <c r="R2712" t="s">
        <v>8357</v>
      </c>
      <c r="S2712" s="11">
        <f t="shared" si="212"/>
        <v>41828.229490740741</v>
      </c>
      <c r="T2712" s="11">
        <f t="shared" si="213"/>
        <v>41860.083333333336</v>
      </c>
      <c r="U2712">
        <f t="shared" si="214"/>
        <v>2014</v>
      </c>
    </row>
    <row r="2713" spans="1:21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8317</v>
      </c>
      <c r="R2713" t="s">
        <v>8357</v>
      </c>
      <c r="S2713" s="11">
        <f t="shared" si="212"/>
        <v>41780.745254629634</v>
      </c>
      <c r="T2713" s="11">
        <f t="shared" si="213"/>
        <v>41810.917361111111</v>
      </c>
      <c r="U2713">
        <f t="shared" si="214"/>
        <v>2014</v>
      </c>
    </row>
    <row r="2714" spans="1:21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8317</v>
      </c>
      <c r="R2714" t="s">
        <v>8357</v>
      </c>
      <c r="S2714" s="11">
        <f t="shared" si="212"/>
        <v>41432.062037037038</v>
      </c>
      <c r="T2714" s="11">
        <f t="shared" si="213"/>
        <v>41468.75</v>
      </c>
      <c r="U2714">
        <f t="shared" si="214"/>
        <v>2013</v>
      </c>
    </row>
    <row r="2715" spans="1:21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8317</v>
      </c>
      <c r="R2715" t="s">
        <v>8357</v>
      </c>
      <c r="S2715" s="11">
        <f t="shared" si="212"/>
        <v>42322.653749999998</v>
      </c>
      <c r="T2715" s="11">
        <f t="shared" si="213"/>
        <v>42362.653749999998</v>
      </c>
      <c r="U2715">
        <f t="shared" si="214"/>
        <v>2015</v>
      </c>
    </row>
    <row r="2716" spans="1:21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8317</v>
      </c>
      <c r="R2716" t="s">
        <v>8357</v>
      </c>
      <c r="S2716" s="11">
        <f t="shared" si="212"/>
        <v>42629.655046296291</v>
      </c>
      <c r="T2716" s="11">
        <f t="shared" si="213"/>
        <v>42657.958333333328</v>
      </c>
      <c r="U2716">
        <f t="shared" si="214"/>
        <v>2016</v>
      </c>
    </row>
    <row r="2717" spans="1:21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8317</v>
      </c>
      <c r="R2717" t="s">
        <v>8357</v>
      </c>
      <c r="S2717" s="11">
        <f t="shared" si="212"/>
        <v>42387.398472222223</v>
      </c>
      <c r="T2717" s="11">
        <f t="shared" si="213"/>
        <v>42421.398472222223</v>
      </c>
      <c r="U2717">
        <f t="shared" si="214"/>
        <v>2016</v>
      </c>
    </row>
    <row r="2718" spans="1:21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8317</v>
      </c>
      <c r="R2718" t="s">
        <v>8357</v>
      </c>
      <c r="S2718" s="11">
        <f t="shared" si="212"/>
        <v>42255.333252314813</v>
      </c>
      <c r="T2718" s="11">
        <f t="shared" si="213"/>
        <v>42285.333252314813</v>
      </c>
      <c r="U2718">
        <f t="shared" si="214"/>
        <v>2015</v>
      </c>
    </row>
    <row r="2719" spans="1:21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8317</v>
      </c>
      <c r="R2719" t="s">
        <v>8357</v>
      </c>
      <c r="S2719" s="11">
        <f t="shared" si="212"/>
        <v>41934.914918981485</v>
      </c>
      <c r="T2719" s="11">
        <f t="shared" si="213"/>
        <v>41979.956585648149</v>
      </c>
      <c r="U2719">
        <f t="shared" si="214"/>
        <v>2014</v>
      </c>
    </row>
    <row r="2720" spans="1:21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8317</v>
      </c>
      <c r="R2720" t="s">
        <v>8357</v>
      </c>
      <c r="S2720" s="11">
        <f t="shared" si="212"/>
        <v>42465.596585648149</v>
      </c>
      <c r="T2720" s="11">
        <f t="shared" si="213"/>
        <v>42493.958333333328</v>
      </c>
      <c r="U2720">
        <f t="shared" si="214"/>
        <v>2016</v>
      </c>
    </row>
    <row r="2721" spans="1:21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8317</v>
      </c>
      <c r="R2721" t="s">
        <v>8357</v>
      </c>
      <c r="S2721" s="11">
        <f t="shared" si="212"/>
        <v>42418.031180555554</v>
      </c>
      <c r="T2721" s="11">
        <f t="shared" si="213"/>
        <v>42477.989513888882</v>
      </c>
      <c r="U2721">
        <f t="shared" si="214"/>
        <v>2016</v>
      </c>
    </row>
    <row r="2722" spans="1:21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8317</v>
      </c>
      <c r="R2722" t="s">
        <v>8357</v>
      </c>
      <c r="S2722" s="11">
        <f t="shared" si="212"/>
        <v>42655.465891203698</v>
      </c>
      <c r="T2722" s="11">
        <f t="shared" si="213"/>
        <v>42685.507557870369</v>
      </c>
      <c r="U2722">
        <f t="shared" si="214"/>
        <v>2016</v>
      </c>
    </row>
    <row r="2723" spans="1:21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8319</v>
      </c>
      <c r="R2723" t="s">
        <v>8349</v>
      </c>
      <c r="S2723" s="11">
        <f t="shared" si="212"/>
        <v>41493.543958333335</v>
      </c>
      <c r="T2723" s="11">
        <f t="shared" si="213"/>
        <v>41523.791666666664</v>
      </c>
      <c r="U2723">
        <f t="shared" si="214"/>
        <v>2013</v>
      </c>
    </row>
    <row r="2724" spans="1:21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8319</v>
      </c>
      <c r="R2724" t="s">
        <v>8349</v>
      </c>
      <c r="S2724" s="11">
        <f t="shared" si="212"/>
        <v>42704.857094907406</v>
      </c>
      <c r="T2724" s="11">
        <f t="shared" si="213"/>
        <v>42764.857094907406</v>
      </c>
      <c r="U2724">
        <f t="shared" si="214"/>
        <v>2016</v>
      </c>
    </row>
    <row r="2725" spans="1:21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8319</v>
      </c>
      <c r="R2725" t="s">
        <v>8349</v>
      </c>
      <c r="S2725" s="11">
        <f t="shared" si="212"/>
        <v>41944.83898148148</v>
      </c>
      <c r="T2725" s="11">
        <f t="shared" si="213"/>
        <v>42004.880648148144</v>
      </c>
      <c r="U2725">
        <f t="shared" si="214"/>
        <v>2014</v>
      </c>
    </row>
    <row r="2726" spans="1:21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8319</v>
      </c>
      <c r="R2726" t="s">
        <v>8349</v>
      </c>
      <c r="S2726" s="11">
        <f t="shared" si="212"/>
        <v>42199.32707175926</v>
      </c>
      <c r="T2726" s="11">
        <f t="shared" si="213"/>
        <v>42231.32707175926</v>
      </c>
      <c r="U2726">
        <f t="shared" si="214"/>
        <v>2015</v>
      </c>
    </row>
    <row r="2727" spans="1:21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8319</v>
      </c>
      <c r="R2727" t="s">
        <v>8349</v>
      </c>
      <c r="S2727" s="11">
        <f t="shared" si="212"/>
        <v>42745.744618055556</v>
      </c>
      <c r="T2727" s="11">
        <f t="shared" si="213"/>
        <v>42795.744618055556</v>
      </c>
      <c r="U2727">
        <f t="shared" si="214"/>
        <v>2017</v>
      </c>
    </row>
    <row r="2728" spans="1:21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8319</v>
      </c>
      <c r="R2728" t="s">
        <v>8349</v>
      </c>
      <c r="S2728" s="11">
        <f t="shared" si="212"/>
        <v>42452.579988425925</v>
      </c>
      <c r="T2728" s="11">
        <f t="shared" si="213"/>
        <v>42482.579988425925</v>
      </c>
      <c r="U2728">
        <f t="shared" si="214"/>
        <v>2016</v>
      </c>
    </row>
    <row r="2729" spans="1:21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8319</v>
      </c>
      <c r="R2729" t="s">
        <v>8349</v>
      </c>
      <c r="S2729" s="11">
        <f t="shared" si="212"/>
        <v>42198.676655092597</v>
      </c>
      <c r="T2729" s="11">
        <f t="shared" si="213"/>
        <v>42223.676655092597</v>
      </c>
      <c r="U2729">
        <f t="shared" si="214"/>
        <v>2015</v>
      </c>
    </row>
    <row r="2730" spans="1:21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8319</v>
      </c>
      <c r="R2730" t="s">
        <v>8349</v>
      </c>
      <c r="S2730" s="11">
        <f t="shared" si="212"/>
        <v>42333.59993055556</v>
      </c>
      <c r="T2730" s="11">
        <f t="shared" si="213"/>
        <v>42368.59993055556</v>
      </c>
      <c r="U2730">
        <f t="shared" si="214"/>
        <v>2015</v>
      </c>
    </row>
    <row r="2731" spans="1:21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8319</v>
      </c>
      <c r="R2731" t="s">
        <v>8349</v>
      </c>
      <c r="S2731" s="11">
        <f t="shared" si="212"/>
        <v>42095.240706018521</v>
      </c>
      <c r="T2731" s="11">
        <f t="shared" si="213"/>
        <v>42125.240706018521</v>
      </c>
      <c r="U2731">
        <f t="shared" si="214"/>
        <v>2015</v>
      </c>
    </row>
    <row r="2732" spans="1:21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8319</v>
      </c>
      <c r="R2732" t="s">
        <v>8349</v>
      </c>
      <c r="S2732" s="11">
        <f t="shared" si="212"/>
        <v>41351.541377314818</v>
      </c>
      <c r="T2732" s="11">
        <f t="shared" si="213"/>
        <v>41386.541377314818</v>
      </c>
      <c r="U2732">
        <f t="shared" si="214"/>
        <v>2013</v>
      </c>
    </row>
    <row r="2733" spans="1:21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8319</v>
      </c>
      <c r="R2733" t="s">
        <v>8349</v>
      </c>
      <c r="S2733" s="11">
        <f t="shared" si="212"/>
        <v>41872.525717592594</v>
      </c>
      <c r="T2733" s="11">
        <f t="shared" si="213"/>
        <v>41930.166666666664</v>
      </c>
      <c r="U2733">
        <f t="shared" si="214"/>
        <v>2014</v>
      </c>
    </row>
    <row r="2734" spans="1:21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8319</v>
      </c>
      <c r="R2734" t="s">
        <v>8349</v>
      </c>
      <c r="S2734" s="11">
        <f t="shared" si="212"/>
        <v>41389.808194444442</v>
      </c>
      <c r="T2734" s="11">
        <f t="shared" si="213"/>
        <v>41422</v>
      </c>
      <c r="U2734">
        <f t="shared" si="214"/>
        <v>2013</v>
      </c>
    </row>
    <row r="2735" spans="1:21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8319</v>
      </c>
      <c r="R2735" t="s">
        <v>8349</v>
      </c>
      <c r="S2735" s="11">
        <f t="shared" si="212"/>
        <v>42044.272847222222</v>
      </c>
      <c r="T2735" s="11">
        <f t="shared" si="213"/>
        <v>42104.231180555551</v>
      </c>
      <c r="U2735">
        <f t="shared" si="214"/>
        <v>2015</v>
      </c>
    </row>
    <row r="2736" spans="1:21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8319</v>
      </c>
      <c r="R2736" t="s">
        <v>8349</v>
      </c>
      <c r="S2736" s="11">
        <f t="shared" si="212"/>
        <v>42626.668888888889</v>
      </c>
      <c r="T2736" s="11">
        <f t="shared" si="213"/>
        <v>42656.915972222225</v>
      </c>
      <c r="U2736">
        <f t="shared" si="214"/>
        <v>2016</v>
      </c>
    </row>
    <row r="2737" spans="1:21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8319</v>
      </c>
      <c r="R2737" t="s">
        <v>8349</v>
      </c>
      <c r="S2737" s="11">
        <f t="shared" si="212"/>
        <v>41316.120949074073</v>
      </c>
      <c r="T2737" s="11">
        <f t="shared" si="213"/>
        <v>41346.833333333336</v>
      </c>
      <c r="U2737">
        <f t="shared" si="214"/>
        <v>2013</v>
      </c>
    </row>
    <row r="2738" spans="1:21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8319</v>
      </c>
      <c r="R2738" t="s">
        <v>8349</v>
      </c>
      <c r="S2738" s="11">
        <f t="shared" si="212"/>
        <v>41722.666354166664</v>
      </c>
      <c r="T2738" s="11">
        <f t="shared" si="213"/>
        <v>41752.666354166664</v>
      </c>
      <c r="U2738">
        <f t="shared" si="214"/>
        <v>2014</v>
      </c>
    </row>
    <row r="2739" spans="1:21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8319</v>
      </c>
      <c r="R2739" t="s">
        <v>8349</v>
      </c>
      <c r="S2739" s="11">
        <f t="shared" si="212"/>
        <v>41611.917673611111</v>
      </c>
      <c r="T2739" s="11">
        <f t="shared" si="213"/>
        <v>41654.791666666664</v>
      </c>
      <c r="U2739">
        <f t="shared" si="214"/>
        <v>2013</v>
      </c>
    </row>
    <row r="2740" spans="1:21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8319</v>
      </c>
      <c r="R2740" t="s">
        <v>8349</v>
      </c>
      <c r="S2740" s="11">
        <f t="shared" si="212"/>
        <v>42620.143564814818</v>
      </c>
      <c r="T2740" s="11">
        <f t="shared" si="213"/>
        <v>42680.143564814818</v>
      </c>
      <c r="U2740">
        <f t="shared" si="214"/>
        <v>2016</v>
      </c>
    </row>
    <row r="2741" spans="1:21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8319</v>
      </c>
      <c r="R2741" t="s">
        <v>8349</v>
      </c>
      <c r="S2741" s="11">
        <f t="shared" si="212"/>
        <v>41719.887928240743</v>
      </c>
      <c r="T2741" s="11">
        <f t="shared" si="213"/>
        <v>41764.887928240743</v>
      </c>
      <c r="U2741">
        <f t="shared" si="214"/>
        <v>2014</v>
      </c>
    </row>
    <row r="2742" spans="1:21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8319</v>
      </c>
      <c r="R2742" t="s">
        <v>8349</v>
      </c>
      <c r="S2742" s="11">
        <f t="shared" si="212"/>
        <v>42045.031851851847</v>
      </c>
      <c r="T2742" s="11">
        <f t="shared" si="213"/>
        <v>42074.99018518519</v>
      </c>
      <c r="U2742">
        <f t="shared" si="214"/>
        <v>2015</v>
      </c>
    </row>
    <row r="2743" spans="1:21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8322</v>
      </c>
      <c r="R2743" t="s">
        <v>8358</v>
      </c>
      <c r="S2743" s="11">
        <f t="shared" si="212"/>
        <v>41911.657430555555</v>
      </c>
      <c r="T2743" s="11">
        <f t="shared" si="213"/>
        <v>41932.088194444441</v>
      </c>
      <c r="U2743">
        <f t="shared" si="214"/>
        <v>2014</v>
      </c>
    </row>
    <row r="2744" spans="1:21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8322</v>
      </c>
      <c r="R2744" t="s">
        <v>8358</v>
      </c>
      <c r="S2744" s="11">
        <f t="shared" si="212"/>
        <v>41030.719756944447</v>
      </c>
      <c r="T2744" s="11">
        <f t="shared" si="213"/>
        <v>41044.719756944447</v>
      </c>
      <c r="U2744">
        <f t="shared" si="214"/>
        <v>2012</v>
      </c>
    </row>
    <row r="2745" spans="1:21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8322</v>
      </c>
      <c r="R2745" t="s">
        <v>8358</v>
      </c>
      <c r="S2745" s="11">
        <f t="shared" si="212"/>
        <v>42632.328784722224</v>
      </c>
      <c r="T2745" s="11">
        <f t="shared" si="213"/>
        <v>42662.328784722224</v>
      </c>
      <c r="U2745">
        <f t="shared" si="214"/>
        <v>2016</v>
      </c>
    </row>
    <row r="2746" spans="1:21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ref="O2746:O2809" si="215">ROUND(E2746/D2746*100,0)</f>
        <v>5</v>
      </c>
      <c r="P2746">
        <f t="shared" ref="P2746:P2809" si="216">IFERROR(ROUND(E2746/L2746,2),0)</f>
        <v>37.950000000000003</v>
      </c>
      <c r="Q2746" s="10" t="s">
        <v>8322</v>
      </c>
      <c r="R2746" t="s">
        <v>8358</v>
      </c>
      <c r="S2746" s="11">
        <f t="shared" ref="S2746:S2809" si="217">(((J2746/60)/60)/24)+DATE(1970,1,1)</f>
        <v>40938.062476851854</v>
      </c>
      <c r="T2746" s="11">
        <f t="shared" ref="T2746:T2809" si="218">(((I2746/60)/60)/24)+DATE(1970,1,1)</f>
        <v>40968.062476851854</v>
      </c>
      <c r="U2746">
        <f t="shared" ref="U2746:U2809" si="219">YEAR(S2746)</f>
        <v>2012</v>
      </c>
    </row>
    <row r="2747" spans="1:21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5"/>
        <v>22</v>
      </c>
      <c r="P2747">
        <f t="shared" si="216"/>
        <v>35.729999999999997</v>
      </c>
      <c r="Q2747" s="10" t="s">
        <v>8322</v>
      </c>
      <c r="R2747" t="s">
        <v>8358</v>
      </c>
      <c r="S2747" s="11">
        <f t="shared" si="217"/>
        <v>41044.988055555557</v>
      </c>
      <c r="T2747" s="11">
        <f t="shared" si="218"/>
        <v>41104.988055555557</v>
      </c>
      <c r="U2747">
        <f t="shared" si="219"/>
        <v>2012</v>
      </c>
    </row>
    <row r="2748" spans="1:21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5"/>
        <v>27</v>
      </c>
      <c r="P2748">
        <f t="shared" si="216"/>
        <v>42.16</v>
      </c>
      <c r="Q2748" s="10" t="s">
        <v>8322</v>
      </c>
      <c r="R2748" t="s">
        <v>8358</v>
      </c>
      <c r="S2748" s="11">
        <f t="shared" si="217"/>
        <v>41850.781377314815</v>
      </c>
      <c r="T2748" s="11">
        <f t="shared" si="218"/>
        <v>41880.781377314815</v>
      </c>
      <c r="U2748">
        <f t="shared" si="219"/>
        <v>2014</v>
      </c>
    </row>
    <row r="2749" spans="1:21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5"/>
        <v>28</v>
      </c>
      <c r="P2749">
        <f t="shared" si="216"/>
        <v>35</v>
      </c>
      <c r="Q2749" s="10" t="s">
        <v>8322</v>
      </c>
      <c r="R2749" t="s">
        <v>8358</v>
      </c>
      <c r="S2749" s="11">
        <f t="shared" si="217"/>
        <v>41044.64811342593</v>
      </c>
      <c r="T2749" s="11">
        <f t="shared" si="218"/>
        <v>41076.131944444445</v>
      </c>
      <c r="U2749">
        <f t="shared" si="219"/>
        <v>2012</v>
      </c>
    </row>
    <row r="2750" spans="1:21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5"/>
        <v>1</v>
      </c>
      <c r="P2750">
        <f t="shared" si="216"/>
        <v>13.25</v>
      </c>
      <c r="Q2750" s="10" t="s">
        <v>8322</v>
      </c>
      <c r="R2750" t="s">
        <v>8358</v>
      </c>
      <c r="S2750" s="11">
        <f t="shared" si="217"/>
        <v>42585.7106712963</v>
      </c>
      <c r="T2750" s="11">
        <f t="shared" si="218"/>
        <v>42615.7106712963</v>
      </c>
      <c r="U2750">
        <f t="shared" si="219"/>
        <v>2016</v>
      </c>
    </row>
    <row r="2751" spans="1:21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5"/>
        <v>1</v>
      </c>
      <c r="P2751">
        <f t="shared" si="216"/>
        <v>55</v>
      </c>
      <c r="Q2751" s="10" t="s">
        <v>8322</v>
      </c>
      <c r="R2751" t="s">
        <v>8358</v>
      </c>
      <c r="S2751" s="11">
        <f t="shared" si="217"/>
        <v>42068.799039351856</v>
      </c>
      <c r="T2751" s="11">
        <f t="shared" si="218"/>
        <v>42098.757372685184</v>
      </c>
      <c r="U2751">
        <f t="shared" si="219"/>
        <v>2015</v>
      </c>
    </row>
    <row r="2752" spans="1:21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5"/>
        <v>0</v>
      </c>
      <c r="P2752">
        <f t="shared" si="216"/>
        <v>0</v>
      </c>
      <c r="Q2752" s="10" t="s">
        <v>8322</v>
      </c>
      <c r="R2752" t="s">
        <v>8358</v>
      </c>
      <c r="S2752" s="11">
        <f t="shared" si="217"/>
        <v>41078.899826388886</v>
      </c>
      <c r="T2752" s="11">
        <f t="shared" si="218"/>
        <v>41090.833333333336</v>
      </c>
      <c r="U2752">
        <f t="shared" si="219"/>
        <v>2012</v>
      </c>
    </row>
    <row r="2753" spans="1:21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5"/>
        <v>0</v>
      </c>
      <c r="P2753">
        <f t="shared" si="216"/>
        <v>0</v>
      </c>
      <c r="Q2753" s="10" t="s">
        <v>8322</v>
      </c>
      <c r="R2753" t="s">
        <v>8358</v>
      </c>
      <c r="S2753" s="11">
        <f t="shared" si="217"/>
        <v>41747.887060185189</v>
      </c>
      <c r="T2753" s="11">
        <f t="shared" si="218"/>
        <v>41807.887060185189</v>
      </c>
      <c r="U2753">
        <f t="shared" si="219"/>
        <v>2014</v>
      </c>
    </row>
    <row r="2754" spans="1:21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5"/>
        <v>11</v>
      </c>
      <c r="P2754">
        <f t="shared" si="216"/>
        <v>39.29</v>
      </c>
      <c r="Q2754" s="10" t="s">
        <v>8322</v>
      </c>
      <c r="R2754" t="s">
        <v>8358</v>
      </c>
      <c r="S2754" s="11">
        <f t="shared" si="217"/>
        <v>40855.765092592592</v>
      </c>
      <c r="T2754" s="11">
        <f t="shared" si="218"/>
        <v>40895.765092592592</v>
      </c>
      <c r="U2754">
        <f t="shared" si="219"/>
        <v>2011</v>
      </c>
    </row>
    <row r="2755" spans="1:21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si="216"/>
        <v>47.5</v>
      </c>
      <c r="Q2755" s="10" t="s">
        <v>8322</v>
      </c>
      <c r="R2755" t="s">
        <v>8358</v>
      </c>
      <c r="S2755" s="11">
        <f t="shared" si="217"/>
        <v>41117.900729166664</v>
      </c>
      <c r="T2755" s="11">
        <f t="shared" si="218"/>
        <v>41147.900729166664</v>
      </c>
      <c r="U2755">
        <f t="shared" si="219"/>
        <v>2012</v>
      </c>
    </row>
    <row r="2756" spans="1:21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8322</v>
      </c>
      <c r="R2756" t="s">
        <v>8358</v>
      </c>
      <c r="S2756" s="11">
        <f t="shared" si="217"/>
        <v>41863.636006944449</v>
      </c>
      <c r="T2756" s="11">
        <f t="shared" si="218"/>
        <v>41893.636006944449</v>
      </c>
      <c r="U2756">
        <f t="shared" si="219"/>
        <v>2014</v>
      </c>
    </row>
    <row r="2757" spans="1:21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8322</v>
      </c>
      <c r="R2757" t="s">
        <v>8358</v>
      </c>
      <c r="S2757" s="11">
        <f t="shared" si="217"/>
        <v>42072.790821759263</v>
      </c>
      <c r="T2757" s="11">
        <f t="shared" si="218"/>
        <v>42102.790821759263</v>
      </c>
      <c r="U2757">
        <f t="shared" si="219"/>
        <v>2015</v>
      </c>
    </row>
    <row r="2758" spans="1:21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8322</v>
      </c>
      <c r="R2758" t="s">
        <v>8358</v>
      </c>
      <c r="S2758" s="11">
        <f t="shared" si="217"/>
        <v>41620.90047453704</v>
      </c>
      <c r="T2758" s="11">
        <f t="shared" si="218"/>
        <v>41650.90047453704</v>
      </c>
      <c r="U2758">
        <f t="shared" si="219"/>
        <v>2013</v>
      </c>
    </row>
    <row r="2759" spans="1:21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8322</v>
      </c>
      <c r="R2759" t="s">
        <v>8358</v>
      </c>
      <c r="S2759" s="11">
        <f t="shared" si="217"/>
        <v>42573.65662037037</v>
      </c>
      <c r="T2759" s="11">
        <f t="shared" si="218"/>
        <v>42588.65662037037</v>
      </c>
      <c r="U2759">
        <f t="shared" si="219"/>
        <v>2016</v>
      </c>
    </row>
    <row r="2760" spans="1:21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8322</v>
      </c>
      <c r="R2760" t="s">
        <v>8358</v>
      </c>
      <c r="S2760" s="11">
        <f t="shared" si="217"/>
        <v>42639.441932870366</v>
      </c>
      <c r="T2760" s="11">
        <f t="shared" si="218"/>
        <v>42653.441932870366</v>
      </c>
      <c r="U2760">
        <f t="shared" si="219"/>
        <v>2016</v>
      </c>
    </row>
    <row r="2761" spans="1:21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8322</v>
      </c>
      <c r="R2761" t="s">
        <v>8358</v>
      </c>
      <c r="S2761" s="11">
        <f t="shared" si="217"/>
        <v>42524.36650462963</v>
      </c>
      <c r="T2761" s="11">
        <f t="shared" si="218"/>
        <v>42567.36650462963</v>
      </c>
      <c r="U2761">
        <f t="shared" si="219"/>
        <v>2016</v>
      </c>
    </row>
    <row r="2762" spans="1:21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8322</v>
      </c>
      <c r="R2762" t="s">
        <v>8358</v>
      </c>
      <c r="S2762" s="11">
        <f t="shared" si="217"/>
        <v>41415.461319444446</v>
      </c>
      <c r="T2762" s="11">
        <f t="shared" si="218"/>
        <v>41445.461319444446</v>
      </c>
      <c r="U2762">
        <f t="shared" si="219"/>
        <v>2013</v>
      </c>
    </row>
    <row r="2763" spans="1:21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8322</v>
      </c>
      <c r="R2763" t="s">
        <v>8358</v>
      </c>
      <c r="S2763" s="11">
        <f t="shared" si="217"/>
        <v>41247.063576388886</v>
      </c>
      <c r="T2763" s="11">
        <f t="shared" si="218"/>
        <v>41277.063576388886</v>
      </c>
      <c r="U2763">
        <f t="shared" si="219"/>
        <v>2012</v>
      </c>
    </row>
    <row r="2764" spans="1:21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8322</v>
      </c>
      <c r="R2764" t="s">
        <v>8358</v>
      </c>
      <c r="S2764" s="11">
        <f t="shared" si="217"/>
        <v>40927.036979166667</v>
      </c>
      <c r="T2764" s="11">
        <f t="shared" si="218"/>
        <v>40986.995312500003</v>
      </c>
      <c r="U2764">
        <f t="shared" si="219"/>
        <v>2012</v>
      </c>
    </row>
    <row r="2765" spans="1:21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8322</v>
      </c>
      <c r="R2765" t="s">
        <v>8358</v>
      </c>
      <c r="S2765" s="11">
        <f t="shared" si="217"/>
        <v>41373.579675925925</v>
      </c>
      <c r="T2765" s="11">
        <f t="shared" si="218"/>
        <v>41418.579675925925</v>
      </c>
      <c r="U2765">
        <f t="shared" si="219"/>
        <v>2013</v>
      </c>
    </row>
    <row r="2766" spans="1:21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8322</v>
      </c>
      <c r="R2766" t="s">
        <v>8358</v>
      </c>
      <c r="S2766" s="11">
        <f t="shared" si="217"/>
        <v>41030.292025462964</v>
      </c>
      <c r="T2766" s="11">
        <f t="shared" si="218"/>
        <v>41059.791666666664</v>
      </c>
      <c r="U2766">
        <f t="shared" si="219"/>
        <v>2012</v>
      </c>
    </row>
    <row r="2767" spans="1:21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8322</v>
      </c>
      <c r="R2767" t="s">
        <v>8358</v>
      </c>
      <c r="S2767" s="11">
        <f t="shared" si="217"/>
        <v>41194.579027777778</v>
      </c>
      <c r="T2767" s="11">
        <f t="shared" si="218"/>
        <v>41210.579027777778</v>
      </c>
      <c r="U2767">
        <f t="shared" si="219"/>
        <v>2012</v>
      </c>
    </row>
    <row r="2768" spans="1:21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8322</v>
      </c>
      <c r="R2768" t="s">
        <v>8358</v>
      </c>
      <c r="S2768" s="11">
        <f t="shared" si="217"/>
        <v>40736.668032407404</v>
      </c>
      <c r="T2768" s="11">
        <f t="shared" si="218"/>
        <v>40766.668032407404</v>
      </c>
      <c r="U2768">
        <f t="shared" si="219"/>
        <v>2011</v>
      </c>
    </row>
    <row r="2769" spans="1:21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8322</v>
      </c>
      <c r="R2769" t="s">
        <v>8358</v>
      </c>
      <c r="S2769" s="11">
        <f t="shared" si="217"/>
        <v>42172.958912037036</v>
      </c>
      <c r="T2769" s="11">
        <f t="shared" si="218"/>
        <v>42232.958912037036</v>
      </c>
      <c r="U2769">
        <f t="shared" si="219"/>
        <v>2015</v>
      </c>
    </row>
    <row r="2770" spans="1:21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8322</v>
      </c>
      <c r="R2770" t="s">
        <v>8358</v>
      </c>
      <c r="S2770" s="11">
        <f t="shared" si="217"/>
        <v>40967.614849537036</v>
      </c>
      <c r="T2770" s="11">
        <f t="shared" si="218"/>
        <v>40997.573182870372</v>
      </c>
      <c r="U2770">
        <f t="shared" si="219"/>
        <v>2012</v>
      </c>
    </row>
    <row r="2771" spans="1:21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8322</v>
      </c>
      <c r="R2771" t="s">
        <v>8358</v>
      </c>
      <c r="S2771" s="11">
        <f t="shared" si="217"/>
        <v>41745.826273148145</v>
      </c>
      <c r="T2771" s="11">
        <f t="shared" si="218"/>
        <v>41795.826273148145</v>
      </c>
      <c r="U2771">
        <f t="shared" si="219"/>
        <v>2014</v>
      </c>
    </row>
    <row r="2772" spans="1:21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8322</v>
      </c>
      <c r="R2772" t="s">
        <v>8358</v>
      </c>
      <c r="S2772" s="11">
        <f t="shared" si="217"/>
        <v>41686.705208333333</v>
      </c>
      <c r="T2772" s="11">
        <f t="shared" si="218"/>
        <v>41716.663541666669</v>
      </c>
      <c r="U2772">
        <f t="shared" si="219"/>
        <v>2014</v>
      </c>
    </row>
    <row r="2773" spans="1:21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8322</v>
      </c>
      <c r="R2773" t="s">
        <v>8358</v>
      </c>
      <c r="S2773" s="11">
        <f t="shared" si="217"/>
        <v>41257.531712962962</v>
      </c>
      <c r="T2773" s="11">
        <f t="shared" si="218"/>
        <v>41306.708333333336</v>
      </c>
      <c r="U2773">
        <f t="shared" si="219"/>
        <v>2012</v>
      </c>
    </row>
    <row r="2774" spans="1:21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8322</v>
      </c>
      <c r="R2774" t="s">
        <v>8358</v>
      </c>
      <c r="S2774" s="11">
        <f t="shared" si="217"/>
        <v>41537.869143518517</v>
      </c>
      <c r="T2774" s="11">
        <f t="shared" si="218"/>
        <v>41552.869143518517</v>
      </c>
      <c r="U2774">
        <f t="shared" si="219"/>
        <v>2013</v>
      </c>
    </row>
    <row r="2775" spans="1:21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8322</v>
      </c>
      <c r="R2775" t="s">
        <v>8358</v>
      </c>
      <c r="S2775" s="11">
        <f t="shared" si="217"/>
        <v>42474.86482638889</v>
      </c>
      <c r="T2775" s="11">
        <f t="shared" si="218"/>
        <v>42484.86482638889</v>
      </c>
      <c r="U2775">
        <f t="shared" si="219"/>
        <v>2016</v>
      </c>
    </row>
    <row r="2776" spans="1:21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8322</v>
      </c>
      <c r="R2776" t="s">
        <v>8358</v>
      </c>
      <c r="S2776" s="11">
        <f t="shared" si="217"/>
        <v>41311.126481481479</v>
      </c>
      <c r="T2776" s="11">
        <f t="shared" si="218"/>
        <v>41341.126481481479</v>
      </c>
      <c r="U2776">
        <f t="shared" si="219"/>
        <v>2013</v>
      </c>
    </row>
    <row r="2777" spans="1:21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8322</v>
      </c>
      <c r="R2777" t="s">
        <v>8358</v>
      </c>
      <c r="S2777" s="11">
        <f t="shared" si="217"/>
        <v>40863.013356481482</v>
      </c>
      <c r="T2777" s="11">
        <f t="shared" si="218"/>
        <v>40893.013356481482</v>
      </c>
      <c r="U2777">
        <f t="shared" si="219"/>
        <v>2011</v>
      </c>
    </row>
    <row r="2778" spans="1:21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8322</v>
      </c>
      <c r="R2778" t="s">
        <v>8358</v>
      </c>
      <c r="S2778" s="11">
        <f t="shared" si="217"/>
        <v>42136.297175925924</v>
      </c>
      <c r="T2778" s="11">
        <f t="shared" si="218"/>
        <v>42167.297175925924</v>
      </c>
      <c r="U2778">
        <f t="shared" si="219"/>
        <v>2015</v>
      </c>
    </row>
    <row r="2779" spans="1:21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8322</v>
      </c>
      <c r="R2779" t="s">
        <v>8358</v>
      </c>
      <c r="S2779" s="11">
        <f t="shared" si="217"/>
        <v>42172.669027777782</v>
      </c>
      <c r="T2779" s="11">
        <f t="shared" si="218"/>
        <v>42202.669027777782</v>
      </c>
      <c r="U2779">
        <f t="shared" si="219"/>
        <v>2015</v>
      </c>
    </row>
    <row r="2780" spans="1:21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8322</v>
      </c>
      <c r="R2780" t="s">
        <v>8358</v>
      </c>
      <c r="S2780" s="11">
        <f t="shared" si="217"/>
        <v>41846.978078703702</v>
      </c>
      <c r="T2780" s="11">
        <f t="shared" si="218"/>
        <v>41876.978078703702</v>
      </c>
      <c r="U2780">
        <f t="shared" si="219"/>
        <v>2014</v>
      </c>
    </row>
    <row r="2781" spans="1:21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8322</v>
      </c>
      <c r="R2781" t="s">
        <v>8358</v>
      </c>
      <c r="S2781" s="11">
        <f t="shared" si="217"/>
        <v>42300.585891203707</v>
      </c>
      <c r="T2781" s="11">
        <f t="shared" si="218"/>
        <v>42330.627557870372</v>
      </c>
      <c r="U2781">
        <f t="shared" si="219"/>
        <v>2015</v>
      </c>
    </row>
    <row r="2782" spans="1:21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8322</v>
      </c>
      <c r="R2782" t="s">
        <v>8358</v>
      </c>
      <c r="S2782" s="11">
        <f t="shared" si="217"/>
        <v>42774.447777777779</v>
      </c>
      <c r="T2782" s="11">
        <f t="shared" si="218"/>
        <v>42804.447777777779</v>
      </c>
      <c r="U2782">
        <f t="shared" si="219"/>
        <v>2017</v>
      </c>
    </row>
    <row r="2783" spans="1:21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8317</v>
      </c>
      <c r="R2783" t="s">
        <v>8318</v>
      </c>
      <c r="S2783" s="11">
        <f t="shared" si="217"/>
        <v>42018.94159722222</v>
      </c>
      <c r="T2783" s="11">
        <f t="shared" si="218"/>
        <v>42047.291666666672</v>
      </c>
      <c r="U2783">
        <f t="shared" si="219"/>
        <v>2015</v>
      </c>
    </row>
    <row r="2784" spans="1:21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8317</v>
      </c>
      <c r="R2784" t="s">
        <v>8318</v>
      </c>
      <c r="S2784" s="11">
        <f t="shared" si="217"/>
        <v>42026.924976851849</v>
      </c>
      <c r="T2784" s="11">
        <f t="shared" si="218"/>
        <v>42052.207638888889</v>
      </c>
      <c r="U2784">
        <f t="shared" si="219"/>
        <v>2015</v>
      </c>
    </row>
    <row r="2785" spans="1:21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8317</v>
      </c>
      <c r="R2785" t="s">
        <v>8318</v>
      </c>
      <c r="S2785" s="11">
        <f t="shared" si="217"/>
        <v>42103.535254629634</v>
      </c>
      <c r="T2785" s="11">
        <f t="shared" si="218"/>
        <v>42117.535254629634</v>
      </c>
      <c r="U2785">
        <f t="shared" si="219"/>
        <v>2015</v>
      </c>
    </row>
    <row r="2786" spans="1:21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8317</v>
      </c>
      <c r="R2786" t="s">
        <v>8318</v>
      </c>
      <c r="S2786" s="11">
        <f t="shared" si="217"/>
        <v>41920.787534722222</v>
      </c>
      <c r="T2786" s="11">
        <f t="shared" si="218"/>
        <v>41941.787534722222</v>
      </c>
      <c r="U2786">
        <f t="shared" si="219"/>
        <v>2014</v>
      </c>
    </row>
    <row r="2787" spans="1:21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8317</v>
      </c>
      <c r="R2787" t="s">
        <v>8318</v>
      </c>
      <c r="S2787" s="11">
        <f t="shared" si="217"/>
        <v>42558.189432870371</v>
      </c>
      <c r="T2787" s="11">
        <f t="shared" si="218"/>
        <v>42587.875</v>
      </c>
      <c r="U2787">
        <f t="shared" si="219"/>
        <v>2016</v>
      </c>
    </row>
    <row r="2788" spans="1:21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8317</v>
      </c>
      <c r="R2788" t="s">
        <v>8318</v>
      </c>
      <c r="S2788" s="11">
        <f t="shared" si="217"/>
        <v>41815.569212962961</v>
      </c>
      <c r="T2788" s="11">
        <f t="shared" si="218"/>
        <v>41829.569212962961</v>
      </c>
      <c r="U2788">
        <f t="shared" si="219"/>
        <v>2014</v>
      </c>
    </row>
    <row r="2789" spans="1:21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8317</v>
      </c>
      <c r="R2789" t="s">
        <v>8318</v>
      </c>
      <c r="S2789" s="11">
        <f t="shared" si="217"/>
        <v>41808.198518518519</v>
      </c>
      <c r="T2789" s="11">
        <f t="shared" si="218"/>
        <v>41838.198518518519</v>
      </c>
      <c r="U2789">
        <f t="shared" si="219"/>
        <v>2014</v>
      </c>
    </row>
    <row r="2790" spans="1:21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8317</v>
      </c>
      <c r="R2790" t="s">
        <v>8318</v>
      </c>
      <c r="S2790" s="11">
        <f t="shared" si="217"/>
        <v>42550.701886574068</v>
      </c>
      <c r="T2790" s="11">
        <f t="shared" si="218"/>
        <v>42580.701886574068</v>
      </c>
      <c r="U2790">
        <f t="shared" si="219"/>
        <v>2016</v>
      </c>
    </row>
    <row r="2791" spans="1:21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8317</v>
      </c>
      <c r="R2791" t="s">
        <v>8318</v>
      </c>
      <c r="S2791" s="11">
        <f t="shared" si="217"/>
        <v>42056.013124999998</v>
      </c>
      <c r="T2791" s="11">
        <f t="shared" si="218"/>
        <v>42075.166666666672</v>
      </c>
      <c r="U2791">
        <f t="shared" si="219"/>
        <v>2015</v>
      </c>
    </row>
    <row r="2792" spans="1:21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8317</v>
      </c>
      <c r="R2792" t="s">
        <v>8318</v>
      </c>
      <c r="S2792" s="11">
        <f t="shared" si="217"/>
        <v>42016.938692129625</v>
      </c>
      <c r="T2792" s="11">
        <f t="shared" si="218"/>
        <v>42046.938692129625</v>
      </c>
      <c r="U2792">
        <f t="shared" si="219"/>
        <v>2015</v>
      </c>
    </row>
    <row r="2793" spans="1:21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8317</v>
      </c>
      <c r="R2793" t="s">
        <v>8318</v>
      </c>
      <c r="S2793" s="11">
        <f t="shared" si="217"/>
        <v>42591.899988425925</v>
      </c>
      <c r="T2793" s="11">
        <f t="shared" si="218"/>
        <v>42622.166666666672</v>
      </c>
      <c r="U2793">
        <f t="shared" si="219"/>
        <v>2016</v>
      </c>
    </row>
    <row r="2794" spans="1:21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8317</v>
      </c>
      <c r="R2794" t="s">
        <v>8318</v>
      </c>
      <c r="S2794" s="11">
        <f t="shared" si="217"/>
        <v>42183.231006944443</v>
      </c>
      <c r="T2794" s="11">
        <f t="shared" si="218"/>
        <v>42228.231006944443</v>
      </c>
      <c r="U2794">
        <f t="shared" si="219"/>
        <v>2015</v>
      </c>
    </row>
    <row r="2795" spans="1:21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8317</v>
      </c>
      <c r="R2795" t="s">
        <v>8318</v>
      </c>
      <c r="S2795" s="11">
        <f t="shared" si="217"/>
        <v>42176.419039351851</v>
      </c>
      <c r="T2795" s="11">
        <f t="shared" si="218"/>
        <v>42206.419039351851</v>
      </c>
      <c r="U2795">
        <f t="shared" si="219"/>
        <v>2015</v>
      </c>
    </row>
    <row r="2796" spans="1:21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8317</v>
      </c>
      <c r="R2796" t="s">
        <v>8318</v>
      </c>
      <c r="S2796" s="11">
        <f t="shared" si="217"/>
        <v>42416.691655092596</v>
      </c>
      <c r="T2796" s="11">
        <f t="shared" si="218"/>
        <v>42432.791666666672</v>
      </c>
      <c r="U2796">
        <f t="shared" si="219"/>
        <v>2016</v>
      </c>
    </row>
    <row r="2797" spans="1:21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8317</v>
      </c>
      <c r="R2797" t="s">
        <v>8318</v>
      </c>
      <c r="S2797" s="11">
        <f t="shared" si="217"/>
        <v>41780.525937500002</v>
      </c>
      <c r="T2797" s="11">
        <f t="shared" si="218"/>
        <v>41796.958333333336</v>
      </c>
      <c r="U2797">
        <f t="shared" si="219"/>
        <v>2014</v>
      </c>
    </row>
    <row r="2798" spans="1:21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8317</v>
      </c>
      <c r="R2798" t="s">
        <v>8318</v>
      </c>
      <c r="S2798" s="11">
        <f t="shared" si="217"/>
        <v>41795.528101851851</v>
      </c>
      <c r="T2798" s="11">
        <f t="shared" si="218"/>
        <v>41825.528101851851</v>
      </c>
      <c r="U2798">
        <f t="shared" si="219"/>
        <v>2014</v>
      </c>
    </row>
    <row r="2799" spans="1:21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8317</v>
      </c>
      <c r="R2799" t="s">
        <v>8318</v>
      </c>
      <c r="S2799" s="11">
        <f t="shared" si="217"/>
        <v>41798.94027777778</v>
      </c>
      <c r="T2799" s="11">
        <f t="shared" si="218"/>
        <v>41828.94027777778</v>
      </c>
      <c r="U2799">
        <f t="shared" si="219"/>
        <v>2014</v>
      </c>
    </row>
    <row r="2800" spans="1:21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8317</v>
      </c>
      <c r="R2800" t="s">
        <v>8318</v>
      </c>
      <c r="S2800" s="11">
        <f t="shared" si="217"/>
        <v>42201.675011574072</v>
      </c>
      <c r="T2800" s="11">
        <f t="shared" si="218"/>
        <v>42216.666666666672</v>
      </c>
      <c r="U2800">
        <f t="shared" si="219"/>
        <v>2015</v>
      </c>
    </row>
    <row r="2801" spans="1:21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8317</v>
      </c>
      <c r="R2801" t="s">
        <v>8318</v>
      </c>
      <c r="S2801" s="11">
        <f t="shared" si="217"/>
        <v>42507.264699074076</v>
      </c>
      <c r="T2801" s="11">
        <f t="shared" si="218"/>
        <v>42538.666666666672</v>
      </c>
      <c r="U2801">
        <f t="shared" si="219"/>
        <v>2016</v>
      </c>
    </row>
    <row r="2802" spans="1:21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8317</v>
      </c>
      <c r="R2802" t="s">
        <v>8318</v>
      </c>
      <c r="S2802" s="11">
        <f t="shared" si="217"/>
        <v>41948.552847222221</v>
      </c>
      <c r="T2802" s="11">
        <f t="shared" si="218"/>
        <v>42008.552847222221</v>
      </c>
      <c r="U2802">
        <f t="shared" si="219"/>
        <v>2014</v>
      </c>
    </row>
    <row r="2803" spans="1:21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8317</v>
      </c>
      <c r="R2803" t="s">
        <v>8318</v>
      </c>
      <c r="S2803" s="11">
        <f t="shared" si="217"/>
        <v>41900.243159722224</v>
      </c>
      <c r="T2803" s="11">
        <f t="shared" si="218"/>
        <v>41922.458333333336</v>
      </c>
      <c r="U2803">
        <f t="shared" si="219"/>
        <v>2014</v>
      </c>
    </row>
    <row r="2804" spans="1:21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8317</v>
      </c>
      <c r="R2804" t="s">
        <v>8318</v>
      </c>
      <c r="S2804" s="11">
        <f t="shared" si="217"/>
        <v>42192.64707175926</v>
      </c>
      <c r="T2804" s="11">
        <f t="shared" si="218"/>
        <v>42222.64707175926</v>
      </c>
      <c r="U2804">
        <f t="shared" si="219"/>
        <v>2015</v>
      </c>
    </row>
    <row r="2805" spans="1:21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8317</v>
      </c>
      <c r="R2805" t="s">
        <v>8318</v>
      </c>
      <c r="S2805" s="11">
        <f t="shared" si="217"/>
        <v>42158.065694444449</v>
      </c>
      <c r="T2805" s="11">
        <f t="shared" si="218"/>
        <v>42201</v>
      </c>
      <c r="U2805">
        <f t="shared" si="219"/>
        <v>2015</v>
      </c>
    </row>
    <row r="2806" spans="1:21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8317</v>
      </c>
      <c r="R2806" t="s">
        <v>8318</v>
      </c>
      <c r="S2806" s="11">
        <f t="shared" si="217"/>
        <v>41881.453587962962</v>
      </c>
      <c r="T2806" s="11">
        <f t="shared" si="218"/>
        <v>41911.453587962962</v>
      </c>
      <c r="U2806">
        <f t="shared" si="219"/>
        <v>2014</v>
      </c>
    </row>
    <row r="2807" spans="1:21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8317</v>
      </c>
      <c r="R2807" t="s">
        <v>8318</v>
      </c>
      <c r="S2807" s="11">
        <f t="shared" si="217"/>
        <v>42213.505474537036</v>
      </c>
      <c r="T2807" s="11">
        <f t="shared" si="218"/>
        <v>42238.505474537036</v>
      </c>
      <c r="U2807">
        <f t="shared" si="219"/>
        <v>2015</v>
      </c>
    </row>
    <row r="2808" spans="1:21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8317</v>
      </c>
      <c r="R2808" t="s">
        <v>8318</v>
      </c>
      <c r="S2808" s="11">
        <f t="shared" si="217"/>
        <v>42185.267245370371</v>
      </c>
      <c r="T2808" s="11">
        <f t="shared" si="218"/>
        <v>42221.458333333328</v>
      </c>
      <c r="U2808">
        <f t="shared" si="219"/>
        <v>2015</v>
      </c>
    </row>
    <row r="2809" spans="1:21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8317</v>
      </c>
      <c r="R2809" t="s">
        <v>8318</v>
      </c>
      <c r="S2809" s="11">
        <f t="shared" si="217"/>
        <v>42154.873124999998</v>
      </c>
      <c r="T2809" s="11">
        <f t="shared" si="218"/>
        <v>42184.873124999998</v>
      </c>
      <c r="U2809">
        <f t="shared" si="219"/>
        <v>2015</v>
      </c>
    </row>
    <row r="2810" spans="1:21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ref="O2810:O2873" si="220">ROUND(E2810/D2810*100,0)</f>
        <v>100</v>
      </c>
      <c r="P2810">
        <f t="shared" ref="P2810:P2873" si="221">IFERROR(ROUND(E2810/L2810,2),0)</f>
        <v>65.38</v>
      </c>
      <c r="Q2810" s="10" t="s">
        <v>8317</v>
      </c>
      <c r="R2810" t="s">
        <v>8318</v>
      </c>
      <c r="S2810" s="11">
        <f t="shared" ref="S2810:S2873" si="222">(((J2810/60)/60)/24)+DATE(1970,1,1)</f>
        <v>42208.84646990741</v>
      </c>
      <c r="T2810" s="11">
        <f t="shared" ref="T2810:T2873" si="223">(((I2810/60)/60)/24)+DATE(1970,1,1)</f>
        <v>42238.84646990741</v>
      </c>
      <c r="U2810">
        <f t="shared" ref="U2810:U2873" si="224">YEAR(S2810)</f>
        <v>2015</v>
      </c>
    </row>
    <row r="2811" spans="1:21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20"/>
        <v>102</v>
      </c>
      <c r="P2811">
        <f t="shared" si="221"/>
        <v>121.9</v>
      </c>
      <c r="Q2811" s="10" t="s">
        <v>8317</v>
      </c>
      <c r="R2811" t="s">
        <v>8318</v>
      </c>
      <c r="S2811" s="11">
        <f t="shared" si="222"/>
        <v>42451.496817129635</v>
      </c>
      <c r="T2811" s="11">
        <f t="shared" si="223"/>
        <v>42459.610416666663</v>
      </c>
      <c r="U2811">
        <f t="shared" si="224"/>
        <v>2016</v>
      </c>
    </row>
    <row r="2812" spans="1:21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20"/>
        <v>108</v>
      </c>
      <c r="P2812">
        <f t="shared" si="221"/>
        <v>47.46</v>
      </c>
      <c r="Q2812" s="10" t="s">
        <v>8317</v>
      </c>
      <c r="R2812" t="s">
        <v>8318</v>
      </c>
      <c r="S2812" s="11">
        <f t="shared" si="222"/>
        <v>41759.13962962963</v>
      </c>
      <c r="T2812" s="11">
        <f t="shared" si="223"/>
        <v>41791.165972222225</v>
      </c>
      <c r="U2812">
        <f t="shared" si="224"/>
        <v>2014</v>
      </c>
    </row>
    <row r="2813" spans="1:21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20"/>
        <v>100</v>
      </c>
      <c r="P2813">
        <f t="shared" si="221"/>
        <v>92.84</v>
      </c>
      <c r="Q2813" s="10" t="s">
        <v>8317</v>
      </c>
      <c r="R2813" t="s">
        <v>8318</v>
      </c>
      <c r="S2813" s="11">
        <f t="shared" si="222"/>
        <v>42028.496562500004</v>
      </c>
      <c r="T2813" s="11">
        <f t="shared" si="223"/>
        <v>42058.496562500004</v>
      </c>
      <c r="U2813">
        <f t="shared" si="224"/>
        <v>2015</v>
      </c>
    </row>
    <row r="2814" spans="1:21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20"/>
        <v>113</v>
      </c>
      <c r="P2814">
        <f t="shared" si="221"/>
        <v>68.25</v>
      </c>
      <c r="Q2814" s="10" t="s">
        <v>8317</v>
      </c>
      <c r="R2814" t="s">
        <v>8318</v>
      </c>
      <c r="S2814" s="11">
        <f t="shared" si="222"/>
        <v>42054.74418981481</v>
      </c>
      <c r="T2814" s="11">
        <f t="shared" si="223"/>
        <v>42100.166666666672</v>
      </c>
      <c r="U2814">
        <f t="shared" si="224"/>
        <v>2015</v>
      </c>
    </row>
    <row r="2815" spans="1:21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20"/>
        <v>128</v>
      </c>
      <c r="P2815">
        <f t="shared" si="221"/>
        <v>37.21</v>
      </c>
      <c r="Q2815" s="10" t="s">
        <v>8317</v>
      </c>
      <c r="R2815" t="s">
        <v>8318</v>
      </c>
      <c r="S2815" s="11">
        <f t="shared" si="222"/>
        <v>42693.742604166662</v>
      </c>
      <c r="T2815" s="11">
        <f t="shared" si="223"/>
        <v>42718.742604166662</v>
      </c>
      <c r="U2815">
        <f t="shared" si="224"/>
        <v>2016</v>
      </c>
    </row>
    <row r="2816" spans="1:21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20"/>
        <v>108</v>
      </c>
      <c r="P2816">
        <f t="shared" si="221"/>
        <v>25.25</v>
      </c>
      <c r="Q2816" s="10" t="s">
        <v>8317</v>
      </c>
      <c r="R2816" t="s">
        <v>8318</v>
      </c>
      <c r="S2816" s="11">
        <f t="shared" si="222"/>
        <v>42103.399479166663</v>
      </c>
      <c r="T2816" s="11">
        <f t="shared" si="223"/>
        <v>42133.399479166663</v>
      </c>
      <c r="U2816">
        <f t="shared" si="224"/>
        <v>2015</v>
      </c>
    </row>
    <row r="2817" spans="1:21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20"/>
        <v>242</v>
      </c>
      <c r="P2817">
        <f t="shared" si="221"/>
        <v>43.21</v>
      </c>
      <c r="Q2817" s="10" t="s">
        <v>8317</v>
      </c>
      <c r="R2817" t="s">
        <v>8318</v>
      </c>
      <c r="S2817" s="11">
        <f t="shared" si="222"/>
        <v>42559.776724537034</v>
      </c>
      <c r="T2817" s="11">
        <f t="shared" si="223"/>
        <v>42589.776724537034</v>
      </c>
      <c r="U2817">
        <f t="shared" si="224"/>
        <v>2016</v>
      </c>
    </row>
    <row r="2818" spans="1:21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20"/>
        <v>142</v>
      </c>
      <c r="P2818">
        <f t="shared" si="221"/>
        <v>25.13</v>
      </c>
      <c r="Q2818" s="10" t="s">
        <v>8317</v>
      </c>
      <c r="R2818" t="s">
        <v>8318</v>
      </c>
      <c r="S2818" s="11">
        <f t="shared" si="222"/>
        <v>42188.467499999999</v>
      </c>
      <c r="T2818" s="11">
        <f t="shared" si="223"/>
        <v>42218.666666666672</v>
      </c>
      <c r="U2818">
        <f t="shared" si="224"/>
        <v>2015</v>
      </c>
    </row>
    <row r="2819" spans="1:21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si="221"/>
        <v>23.64</v>
      </c>
      <c r="Q2819" s="10" t="s">
        <v>8317</v>
      </c>
      <c r="R2819" t="s">
        <v>8318</v>
      </c>
      <c r="S2819" s="11">
        <f t="shared" si="222"/>
        <v>42023.634976851856</v>
      </c>
      <c r="T2819" s="11">
        <f t="shared" si="223"/>
        <v>42063.634976851856</v>
      </c>
      <c r="U2819">
        <f t="shared" si="224"/>
        <v>2015</v>
      </c>
    </row>
    <row r="2820" spans="1:21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8317</v>
      </c>
      <c r="R2820" t="s">
        <v>8318</v>
      </c>
      <c r="S2820" s="11">
        <f t="shared" si="222"/>
        <v>42250.598217592589</v>
      </c>
      <c r="T2820" s="11">
        <f t="shared" si="223"/>
        <v>42270.598217592589</v>
      </c>
      <c r="U2820">
        <f t="shared" si="224"/>
        <v>2015</v>
      </c>
    </row>
    <row r="2821" spans="1:21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8317</v>
      </c>
      <c r="R2821" t="s">
        <v>8318</v>
      </c>
      <c r="S2821" s="11">
        <f t="shared" si="222"/>
        <v>42139.525567129633</v>
      </c>
      <c r="T2821" s="11">
        <f t="shared" si="223"/>
        <v>42169.525567129633</v>
      </c>
      <c r="U2821">
        <f t="shared" si="224"/>
        <v>2015</v>
      </c>
    </row>
    <row r="2822" spans="1:21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8317</v>
      </c>
      <c r="R2822" t="s">
        <v>8318</v>
      </c>
      <c r="S2822" s="11">
        <f t="shared" si="222"/>
        <v>42401.610983796301</v>
      </c>
      <c r="T2822" s="11">
        <f t="shared" si="223"/>
        <v>42426</v>
      </c>
      <c r="U2822">
        <f t="shared" si="224"/>
        <v>2016</v>
      </c>
    </row>
    <row r="2823" spans="1:21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8317</v>
      </c>
      <c r="R2823" t="s">
        <v>8318</v>
      </c>
      <c r="S2823" s="11">
        <f t="shared" si="222"/>
        <v>41875.922858796301</v>
      </c>
      <c r="T2823" s="11">
        <f t="shared" si="223"/>
        <v>41905.922858796301</v>
      </c>
      <c r="U2823">
        <f t="shared" si="224"/>
        <v>2014</v>
      </c>
    </row>
    <row r="2824" spans="1:21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8317</v>
      </c>
      <c r="R2824" t="s">
        <v>8318</v>
      </c>
      <c r="S2824" s="11">
        <f t="shared" si="222"/>
        <v>42060.683935185181</v>
      </c>
      <c r="T2824" s="11">
        <f t="shared" si="223"/>
        <v>42090.642268518524</v>
      </c>
      <c r="U2824">
        <f t="shared" si="224"/>
        <v>2015</v>
      </c>
    </row>
    <row r="2825" spans="1:21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8317</v>
      </c>
      <c r="R2825" t="s">
        <v>8318</v>
      </c>
      <c r="S2825" s="11">
        <f t="shared" si="222"/>
        <v>42067.011643518519</v>
      </c>
      <c r="T2825" s="11">
        <f t="shared" si="223"/>
        <v>42094.957638888889</v>
      </c>
      <c r="U2825">
        <f t="shared" si="224"/>
        <v>2015</v>
      </c>
    </row>
    <row r="2826" spans="1:21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8317</v>
      </c>
      <c r="R2826" t="s">
        <v>8318</v>
      </c>
      <c r="S2826" s="11">
        <f t="shared" si="222"/>
        <v>42136.270787037036</v>
      </c>
      <c r="T2826" s="11">
        <f t="shared" si="223"/>
        <v>42168.071527777778</v>
      </c>
      <c r="U2826">
        <f t="shared" si="224"/>
        <v>2015</v>
      </c>
    </row>
    <row r="2827" spans="1:21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8317</v>
      </c>
      <c r="R2827" t="s">
        <v>8318</v>
      </c>
      <c r="S2827" s="11">
        <f t="shared" si="222"/>
        <v>42312.792662037042</v>
      </c>
      <c r="T2827" s="11">
        <f t="shared" si="223"/>
        <v>42342.792662037042</v>
      </c>
      <c r="U2827">
        <f t="shared" si="224"/>
        <v>2015</v>
      </c>
    </row>
    <row r="2828" spans="1:21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8317</v>
      </c>
      <c r="R2828" t="s">
        <v>8318</v>
      </c>
      <c r="S2828" s="11">
        <f t="shared" si="222"/>
        <v>42171.034861111111</v>
      </c>
      <c r="T2828" s="11">
        <f t="shared" si="223"/>
        <v>42195.291666666672</v>
      </c>
      <c r="U2828">
        <f t="shared" si="224"/>
        <v>2015</v>
      </c>
    </row>
    <row r="2829" spans="1:21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8317</v>
      </c>
      <c r="R2829" t="s">
        <v>8318</v>
      </c>
      <c r="S2829" s="11">
        <f t="shared" si="222"/>
        <v>42494.683634259258</v>
      </c>
      <c r="T2829" s="11">
        <f t="shared" si="223"/>
        <v>42524.6875</v>
      </c>
      <c r="U2829">
        <f t="shared" si="224"/>
        <v>2016</v>
      </c>
    </row>
    <row r="2830" spans="1:21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8317</v>
      </c>
      <c r="R2830" t="s">
        <v>8318</v>
      </c>
      <c r="S2830" s="11">
        <f t="shared" si="222"/>
        <v>42254.264687499999</v>
      </c>
      <c r="T2830" s="11">
        <f t="shared" si="223"/>
        <v>42279.958333333328</v>
      </c>
      <c r="U2830">
        <f t="shared" si="224"/>
        <v>2015</v>
      </c>
    </row>
    <row r="2831" spans="1:21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8317</v>
      </c>
      <c r="R2831" t="s">
        <v>8318</v>
      </c>
      <c r="S2831" s="11">
        <f t="shared" si="222"/>
        <v>42495.434236111112</v>
      </c>
      <c r="T2831" s="11">
        <f t="shared" si="223"/>
        <v>42523.434236111112</v>
      </c>
      <c r="U2831">
        <f t="shared" si="224"/>
        <v>2016</v>
      </c>
    </row>
    <row r="2832" spans="1:21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8317</v>
      </c>
      <c r="R2832" t="s">
        <v>8318</v>
      </c>
      <c r="S2832" s="11">
        <f t="shared" si="222"/>
        <v>41758.839675925927</v>
      </c>
      <c r="T2832" s="11">
        <f t="shared" si="223"/>
        <v>41771.165972222225</v>
      </c>
      <c r="U2832">
        <f t="shared" si="224"/>
        <v>2014</v>
      </c>
    </row>
    <row r="2833" spans="1:21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8317</v>
      </c>
      <c r="R2833" t="s">
        <v>8318</v>
      </c>
      <c r="S2833" s="11">
        <f t="shared" si="222"/>
        <v>42171.824884259258</v>
      </c>
      <c r="T2833" s="11">
        <f t="shared" si="223"/>
        <v>42201.824884259258</v>
      </c>
      <c r="U2833">
        <f t="shared" si="224"/>
        <v>2015</v>
      </c>
    </row>
    <row r="2834" spans="1:21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8317</v>
      </c>
      <c r="R2834" t="s">
        <v>8318</v>
      </c>
      <c r="S2834" s="11">
        <f t="shared" si="222"/>
        <v>41938.709421296298</v>
      </c>
      <c r="T2834" s="11">
        <f t="shared" si="223"/>
        <v>41966.916666666672</v>
      </c>
      <c r="U2834">
        <f t="shared" si="224"/>
        <v>2014</v>
      </c>
    </row>
    <row r="2835" spans="1:21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8317</v>
      </c>
      <c r="R2835" t="s">
        <v>8318</v>
      </c>
      <c r="S2835" s="11">
        <f t="shared" si="222"/>
        <v>42268.127696759257</v>
      </c>
      <c r="T2835" s="11">
        <f t="shared" si="223"/>
        <v>42288.083333333328</v>
      </c>
      <c r="U2835">
        <f t="shared" si="224"/>
        <v>2015</v>
      </c>
    </row>
    <row r="2836" spans="1:21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8317</v>
      </c>
      <c r="R2836" t="s">
        <v>8318</v>
      </c>
      <c r="S2836" s="11">
        <f t="shared" si="222"/>
        <v>42019.959837962961</v>
      </c>
      <c r="T2836" s="11">
        <f t="shared" si="223"/>
        <v>42034.959837962961</v>
      </c>
      <c r="U2836">
        <f t="shared" si="224"/>
        <v>2015</v>
      </c>
    </row>
    <row r="2837" spans="1:21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8317</v>
      </c>
      <c r="R2837" t="s">
        <v>8318</v>
      </c>
      <c r="S2837" s="11">
        <f t="shared" si="222"/>
        <v>42313.703900462962</v>
      </c>
      <c r="T2837" s="11">
        <f t="shared" si="223"/>
        <v>42343</v>
      </c>
      <c r="U2837">
        <f t="shared" si="224"/>
        <v>2015</v>
      </c>
    </row>
    <row r="2838" spans="1:21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8317</v>
      </c>
      <c r="R2838" t="s">
        <v>8318</v>
      </c>
      <c r="S2838" s="11">
        <f t="shared" si="222"/>
        <v>42746.261782407411</v>
      </c>
      <c r="T2838" s="11">
        <f t="shared" si="223"/>
        <v>42784.207638888889</v>
      </c>
      <c r="U2838">
        <f t="shared" si="224"/>
        <v>2017</v>
      </c>
    </row>
    <row r="2839" spans="1:21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8317</v>
      </c>
      <c r="R2839" t="s">
        <v>8318</v>
      </c>
      <c r="S2839" s="11">
        <f t="shared" si="222"/>
        <v>42307.908379629633</v>
      </c>
      <c r="T2839" s="11">
        <f t="shared" si="223"/>
        <v>42347.950046296297</v>
      </c>
      <c r="U2839">
        <f t="shared" si="224"/>
        <v>2015</v>
      </c>
    </row>
    <row r="2840" spans="1:21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8317</v>
      </c>
      <c r="R2840" t="s">
        <v>8318</v>
      </c>
      <c r="S2840" s="11">
        <f t="shared" si="222"/>
        <v>41842.607592592591</v>
      </c>
      <c r="T2840" s="11">
        <f t="shared" si="223"/>
        <v>41864.916666666664</v>
      </c>
      <c r="U2840">
        <f t="shared" si="224"/>
        <v>2014</v>
      </c>
    </row>
    <row r="2841" spans="1:21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8317</v>
      </c>
      <c r="R2841" t="s">
        <v>8318</v>
      </c>
      <c r="S2841" s="11">
        <f t="shared" si="222"/>
        <v>41853.240208333329</v>
      </c>
      <c r="T2841" s="11">
        <f t="shared" si="223"/>
        <v>41876.207638888889</v>
      </c>
      <c r="U2841">
        <f t="shared" si="224"/>
        <v>2014</v>
      </c>
    </row>
    <row r="2842" spans="1:21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8317</v>
      </c>
      <c r="R2842" t="s">
        <v>8318</v>
      </c>
      <c r="S2842" s="11">
        <f t="shared" si="222"/>
        <v>42060.035636574074</v>
      </c>
      <c r="T2842" s="11">
        <f t="shared" si="223"/>
        <v>42081.708333333328</v>
      </c>
      <c r="U2842">
        <f t="shared" si="224"/>
        <v>2015</v>
      </c>
    </row>
    <row r="2843" spans="1:21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8317</v>
      </c>
      <c r="R2843" t="s">
        <v>8318</v>
      </c>
      <c r="S2843" s="11">
        <f t="shared" si="222"/>
        <v>42291.739548611105</v>
      </c>
      <c r="T2843" s="11">
        <f t="shared" si="223"/>
        <v>42351.781215277777</v>
      </c>
      <c r="U2843">
        <f t="shared" si="224"/>
        <v>2015</v>
      </c>
    </row>
    <row r="2844" spans="1:21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8317</v>
      </c>
      <c r="R2844" t="s">
        <v>8318</v>
      </c>
      <c r="S2844" s="11">
        <f t="shared" si="222"/>
        <v>41784.952488425923</v>
      </c>
      <c r="T2844" s="11">
        <f t="shared" si="223"/>
        <v>41811.458333333336</v>
      </c>
      <c r="U2844">
        <f t="shared" si="224"/>
        <v>2014</v>
      </c>
    </row>
    <row r="2845" spans="1:21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8317</v>
      </c>
      <c r="R2845" t="s">
        <v>8318</v>
      </c>
      <c r="S2845" s="11">
        <f t="shared" si="222"/>
        <v>42492.737847222219</v>
      </c>
      <c r="T2845" s="11">
        <f t="shared" si="223"/>
        <v>42534.166666666672</v>
      </c>
      <c r="U2845">
        <f t="shared" si="224"/>
        <v>2016</v>
      </c>
    </row>
    <row r="2846" spans="1:21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8317</v>
      </c>
      <c r="R2846" t="s">
        <v>8318</v>
      </c>
      <c r="S2846" s="11">
        <f t="shared" si="222"/>
        <v>42709.546064814815</v>
      </c>
      <c r="T2846" s="11">
        <f t="shared" si="223"/>
        <v>42739.546064814815</v>
      </c>
      <c r="U2846">
        <f t="shared" si="224"/>
        <v>2016</v>
      </c>
    </row>
    <row r="2847" spans="1:21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8317</v>
      </c>
      <c r="R2847" t="s">
        <v>8318</v>
      </c>
      <c r="S2847" s="11">
        <f t="shared" si="222"/>
        <v>42103.016585648147</v>
      </c>
      <c r="T2847" s="11">
        <f t="shared" si="223"/>
        <v>42163.016585648147</v>
      </c>
      <c r="U2847">
        <f t="shared" si="224"/>
        <v>2015</v>
      </c>
    </row>
    <row r="2848" spans="1:21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8317</v>
      </c>
      <c r="R2848" t="s">
        <v>8318</v>
      </c>
      <c r="S2848" s="11">
        <f t="shared" si="222"/>
        <v>42108.692060185189</v>
      </c>
      <c r="T2848" s="11">
        <f t="shared" si="223"/>
        <v>42153.692060185189</v>
      </c>
      <c r="U2848">
        <f t="shared" si="224"/>
        <v>2015</v>
      </c>
    </row>
    <row r="2849" spans="1:21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8317</v>
      </c>
      <c r="R2849" t="s">
        <v>8318</v>
      </c>
      <c r="S2849" s="11">
        <f t="shared" si="222"/>
        <v>42453.806307870371</v>
      </c>
      <c r="T2849" s="11">
        <f t="shared" si="223"/>
        <v>42513.806307870371</v>
      </c>
      <c r="U2849">
        <f t="shared" si="224"/>
        <v>2016</v>
      </c>
    </row>
    <row r="2850" spans="1:21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8317</v>
      </c>
      <c r="R2850" t="s">
        <v>8318</v>
      </c>
      <c r="S2850" s="11">
        <f t="shared" si="222"/>
        <v>42123.648831018523</v>
      </c>
      <c r="T2850" s="11">
        <f t="shared" si="223"/>
        <v>42153.648831018523</v>
      </c>
      <c r="U2850">
        <f t="shared" si="224"/>
        <v>2015</v>
      </c>
    </row>
    <row r="2851" spans="1:21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8317</v>
      </c>
      <c r="R2851" t="s">
        <v>8318</v>
      </c>
      <c r="S2851" s="11">
        <f t="shared" si="222"/>
        <v>42453.428240740745</v>
      </c>
      <c r="T2851" s="11">
        <f t="shared" si="223"/>
        <v>42483.428240740745</v>
      </c>
      <c r="U2851">
        <f t="shared" si="224"/>
        <v>2016</v>
      </c>
    </row>
    <row r="2852" spans="1:21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8317</v>
      </c>
      <c r="R2852" t="s">
        <v>8318</v>
      </c>
      <c r="S2852" s="11">
        <f t="shared" si="222"/>
        <v>41858.007071759261</v>
      </c>
      <c r="T2852" s="11">
        <f t="shared" si="223"/>
        <v>41888.007071759261</v>
      </c>
      <c r="U2852">
        <f t="shared" si="224"/>
        <v>2014</v>
      </c>
    </row>
    <row r="2853" spans="1:21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8317</v>
      </c>
      <c r="R2853" t="s">
        <v>8318</v>
      </c>
      <c r="S2853" s="11">
        <f t="shared" si="222"/>
        <v>42390.002650462964</v>
      </c>
      <c r="T2853" s="11">
        <f t="shared" si="223"/>
        <v>42398.970138888893</v>
      </c>
      <c r="U2853">
        <f t="shared" si="224"/>
        <v>2016</v>
      </c>
    </row>
    <row r="2854" spans="1:21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8317</v>
      </c>
      <c r="R2854" t="s">
        <v>8318</v>
      </c>
      <c r="S2854" s="11">
        <f t="shared" si="222"/>
        <v>41781.045173611114</v>
      </c>
      <c r="T2854" s="11">
        <f t="shared" si="223"/>
        <v>41811.045173611114</v>
      </c>
      <c r="U2854">
        <f t="shared" si="224"/>
        <v>2014</v>
      </c>
    </row>
    <row r="2855" spans="1:21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8317</v>
      </c>
      <c r="R2855" t="s">
        <v>8318</v>
      </c>
      <c r="S2855" s="11">
        <f t="shared" si="222"/>
        <v>41836.190937499996</v>
      </c>
      <c r="T2855" s="11">
        <f t="shared" si="223"/>
        <v>41896.190937499996</v>
      </c>
      <c r="U2855">
        <f t="shared" si="224"/>
        <v>2014</v>
      </c>
    </row>
    <row r="2856" spans="1:21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8317</v>
      </c>
      <c r="R2856" t="s">
        <v>8318</v>
      </c>
      <c r="S2856" s="11">
        <f t="shared" si="222"/>
        <v>42111.71665509259</v>
      </c>
      <c r="T2856" s="11">
        <f t="shared" si="223"/>
        <v>42131.71665509259</v>
      </c>
      <c r="U2856">
        <f t="shared" si="224"/>
        <v>2015</v>
      </c>
    </row>
    <row r="2857" spans="1:21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8317</v>
      </c>
      <c r="R2857" t="s">
        <v>8318</v>
      </c>
      <c r="S2857" s="11">
        <f t="shared" si="222"/>
        <v>42370.007766203707</v>
      </c>
      <c r="T2857" s="11">
        <f t="shared" si="223"/>
        <v>42398.981944444444</v>
      </c>
      <c r="U2857">
        <f t="shared" si="224"/>
        <v>2016</v>
      </c>
    </row>
    <row r="2858" spans="1:21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8317</v>
      </c>
      <c r="R2858" t="s">
        <v>8318</v>
      </c>
      <c r="S2858" s="11">
        <f t="shared" si="222"/>
        <v>42165.037581018521</v>
      </c>
      <c r="T2858" s="11">
        <f t="shared" si="223"/>
        <v>42224.898611111115</v>
      </c>
      <c r="U2858">
        <f t="shared" si="224"/>
        <v>2015</v>
      </c>
    </row>
    <row r="2859" spans="1:21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8317</v>
      </c>
      <c r="R2859" t="s">
        <v>8318</v>
      </c>
      <c r="S2859" s="11">
        <f t="shared" si="222"/>
        <v>42726.920081018514</v>
      </c>
      <c r="T2859" s="11">
        <f t="shared" si="223"/>
        <v>42786.75</v>
      </c>
      <c r="U2859">
        <f t="shared" si="224"/>
        <v>2016</v>
      </c>
    </row>
    <row r="2860" spans="1:21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8317</v>
      </c>
      <c r="R2860" t="s">
        <v>8318</v>
      </c>
      <c r="S2860" s="11">
        <f t="shared" si="222"/>
        <v>41954.545081018514</v>
      </c>
      <c r="T2860" s="11">
        <f t="shared" si="223"/>
        <v>41978.477777777778</v>
      </c>
      <c r="U2860">
        <f t="shared" si="224"/>
        <v>2014</v>
      </c>
    </row>
    <row r="2861" spans="1:21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8317</v>
      </c>
      <c r="R2861" t="s">
        <v>8318</v>
      </c>
      <c r="S2861" s="11">
        <f t="shared" si="222"/>
        <v>42233.362314814818</v>
      </c>
      <c r="T2861" s="11">
        <f t="shared" si="223"/>
        <v>42293.362314814818</v>
      </c>
      <c r="U2861">
        <f t="shared" si="224"/>
        <v>2015</v>
      </c>
    </row>
    <row r="2862" spans="1:21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8317</v>
      </c>
      <c r="R2862" t="s">
        <v>8318</v>
      </c>
      <c r="S2862" s="11">
        <f t="shared" si="222"/>
        <v>42480.800648148142</v>
      </c>
      <c r="T2862" s="11">
        <f t="shared" si="223"/>
        <v>42540.800648148142</v>
      </c>
      <c r="U2862">
        <f t="shared" si="224"/>
        <v>2016</v>
      </c>
    </row>
    <row r="2863" spans="1:21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8317</v>
      </c>
      <c r="R2863" t="s">
        <v>8318</v>
      </c>
      <c r="S2863" s="11">
        <f t="shared" si="222"/>
        <v>42257.590833333335</v>
      </c>
      <c r="T2863" s="11">
        <f t="shared" si="223"/>
        <v>42271.590833333335</v>
      </c>
      <c r="U2863">
        <f t="shared" si="224"/>
        <v>2015</v>
      </c>
    </row>
    <row r="2864" spans="1:21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8317</v>
      </c>
      <c r="R2864" t="s">
        <v>8318</v>
      </c>
      <c r="S2864" s="11">
        <f t="shared" si="222"/>
        <v>41784.789687500001</v>
      </c>
      <c r="T2864" s="11">
        <f t="shared" si="223"/>
        <v>41814.789687500001</v>
      </c>
      <c r="U2864">
        <f t="shared" si="224"/>
        <v>2014</v>
      </c>
    </row>
    <row r="2865" spans="1:21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8317</v>
      </c>
      <c r="R2865" t="s">
        <v>8318</v>
      </c>
      <c r="S2865" s="11">
        <f t="shared" si="222"/>
        <v>41831.675034722226</v>
      </c>
      <c r="T2865" s="11">
        <f t="shared" si="223"/>
        <v>41891.675034722226</v>
      </c>
      <c r="U2865">
        <f t="shared" si="224"/>
        <v>2014</v>
      </c>
    </row>
    <row r="2866" spans="1:21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8317</v>
      </c>
      <c r="R2866" t="s">
        <v>8318</v>
      </c>
      <c r="S2866" s="11">
        <f t="shared" si="222"/>
        <v>42172.613506944443</v>
      </c>
      <c r="T2866" s="11">
        <f t="shared" si="223"/>
        <v>42202.554166666669</v>
      </c>
      <c r="U2866">
        <f t="shared" si="224"/>
        <v>2015</v>
      </c>
    </row>
    <row r="2867" spans="1:21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8317</v>
      </c>
      <c r="R2867" t="s">
        <v>8318</v>
      </c>
      <c r="S2867" s="11">
        <f t="shared" si="222"/>
        <v>41950.114108796297</v>
      </c>
      <c r="T2867" s="11">
        <f t="shared" si="223"/>
        <v>42010.114108796297</v>
      </c>
      <c r="U2867">
        <f t="shared" si="224"/>
        <v>2014</v>
      </c>
    </row>
    <row r="2868" spans="1:21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8317</v>
      </c>
      <c r="R2868" t="s">
        <v>8318</v>
      </c>
      <c r="S2868" s="11">
        <f t="shared" si="222"/>
        <v>42627.955104166671</v>
      </c>
      <c r="T2868" s="11">
        <f t="shared" si="223"/>
        <v>42657.916666666672</v>
      </c>
      <c r="U2868">
        <f t="shared" si="224"/>
        <v>2016</v>
      </c>
    </row>
    <row r="2869" spans="1:21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8317</v>
      </c>
      <c r="R2869" t="s">
        <v>8318</v>
      </c>
      <c r="S2869" s="11">
        <f t="shared" si="222"/>
        <v>42531.195277777777</v>
      </c>
      <c r="T2869" s="11">
        <f t="shared" si="223"/>
        <v>42555.166666666672</v>
      </c>
      <c r="U2869">
        <f t="shared" si="224"/>
        <v>2016</v>
      </c>
    </row>
    <row r="2870" spans="1:21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8317</v>
      </c>
      <c r="R2870" t="s">
        <v>8318</v>
      </c>
      <c r="S2870" s="11">
        <f t="shared" si="222"/>
        <v>42618.827013888891</v>
      </c>
      <c r="T2870" s="11">
        <f t="shared" si="223"/>
        <v>42648.827013888891</v>
      </c>
      <c r="U2870">
        <f t="shared" si="224"/>
        <v>2016</v>
      </c>
    </row>
    <row r="2871" spans="1:21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8317</v>
      </c>
      <c r="R2871" t="s">
        <v>8318</v>
      </c>
      <c r="S2871" s="11">
        <f t="shared" si="222"/>
        <v>42540.593530092592</v>
      </c>
      <c r="T2871" s="11">
        <f t="shared" si="223"/>
        <v>42570.593530092592</v>
      </c>
      <c r="U2871">
        <f t="shared" si="224"/>
        <v>2016</v>
      </c>
    </row>
    <row r="2872" spans="1:21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8317</v>
      </c>
      <c r="R2872" t="s">
        <v>8318</v>
      </c>
      <c r="S2872" s="11">
        <f t="shared" si="222"/>
        <v>41746.189409722225</v>
      </c>
      <c r="T2872" s="11">
        <f t="shared" si="223"/>
        <v>41776.189409722225</v>
      </c>
      <c r="U2872">
        <f t="shared" si="224"/>
        <v>2014</v>
      </c>
    </row>
    <row r="2873" spans="1:21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8317</v>
      </c>
      <c r="R2873" t="s">
        <v>8318</v>
      </c>
      <c r="S2873" s="11">
        <f t="shared" si="222"/>
        <v>41974.738576388889</v>
      </c>
      <c r="T2873" s="11">
        <f t="shared" si="223"/>
        <v>41994.738576388889</v>
      </c>
      <c r="U2873">
        <f t="shared" si="224"/>
        <v>2014</v>
      </c>
    </row>
    <row r="2874" spans="1:21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ref="O2874:O2937" si="225">ROUND(E2874/D2874*100,0)</f>
        <v>0</v>
      </c>
      <c r="P2874">
        <f t="shared" ref="P2874:P2937" si="226">IFERROR(ROUND(E2874/L2874,2),0)</f>
        <v>0</v>
      </c>
      <c r="Q2874" s="10" t="s">
        <v>8317</v>
      </c>
      <c r="R2874" t="s">
        <v>8318</v>
      </c>
      <c r="S2874" s="11">
        <f t="shared" ref="S2874:S2937" si="227">(((J2874/60)/60)/24)+DATE(1970,1,1)</f>
        <v>42115.11618055556</v>
      </c>
      <c r="T2874" s="11">
        <f t="shared" ref="T2874:T2937" si="228">(((I2874/60)/60)/24)+DATE(1970,1,1)</f>
        <v>42175.11618055556</v>
      </c>
      <c r="U2874">
        <f t="shared" ref="U2874:U2937" si="229">YEAR(S2874)</f>
        <v>2015</v>
      </c>
    </row>
    <row r="2875" spans="1:21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5"/>
        <v>38</v>
      </c>
      <c r="P2875">
        <f t="shared" si="226"/>
        <v>119.13</v>
      </c>
      <c r="Q2875" s="10" t="s">
        <v>8317</v>
      </c>
      <c r="R2875" t="s">
        <v>8318</v>
      </c>
      <c r="S2875" s="11">
        <f t="shared" si="227"/>
        <v>42002.817488425921</v>
      </c>
      <c r="T2875" s="11">
        <f t="shared" si="228"/>
        <v>42032.817488425921</v>
      </c>
      <c r="U2875">
        <f t="shared" si="229"/>
        <v>2014</v>
      </c>
    </row>
    <row r="2876" spans="1:21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5"/>
        <v>5</v>
      </c>
      <c r="P2876">
        <f t="shared" si="226"/>
        <v>90.33</v>
      </c>
      <c r="Q2876" s="10" t="s">
        <v>8317</v>
      </c>
      <c r="R2876" t="s">
        <v>8318</v>
      </c>
      <c r="S2876" s="11">
        <f t="shared" si="227"/>
        <v>42722.84474537037</v>
      </c>
      <c r="T2876" s="11">
        <f t="shared" si="228"/>
        <v>42752.84474537037</v>
      </c>
      <c r="U2876">
        <f t="shared" si="229"/>
        <v>2016</v>
      </c>
    </row>
    <row r="2877" spans="1:21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5"/>
        <v>0</v>
      </c>
      <c r="P2877">
        <f t="shared" si="226"/>
        <v>2.33</v>
      </c>
      <c r="Q2877" s="10" t="s">
        <v>8317</v>
      </c>
      <c r="R2877" t="s">
        <v>8318</v>
      </c>
      <c r="S2877" s="11">
        <f t="shared" si="227"/>
        <v>42465.128391203703</v>
      </c>
      <c r="T2877" s="11">
        <f t="shared" si="228"/>
        <v>42495.128391203703</v>
      </c>
      <c r="U2877">
        <f t="shared" si="229"/>
        <v>2016</v>
      </c>
    </row>
    <row r="2878" spans="1:21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5"/>
        <v>0</v>
      </c>
      <c r="P2878">
        <f t="shared" si="226"/>
        <v>0</v>
      </c>
      <c r="Q2878" s="10" t="s">
        <v>8317</v>
      </c>
      <c r="R2878" t="s">
        <v>8318</v>
      </c>
      <c r="S2878" s="11">
        <f t="shared" si="227"/>
        <v>42171.743969907402</v>
      </c>
      <c r="T2878" s="11">
        <f t="shared" si="228"/>
        <v>42201.743969907402</v>
      </c>
      <c r="U2878">
        <f t="shared" si="229"/>
        <v>2015</v>
      </c>
    </row>
    <row r="2879" spans="1:21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5"/>
        <v>11</v>
      </c>
      <c r="P2879">
        <f t="shared" si="226"/>
        <v>108.33</v>
      </c>
      <c r="Q2879" s="10" t="s">
        <v>8317</v>
      </c>
      <c r="R2879" t="s">
        <v>8318</v>
      </c>
      <c r="S2879" s="11">
        <f t="shared" si="227"/>
        <v>42672.955138888887</v>
      </c>
      <c r="T2879" s="11">
        <f t="shared" si="228"/>
        <v>42704.708333333328</v>
      </c>
      <c r="U2879">
        <f t="shared" si="229"/>
        <v>2016</v>
      </c>
    </row>
    <row r="2880" spans="1:21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5"/>
        <v>2</v>
      </c>
      <c r="P2880">
        <f t="shared" si="226"/>
        <v>15.75</v>
      </c>
      <c r="Q2880" s="10" t="s">
        <v>8317</v>
      </c>
      <c r="R2880" t="s">
        <v>8318</v>
      </c>
      <c r="S2880" s="11">
        <f t="shared" si="227"/>
        <v>42128.615682870368</v>
      </c>
      <c r="T2880" s="11">
        <f t="shared" si="228"/>
        <v>42188.615682870368</v>
      </c>
      <c r="U2880">
        <f t="shared" si="229"/>
        <v>2015</v>
      </c>
    </row>
    <row r="2881" spans="1:21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5"/>
        <v>0</v>
      </c>
      <c r="P2881">
        <f t="shared" si="226"/>
        <v>29</v>
      </c>
      <c r="Q2881" s="10" t="s">
        <v>8317</v>
      </c>
      <c r="R2881" t="s">
        <v>8318</v>
      </c>
      <c r="S2881" s="11">
        <f t="shared" si="227"/>
        <v>42359.725243055553</v>
      </c>
      <c r="T2881" s="11">
        <f t="shared" si="228"/>
        <v>42389.725243055553</v>
      </c>
      <c r="U2881">
        <f t="shared" si="229"/>
        <v>2015</v>
      </c>
    </row>
    <row r="2882" spans="1:21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5"/>
        <v>23</v>
      </c>
      <c r="P2882">
        <f t="shared" si="226"/>
        <v>96.55</v>
      </c>
      <c r="Q2882" s="10" t="s">
        <v>8317</v>
      </c>
      <c r="R2882" t="s">
        <v>8318</v>
      </c>
      <c r="S2882" s="11">
        <f t="shared" si="227"/>
        <v>42192.905694444446</v>
      </c>
      <c r="T2882" s="11">
        <f t="shared" si="228"/>
        <v>42236.711805555555</v>
      </c>
      <c r="U2882">
        <f t="shared" si="229"/>
        <v>2015</v>
      </c>
    </row>
    <row r="2883" spans="1:21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>
        <f t="shared" si="226"/>
        <v>0</v>
      </c>
      <c r="Q2883" s="10" t="s">
        <v>8317</v>
      </c>
      <c r="R2883" t="s">
        <v>8318</v>
      </c>
      <c r="S2883" s="11">
        <f t="shared" si="227"/>
        <v>41916.597638888888</v>
      </c>
      <c r="T2883" s="11">
        <f t="shared" si="228"/>
        <v>41976.639305555553</v>
      </c>
      <c r="U2883">
        <f t="shared" si="229"/>
        <v>2014</v>
      </c>
    </row>
    <row r="2884" spans="1:21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8317</v>
      </c>
      <c r="R2884" t="s">
        <v>8318</v>
      </c>
      <c r="S2884" s="11">
        <f t="shared" si="227"/>
        <v>42461.596273148149</v>
      </c>
      <c r="T2884" s="11">
        <f t="shared" si="228"/>
        <v>42491.596273148149</v>
      </c>
      <c r="U2884">
        <f t="shared" si="229"/>
        <v>2016</v>
      </c>
    </row>
    <row r="2885" spans="1:21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8317</v>
      </c>
      <c r="R2885" t="s">
        <v>8318</v>
      </c>
      <c r="S2885" s="11">
        <f t="shared" si="227"/>
        <v>42370.90320601852</v>
      </c>
      <c r="T2885" s="11">
        <f t="shared" si="228"/>
        <v>42406.207638888889</v>
      </c>
      <c r="U2885">
        <f t="shared" si="229"/>
        <v>2016</v>
      </c>
    </row>
    <row r="2886" spans="1:21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8317</v>
      </c>
      <c r="R2886" t="s">
        <v>8318</v>
      </c>
      <c r="S2886" s="11">
        <f t="shared" si="227"/>
        <v>41948.727256944447</v>
      </c>
      <c r="T2886" s="11">
        <f t="shared" si="228"/>
        <v>41978.727256944447</v>
      </c>
      <c r="U2886">
        <f t="shared" si="229"/>
        <v>2014</v>
      </c>
    </row>
    <row r="2887" spans="1:21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8317</v>
      </c>
      <c r="R2887" t="s">
        <v>8318</v>
      </c>
      <c r="S2887" s="11">
        <f t="shared" si="227"/>
        <v>42047.07640046296</v>
      </c>
      <c r="T2887" s="11">
        <f t="shared" si="228"/>
        <v>42077.034733796296</v>
      </c>
      <c r="U2887">
        <f t="shared" si="229"/>
        <v>2015</v>
      </c>
    </row>
    <row r="2888" spans="1:21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8317</v>
      </c>
      <c r="R2888" t="s">
        <v>8318</v>
      </c>
      <c r="S2888" s="11">
        <f t="shared" si="227"/>
        <v>42261.632916666669</v>
      </c>
      <c r="T2888" s="11">
        <f t="shared" si="228"/>
        <v>42266.165972222225</v>
      </c>
      <c r="U2888">
        <f t="shared" si="229"/>
        <v>2015</v>
      </c>
    </row>
    <row r="2889" spans="1:21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8317</v>
      </c>
      <c r="R2889" t="s">
        <v>8318</v>
      </c>
      <c r="S2889" s="11">
        <f t="shared" si="227"/>
        <v>41985.427361111113</v>
      </c>
      <c r="T2889" s="11">
        <f t="shared" si="228"/>
        <v>42015.427361111113</v>
      </c>
      <c r="U2889">
        <f t="shared" si="229"/>
        <v>2014</v>
      </c>
    </row>
    <row r="2890" spans="1:21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8317</v>
      </c>
      <c r="R2890" t="s">
        <v>8318</v>
      </c>
      <c r="S2890" s="11">
        <f t="shared" si="227"/>
        <v>41922.535185185188</v>
      </c>
      <c r="T2890" s="11">
        <f t="shared" si="228"/>
        <v>41930.207638888889</v>
      </c>
      <c r="U2890">
        <f t="shared" si="229"/>
        <v>2014</v>
      </c>
    </row>
    <row r="2891" spans="1:21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8317</v>
      </c>
      <c r="R2891" t="s">
        <v>8318</v>
      </c>
      <c r="S2891" s="11">
        <f t="shared" si="227"/>
        <v>41850.863252314812</v>
      </c>
      <c r="T2891" s="11">
        <f t="shared" si="228"/>
        <v>41880.863252314812</v>
      </c>
      <c r="U2891">
        <f t="shared" si="229"/>
        <v>2014</v>
      </c>
    </row>
    <row r="2892" spans="1:21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8317</v>
      </c>
      <c r="R2892" t="s">
        <v>8318</v>
      </c>
      <c r="S2892" s="11">
        <f t="shared" si="227"/>
        <v>41831.742962962962</v>
      </c>
      <c r="T2892" s="11">
        <f t="shared" si="228"/>
        <v>41860.125</v>
      </c>
      <c r="U2892">
        <f t="shared" si="229"/>
        <v>2014</v>
      </c>
    </row>
    <row r="2893" spans="1:21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8317</v>
      </c>
      <c r="R2893" t="s">
        <v>8318</v>
      </c>
      <c r="S2893" s="11">
        <f t="shared" si="227"/>
        <v>42415.883425925931</v>
      </c>
      <c r="T2893" s="11">
        <f t="shared" si="228"/>
        <v>42475.84175925926</v>
      </c>
      <c r="U2893">
        <f t="shared" si="229"/>
        <v>2016</v>
      </c>
    </row>
    <row r="2894" spans="1:21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8317</v>
      </c>
      <c r="R2894" t="s">
        <v>8318</v>
      </c>
      <c r="S2894" s="11">
        <f t="shared" si="227"/>
        <v>41869.714166666665</v>
      </c>
      <c r="T2894" s="11">
        <f t="shared" si="228"/>
        <v>41876.875</v>
      </c>
      <c r="U2894">
        <f t="shared" si="229"/>
        <v>2014</v>
      </c>
    </row>
    <row r="2895" spans="1:21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8317</v>
      </c>
      <c r="R2895" t="s">
        <v>8318</v>
      </c>
      <c r="S2895" s="11">
        <f t="shared" si="227"/>
        <v>41953.773090277777</v>
      </c>
      <c r="T2895" s="11">
        <f t="shared" si="228"/>
        <v>42013.083333333328</v>
      </c>
      <c r="U2895">
        <f t="shared" si="229"/>
        <v>2014</v>
      </c>
    </row>
    <row r="2896" spans="1:21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8317</v>
      </c>
      <c r="R2896" t="s">
        <v>8318</v>
      </c>
      <c r="S2896" s="11">
        <f t="shared" si="227"/>
        <v>42037.986284722225</v>
      </c>
      <c r="T2896" s="11">
        <f t="shared" si="228"/>
        <v>42097.944618055553</v>
      </c>
      <c r="U2896">
        <f t="shared" si="229"/>
        <v>2015</v>
      </c>
    </row>
    <row r="2897" spans="1:21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8317</v>
      </c>
      <c r="R2897" t="s">
        <v>8318</v>
      </c>
      <c r="S2897" s="11">
        <f t="shared" si="227"/>
        <v>41811.555462962962</v>
      </c>
      <c r="T2897" s="11">
        <f t="shared" si="228"/>
        <v>41812.875</v>
      </c>
      <c r="U2897">
        <f t="shared" si="229"/>
        <v>2014</v>
      </c>
    </row>
    <row r="2898" spans="1:21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8317</v>
      </c>
      <c r="R2898" t="s">
        <v>8318</v>
      </c>
      <c r="S2898" s="11">
        <f t="shared" si="227"/>
        <v>42701.908807870372</v>
      </c>
      <c r="T2898" s="11">
        <f t="shared" si="228"/>
        <v>42716.25</v>
      </c>
      <c r="U2898">
        <f t="shared" si="229"/>
        <v>2016</v>
      </c>
    </row>
    <row r="2899" spans="1:21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8317</v>
      </c>
      <c r="R2899" t="s">
        <v>8318</v>
      </c>
      <c r="S2899" s="11">
        <f t="shared" si="227"/>
        <v>42258.646504629629</v>
      </c>
      <c r="T2899" s="11">
        <f t="shared" si="228"/>
        <v>42288.645196759258</v>
      </c>
      <c r="U2899">
        <f t="shared" si="229"/>
        <v>2015</v>
      </c>
    </row>
    <row r="2900" spans="1:21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8317</v>
      </c>
      <c r="R2900" t="s">
        <v>8318</v>
      </c>
      <c r="S2900" s="11">
        <f t="shared" si="227"/>
        <v>42278.664965277778</v>
      </c>
      <c r="T2900" s="11">
        <f t="shared" si="228"/>
        <v>42308.664965277778</v>
      </c>
      <c r="U2900">
        <f t="shared" si="229"/>
        <v>2015</v>
      </c>
    </row>
    <row r="2901" spans="1:21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8317</v>
      </c>
      <c r="R2901" t="s">
        <v>8318</v>
      </c>
      <c r="S2901" s="11">
        <f t="shared" si="227"/>
        <v>42515.078217592592</v>
      </c>
      <c r="T2901" s="11">
        <f t="shared" si="228"/>
        <v>42575.078217592592</v>
      </c>
      <c r="U2901">
        <f t="shared" si="229"/>
        <v>2016</v>
      </c>
    </row>
    <row r="2902" spans="1:21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8317</v>
      </c>
      <c r="R2902" t="s">
        <v>8318</v>
      </c>
      <c r="S2902" s="11">
        <f t="shared" si="227"/>
        <v>41830.234166666669</v>
      </c>
      <c r="T2902" s="11">
        <f t="shared" si="228"/>
        <v>41860.234166666669</v>
      </c>
      <c r="U2902">
        <f t="shared" si="229"/>
        <v>2014</v>
      </c>
    </row>
    <row r="2903" spans="1:21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8317</v>
      </c>
      <c r="R2903" t="s">
        <v>8318</v>
      </c>
      <c r="S2903" s="11">
        <f t="shared" si="227"/>
        <v>41982.904386574075</v>
      </c>
      <c r="T2903" s="11">
        <f t="shared" si="228"/>
        <v>42042.904386574075</v>
      </c>
      <c r="U2903">
        <f t="shared" si="229"/>
        <v>2014</v>
      </c>
    </row>
    <row r="2904" spans="1:21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8317</v>
      </c>
      <c r="R2904" t="s">
        <v>8318</v>
      </c>
      <c r="S2904" s="11">
        <f t="shared" si="227"/>
        <v>42210.439768518518</v>
      </c>
      <c r="T2904" s="11">
        <f t="shared" si="228"/>
        <v>42240.439768518518</v>
      </c>
      <c r="U2904">
        <f t="shared" si="229"/>
        <v>2015</v>
      </c>
    </row>
    <row r="2905" spans="1:21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8317</v>
      </c>
      <c r="R2905" t="s">
        <v>8318</v>
      </c>
      <c r="S2905" s="11">
        <f t="shared" si="227"/>
        <v>42196.166874999995</v>
      </c>
      <c r="T2905" s="11">
        <f t="shared" si="228"/>
        <v>42256.166874999995</v>
      </c>
      <c r="U2905">
        <f t="shared" si="229"/>
        <v>2015</v>
      </c>
    </row>
    <row r="2906" spans="1:21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8317</v>
      </c>
      <c r="R2906" t="s">
        <v>8318</v>
      </c>
      <c r="S2906" s="11">
        <f t="shared" si="227"/>
        <v>41940.967951388891</v>
      </c>
      <c r="T2906" s="11">
        <f t="shared" si="228"/>
        <v>41952.5</v>
      </c>
      <c r="U2906">
        <f t="shared" si="229"/>
        <v>2014</v>
      </c>
    </row>
    <row r="2907" spans="1:21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8317</v>
      </c>
      <c r="R2907" t="s">
        <v>8318</v>
      </c>
      <c r="S2907" s="11">
        <f t="shared" si="227"/>
        <v>42606.056863425925</v>
      </c>
      <c r="T2907" s="11">
        <f t="shared" si="228"/>
        <v>42620.056863425925</v>
      </c>
      <c r="U2907">
        <f t="shared" si="229"/>
        <v>2016</v>
      </c>
    </row>
    <row r="2908" spans="1:21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8317</v>
      </c>
      <c r="R2908" t="s">
        <v>8318</v>
      </c>
      <c r="S2908" s="11">
        <f t="shared" si="227"/>
        <v>42199.648912037039</v>
      </c>
      <c r="T2908" s="11">
        <f t="shared" si="228"/>
        <v>42217.041666666672</v>
      </c>
      <c r="U2908">
        <f t="shared" si="229"/>
        <v>2015</v>
      </c>
    </row>
    <row r="2909" spans="1:21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8317</v>
      </c>
      <c r="R2909" t="s">
        <v>8318</v>
      </c>
      <c r="S2909" s="11">
        <f t="shared" si="227"/>
        <v>42444.877743055549</v>
      </c>
      <c r="T2909" s="11">
        <f t="shared" si="228"/>
        <v>42504.877743055549</v>
      </c>
      <c r="U2909">
        <f t="shared" si="229"/>
        <v>2016</v>
      </c>
    </row>
    <row r="2910" spans="1:21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8317</v>
      </c>
      <c r="R2910" t="s">
        <v>8318</v>
      </c>
      <c r="S2910" s="11">
        <f t="shared" si="227"/>
        <v>42499.731701388882</v>
      </c>
      <c r="T2910" s="11">
        <f t="shared" si="228"/>
        <v>42529.731701388882</v>
      </c>
      <c r="U2910">
        <f t="shared" si="229"/>
        <v>2016</v>
      </c>
    </row>
    <row r="2911" spans="1:21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8317</v>
      </c>
      <c r="R2911" t="s">
        <v>8318</v>
      </c>
      <c r="S2911" s="11">
        <f t="shared" si="227"/>
        <v>41929.266215277778</v>
      </c>
      <c r="T2911" s="11">
        <f t="shared" si="228"/>
        <v>41968.823611111111</v>
      </c>
      <c r="U2911">
        <f t="shared" si="229"/>
        <v>2014</v>
      </c>
    </row>
    <row r="2912" spans="1:21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8317</v>
      </c>
      <c r="R2912" t="s">
        <v>8318</v>
      </c>
      <c r="S2912" s="11">
        <f t="shared" si="227"/>
        <v>42107.841284722221</v>
      </c>
      <c r="T2912" s="11">
        <f t="shared" si="228"/>
        <v>42167.841284722221</v>
      </c>
      <c r="U2912">
        <f t="shared" si="229"/>
        <v>2015</v>
      </c>
    </row>
    <row r="2913" spans="1:21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8317</v>
      </c>
      <c r="R2913" t="s">
        <v>8318</v>
      </c>
      <c r="S2913" s="11">
        <f t="shared" si="227"/>
        <v>42142.768819444449</v>
      </c>
      <c r="T2913" s="11">
        <f t="shared" si="228"/>
        <v>42182.768819444449</v>
      </c>
      <c r="U2913">
        <f t="shared" si="229"/>
        <v>2015</v>
      </c>
    </row>
    <row r="2914" spans="1:21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8317</v>
      </c>
      <c r="R2914" t="s">
        <v>8318</v>
      </c>
      <c r="S2914" s="11">
        <f t="shared" si="227"/>
        <v>42354.131643518514</v>
      </c>
      <c r="T2914" s="11">
        <f t="shared" si="228"/>
        <v>42384.131643518514</v>
      </c>
      <c r="U2914">
        <f t="shared" si="229"/>
        <v>2015</v>
      </c>
    </row>
    <row r="2915" spans="1:21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8317</v>
      </c>
      <c r="R2915" t="s">
        <v>8318</v>
      </c>
      <c r="S2915" s="11">
        <f t="shared" si="227"/>
        <v>41828.922905092593</v>
      </c>
      <c r="T2915" s="11">
        <f t="shared" si="228"/>
        <v>41888.922905092593</v>
      </c>
      <c r="U2915">
        <f t="shared" si="229"/>
        <v>2014</v>
      </c>
    </row>
    <row r="2916" spans="1:21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8317</v>
      </c>
      <c r="R2916" t="s">
        <v>8318</v>
      </c>
      <c r="S2916" s="11">
        <f t="shared" si="227"/>
        <v>42017.907337962963</v>
      </c>
      <c r="T2916" s="11">
        <f t="shared" si="228"/>
        <v>42077.865671296298</v>
      </c>
      <c r="U2916">
        <f t="shared" si="229"/>
        <v>2015</v>
      </c>
    </row>
    <row r="2917" spans="1:21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8317</v>
      </c>
      <c r="R2917" t="s">
        <v>8318</v>
      </c>
      <c r="S2917" s="11">
        <f t="shared" si="227"/>
        <v>42415.398032407407</v>
      </c>
      <c r="T2917" s="11">
        <f t="shared" si="228"/>
        <v>42445.356365740736</v>
      </c>
      <c r="U2917">
        <f t="shared" si="229"/>
        <v>2016</v>
      </c>
    </row>
    <row r="2918" spans="1:21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8317</v>
      </c>
      <c r="R2918" t="s">
        <v>8318</v>
      </c>
      <c r="S2918" s="11">
        <f t="shared" si="227"/>
        <v>41755.476724537039</v>
      </c>
      <c r="T2918" s="11">
        <f t="shared" si="228"/>
        <v>41778.476724537039</v>
      </c>
      <c r="U2918">
        <f t="shared" si="229"/>
        <v>2014</v>
      </c>
    </row>
    <row r="2919" spans="1:21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8317</v>
      </c>
      <c r="R2919" t="s">
        <v>8318</v>
      </c>
      <c r="S2919" s="11">
        <f t="shared" si="227"/>
        <v>42245.234340277777</v>
      </c>
      <c r="T2919" s="11">
        <f t="shared" si="228"/>
        <v>42263.234340277777</v>
      </c>
      <c r="U2919">
        <f t="shared" si="229"/>
        <v>2015</v>
      </c>
    </row>
    <row r="2920" spans="1:21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8317</v>
      </c>
      <c r="R2920" t="s">
        <v>8318</v>
      </c>
      <c r="S2920" s="11">
        <f t="shared" si="227"/>
        <v>42278.629710648151</v>
      </c>
      <c r="T2920" s="11">
        <f t="shared" si="228"/>
        <v>42306.629710648151</v>
      </c>
      <c r="U2920">
        <f t="shared" si="229"/>
        <v>2015</v>
      </c>
    </row>
    <row r="2921" spans="1:21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8317</v>
      </c>
      <c r="R2921" t="s">
        <v>8318</v>
      </c>
      <c r="S2921" s="11">
        <f t="shared" si="227"/>
        <v>41826.61954861111</v>
      </c>
      <c r="T2921" s="11">
        <f t="shared" si="228"/>
        <v>41856.61954861111</v>
      </c>
      <c r="U2921">
        <f t="shared" si="229"/>
        <v>2014</v>
      </c>
    </row>
    <row r="2922" spans="1:21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8317</v>
      </c>
      <c r="R2922" t="s">
        <v>8318</v>
      </c>
      <c r="S2922" s="11">
        <f t="shared" si="227"/>
        <v>42058.792476851857</v>
      </c>
      <c r="T2922" s="11">
        <f t="shared" si="228"/>
        <v>42088.750810185185</v>
      </c>
      <c r="U2922">
        <f t="shared" si="229"/>
        <v>2015</v>
      </c>
    </row>
    <row r="2923" spans="1:21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8317</v>
      </c>
      <c r="R2923" t="s">
        <v>8359</v>
      </c>
      <c r="S2923" s="11">
        <f t="shared" si="227"/>
        <v>41877.886620370373</v>
      </c>
      <c r="T2923" s="11">
        <f t="shared" si="228"/>
        <v>41907.886620370373</v>
      </c>
      <c r="U2923">
        <f t="shared" si="229"/>
        <v>2014</v>
      </c>
    </row>
    <row r="2924" spans="1:21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8317</v>
      </c>
      <c r="R2924" t="s">
        <v>8359</v>
      </c>
      <c r="S2924" s="11">
        <f t="shared" si="227"/>
        <v>42097.874155092592</v>
      </c>
      <c r="T2924" s="11">
        <f t="shared" si="228"/>
        <v>42142.874155092592</v>
      </c>
      <c r="U2924">
        <f t="shared" si="229"/>
        <v>2015</v>
      </c>
    </row>
    <row r="2925" spans="1:21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8317</v>
      </c>
      <c r="R2925" t="s">
        <v>8359</v>
      </c>
      <c r="S2925" s="11">
        <f t="shared" si="227"/>
        <v>42013.15253472222</v>
      </c>
      <c r="T2925" s="11">
        <f t="shared" si="228"/>
        <v>42028.125</v>
      </c>
      <c r="U2925">
        <f t="shared" si="229"/>
        <v>2015</v>
      </c>
    </row>
    <row r="2926" spans="1:21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8317</v>
      </c>
      <c r="R2926" t="s">
        <v>8359</v>
      </c>
      <c r="S2926" s="11">
        <f t="shared" si="227"/>
        <v>42103.556828703702</v>
      </c>
      <c r="T2926" s="11">
        <f t="shared" si="228"/>
        <v>42133.165972222225</v>
      </c>
      <c r="U2926">
        <f t="shared" si="229"/>
        <v>2015</v>
      </c>
    </row>
    <row r="2927" spans="1:21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8317</v>
      </c>
      <c r="R2927" t="s">
        <v>8359</v>
      </c>
      <c r="S2927" s="11">
        <f t="shared" si="227"/>
        <v>41863.584120370368</v>
      </c>
      <c r="T2927" s="11">
        <f t="shared" si="228"/>
        <v>41893.584120370368</v>
      </c>
      <c r="U2927">
        <f t="shared" si="229"/>
        <v>2014</v>
      </c>
    </row>
    <row r="2928" spans="1:21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8317</v>
      </c>
      <c r="R2928" t="s">
        <v>8359</v>
      </c>
      <c r="S2928" s="11">
        <f t="shared" si="227"/>
        <v>42044.765960648147</v>
      </c>
      <c r="T2928" s="11">
        <f t="shared" si="228"/>
        <v>42058.765960648147</v>
      </c>
      <c r="U2928">
        <f t="shared" si="229"/>
        <v>2015</v>
      </c>
    </row>
    <row r="2929" spans="1:21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8317</v>
      </c>
      <c r="R2929" t="s">
        <v>8359</v>
      </c>
      <c r="S2929" s="11">
        <f t="shared" si="227"/>
        <v>41806.669317129628</v>
      </c>
      <c r="T2929" s="11">
        <f t="shared" si="228"/>
        <v>41835.208333333336</v>
      </c>
      <c r="U2929">
        <f t="shared" si="229"/>
        <v>2014</v>
      </c>
    </row>
    <row r="2930" spans="1:21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8317</v>
      </c>
      <c r="R2930" t="s">
        <v>8359</v>
      </c>
      <c r="S2930" s="11">
        <f t="shared" si="227"/>
        <v>42403.998217592598</v>
      </c>
      <c r="T2930" s="11">
        <f t="shared" si="228"/>
        <v>42433.998217592598</v>
      </c>
      <c r="U2930">
        <f t="shared" si="229"/>
        <v>2016</v>
      </c>
    </row>
    <row r="2931" spans="1:21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8317</v>
      </c>
      <c r="R2931" t="s">
        <v>8359</v>
      </c>
      <c r="S2931" s="11">
        <f t="shared" si="227"/>
        <v>41754.564328703702</v>
      </c>
      <c r="T2931" s="11">
        <f t="shared" si="228"/>
        <v>41784.564328703702</v>
      </c>
      <c r="U2931">
        <f t="shared" si="229"/>
        <v>2014</v>
      </c>
    </row>
    <row r="2932" spans="1:21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8317</v>
      </c>
      <c r="R2932" t="s">
        <v>8359</v>
      </c>
      <c r="S2932" s="11">
        <f t="shared" si="227"/>
        <v>42101.584074074075</v>
      </c>
      <c r="T2932" s="11">
        <f t="shared" si="228"/>
        <v>42131.584074074075</v>
      </c>
      <c r="U2932">
        <f t="shared" si="229"/>
        <v>2015</v>
      </c>
    </row>
    <row r="2933" spans="1:21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8317</v>
      </c>
      <c r="R2933" t="s">
        <v>8359</v>
      </c>
      <c r="S2933" s="11">
        <f t="shared" si="227"/>
        <v>41872.291238425925</v>
      </c>
      <c r="T2933" s="11">
        <f t="shared" si="228"/>
        <v>41897.255555555559</v>
      </c>
      <c r="U2933">
        <f t="shared" si="229"/>
        <v>2014</v>
      </c>
    </row>
    <row r="2934" spans="1:21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8317</v>
      </c>
      <c r="R2934" t="s">
        <v>8359</v>
      </c>
      <c r="S2934" s="11">
        <f t="shared" si="227"/>
        <v>42025.164780092593</v>
      </c>
      <c r="T2934" s="11">
        <f t="shared" si="228"/>
        <v>42056.458333333328</v>
      </c>
      <c r="U2934">
        <f t="shared" si="229"/>
        <v>2015</v>
      </c>
    </row>
    <row r="2935" spans="1:21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8317</v>
      </c>
      <c r="R2935" t="s">
        <v>8359</v>
      </c>
      <c r="S2935" s="11">
        <f t="shared" si="227"/>
        <v>42495.956631944442</v>
      </c>
      <c r="T2935" s="11">
        <f t="shared" si="228"/>
        <v>42525.956631944442</v>
      </c>
      <c r="U2935">
        <f t="shared" si="229"/>
        <v>2016</v>
      </c>
    </row>
    <row r="2936" spans="1:21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8317</v>
      </c>
      <c r="R2936" t="s">
        <v>8359</v>
      </c>
      <c r="S2936" s="11">
        <f t="shared" si="227"/>
        <v>41775.636157407411</v>
      </c>
      <c r="T2936" s="11">
        <f t="shared" si="228"/>
        <v>41805.636157407411</v>
      </c>
      <c r="U2936">
        <f t="shared" si="229"/>
        <v>2014</v>
      </c>
    </row>
    <row r="2937" spans="1:21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8317</v>
      </c>
      <c r="R2937" t="s">
        <v>8359</v>
      </c>
      <c r="S2937" s="11">
        <f t="shared" si="227"/>
        <v>42553.583425925928</v>
      </c>
      <c r="T2937" s="11">
        <f t="shared" si="228"/>
        <v>42611.708333333328</v>
      </c>
      <c r="U2937">
        <f t="shared" si="229"/>
        <v>2016</v>
      </c>
    </row>
    <row r="2938" spans="1:21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ref="O2938:O3001" si="230">ROUND(E2938/D2938*100,0)</f>
        <v>128</v>
      </c>
      <c r="P2938">
        <f t="shared" ref="P2938:P3001" si="231">IFERROR(ROUND(E2938/L2938,2),0)</f>
        <v>37.65</v>
      </c>
      <c r="Q2938" s="10" t="s">
        <v>8317</v>
      </c>
      <c r="R2938" t="s">
        <v>8359</v>
      </c>
      <c r="S2938" s="11">
        <f t="shared" ref="S2938:S3001" si="232">(((J2938/60)/60)/24)+DATE(1970,1,1)</f>
        <v>41912.650729166664</v>
      </c>
      <c r="T2938" s="11">
        <f t="shared" ref="T2938:T3001" si="233">(((I2938/60)/60)/24)+DATE(1970,1,1)</f>
        <v>41925.207638888889</v>
      </c>
      <c r="U2938">
        <f t="shared" ref="U2938:U3001" si="234">YEAR(S2938)</f>
        <v>2014</v>
      </c>
    </row>
    <row r="2939" spans="1:21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30"/>
        <v>133</v>
      </c>
      <c r="P2939">
        <f t="shared" si="231"/>
        <v>36.36</v>
      </c>
      <c r="Q2939" s="10" t="s">
        <v>8317</v>
      </c>
      <c r="R2939" t="s">
        <v>8359</v>
      </c>
      <c r="S2939" s="11">
        <f t="shared" si="232"/>
        <v>41803.457326388889</v>
      </c>
      <c r="T2939" s="11">
        <f t="shared" si="233"/>
        <v>41833.457326388889</v>
      </c>
      <c r="U2939">
        <f t="shared" si="234"/>
        <v>2014</v>
      </c>
    </row>
    <row r="2940" spans="1:21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30"/>
        <v>101</v>
      </c>
      <c r="P2940">
        <f t="shared" si="231"/>
        <v>126.72</v>
      </c>
      <c r="Q2940" s="10" t="s">
        <v>8317</v>
      </c>
      <c r="R2940" t="s">
        <v>8359</v>
      </c>
      <c r="S2940" s="11">
        <f t="shared" si="232"/>
        <v>42004.703865740739</v>
      </c>
      <c r="T2940" s="11">
        <f t="shared" si="233"/>
        <v>42034.703865740739</v>
      </c>
      <c r="U2940">
        <f t="shared" si="234"/>
        <v>2014</v>
      </c>
    </row>
    <row r="2941" spans="1:21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30"/>
        <v>103</v>
      </c>
      <c r="P2941">
        <f t="shared" si="231"/>
        <v>329.2</v>
      </c>
      <c r="Q2941" s="10" t="s">
        <v>8317</v>
      </c>
      <c r="R2941" t="s">
        <v>8359</v>
      </c>
      <c r="S2941" s="11">
        <f t="shared" si="232"/>
        <v>41845.809166666666</v>
      </c>
      <c r="T2941" s="11">
        <f t="shared" si="233"/>
        <v>41879.041666666664</v>
      </c>
      <c r="U2941">
        <f t="shared" si="234"/>
        <v>2014</v>
      </c>
    </row>
    <row r="2942" spans="1:21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30"/>
        <v>107</v>
      </c>
      <c r="P2942">
        <f t="shared" si="231"/>
        <v>81.239999999999995</v>
      </c>
      <c r="Q2942" s="10" t="s">
        <v>8317</v>
      </c>
      <c r="R2942" t="s">
        <v>8359</v>
      </c>
      <c r="S2942" s="11">
        <f t="shared" si="232"/>
        <v>41982.773356481484</v>
      </c>
      <c r="T2942" s="11">
        <f t="shared" si="233"/>
        <v>42022.773356481484</v>
      </c>
      <c r="U2942">
        <f t="shared" si="234"/>
        <v>2014</v>
      </c>
    </row>
    <row r="2943" spans="1:21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30"/>
        <v>0</v>
      </c>
      <c r="P2943">
        <f t="shared" si="231"/>
        <v>1</v>
      </c>
      <c r="Q2943" s="10" t="s">
        <v>8317</v>
      </c>
      <c r="R2943" t="s">
        <v>8357</v>
      </c>
      <c r="S2943" s="11">
        <f t="shared" si="232"/>
        <v>42034.960127314815</v>
      </c>
      <c r="T2943" s="11">
        <f t="shared" si="233"/>
        <v>42064.960127314815</v>
      </c>
      <c r="U2943">
        <f t="shared" si="234"/>
        <v>2015</v>
      </c>
    </row>
    <row r="2944" spans="1:21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30"/>
        <v>20</v>
      </c>
      <c r="P2944">
        <f t="shared" si="231"/>
        <v>202.23</v>
      </c>
      <c r="Q2944" s="10" t="s">
        <v>8317</v>
      </c>
      <c r="R2944" t="s">
        <v>8357</v>
      </c>
      <c r="S2944" s="11">
        <f t="shared" si="232"/>
        <v>42334.803923611107</v>
      </c>
      <c r="T2944" s="11">
        <f t="shared" si="233"/>
        <v>42354.845833333333</v>
      </c>
      <c r="U2944">
        <f t="shared" si="234"/>
        <v>2015</v>
      </c>
    </row>
    <row r="2945" spans="1:21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30"/>
        <v>0</v>
      </c>
      <c r="P2945">
        <f t="shared" si="231"/>
        <v>0</v>
      </c>
      <c r="Q2945" s="10" t="s">
        <v>8317</v>
      </c>
      <c r="R2945" t="s">
        <v>8357</v>
      </c>
      <c r="S2945" s="11">
        <f t="shared" si="232"/>
        <v>42077.129398148143</v>
      </c>
      <c r="T2945" s="11">
        <f t="shared" si="233"/>
        <v>42107.129398148143</v>
      </c>
      <c r="U2945">
        <f t="shared" si="234"/>
        <v>2015</v>
      </c>
    </row>
    <row r="2946" spans="1:21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30"/>
        <v>1</v>
      </c>
      <c r="P2946">
        <f t="shared" si="231"/>
        <v>100</v>
      </c>
      <c r="Q2946" s="10" t="s">
        <v>8317</v>
      </c>
      <c r="R2946" t="s">
        <v>8357</v>
      </c>
      <c r="S2946" s="11">
        <f t="shared" si="232"/>
        <v>42132.9143287037</v>
      </c>
      <c r="T2946" s="11">
        <f t="shared" si="233"/>
        <v>42162.9143287037</v>
      </c>
      <c r="U2946">
        <f t="shared" si="234"/>
        <v>2015</v>
      </c>
    </row>
    <row r="2947" spans="1:21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>
        <f t="shared" si="231"/>
        <v>0</v>
      </c>
      <c r="Q2947" s="10" t="s">
        <v>8317</v>
      </c>
      <c r="R2947" t="s">
        <v>8357</v>
      </c>
      <c r="S2947" s="11">
        <f t="shared" si="232"/>
        <v>42118.139583333337</v>
      </c>
      <c r="T2947" s="11">
        <f t="shared" si="233"/>
        <v>42148.139583333337</v>
      </c>
      <c r="U2947">
        <f t="shared" si="234"/>
        <v>2015</v>
      </c>
    </row>
    <row r="2948" spans="1:21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8317</v>
      </c>
      <c r="R2948" t="s">
        <v>8357</v>
      </c>
      <c r="S2948" s="11">
        <f t="shared" si="232"/>
        <v>42567.531157407408</v>
      </c>
      <c r="T2948" s="11">
        <f t="shared" si="233"/>
        <v>42597.531157407408</v>
      </c>
      <c r="U2948">
        <f t="shared" si="234"/>
        <v>2016</v>
      </c>
    </row>
    <row r="2949" spans="1:21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8317</v>
      </c>
      <c r="R2949" t="s">
        <v>8357</v>
      </c>
      <c r="S2949" s="11">
        <f t="shared" si="232"/>
        <v>42649.562118055561</v>
      </c>
      <c r="T2949" s="11">
        <f t="shared" si="233"/>
        <v>42698.715972222228</v>
      </c>
      <c r="U2949">
        <f t="shared" si="234"/>
        <v>2016</v>
      </c>
    </row>
    <row r="2950" spans="1:21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8317</v>
      </c>
      <c r="R2950" t="s">
        <v>8357</v>
      </c>
      <c r="S2950" s="11">
        <f t="shared" si="232"/>
        <v>42097.649224537032</v>
      </c>
      <c r="T2950" s="11">
        <f t="shared" si="233"/>
        <v>42157.649224537032</v>
      </c>
      <c r="U2950">
        <f t="shared" si="234"/>
        <v>2015</v>
      </c>
    </row>
    <row r="2951" spans="1:21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8317</v>
      </c>
      <c r="R2951" t="s">
        <v>8357</v>
      </c>
      <c r="S2951" s="11">
        <f t="shared" si="232"/>
        <v>42297.823113425926</v>
      </c>
      <c r="T2951" s="11">
        <f t="shared" si="233"/>
        <v>42327.864780092597</v>
      </c>
      <c r="U2951">
        <f t="shared" si="234"/>
        <v>2015</v>
      </c>
    </row>
    <row r="2952" spans="1:21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8317</v>
      </c>
      <c r="R2952" t="s">
        <v>8357</v>
      </c>
      <c r="S2952" s="11">
        <f t="shared" si="232"/>
        <v>42362.36518518519</v>
      </c>
      <c r="T2952" s="11">
        <f t="shared" si="233"/>
        <v>42392.36518518519</v>
      </c>
      <c r="U2952">
        <f t="shared" si="234"/>
        <v>2015</v>
      </c>
    </row>
    <row r="2953" spans="1:21" ht="43.5" x14ac:dyDescent="0.35">
      <c r="A2953">
        <v>1580</v>
      </c>
      <c r="B2953" s="3" t="s">
        <v>1581</v>
      </c>
      <c r="C2953" s="3" t="s">
        <v>5690</v>
      </c>
      <c r="D2953" s="6">
        <v>1750</v>
      </c>
      <c r="E2953" s="8">
        <v>0</v>
      </c>
      <c r="F2953" t="s">
        <v>8219</v>
      </c>
      <c r="G2953" t="s">
        <v>8223</v>
      </c>
      <c r="H2953" t="s">
        <v>8245</v>
      </c>
      <c r="I2953">
        <v>1337562726</v>
      </c>
      <c r="J2953">
        <v>1332378726</v>
      </c>
      <c r="K2953" t="b">
        <v>0</v>
      </c>
      <c r="L2953">
        <v>0</v>
      </c>
      <c r="M2953" t="b">
        <v>0</v>
      </c>
      <c r="N2953" t="s">
        <v>8288</v>
      </c>
      <c r="O2953">
        <f t="shared" si="230"/>
        <v>0</v>
      </c>
      <c r="P2953">
        <f t="shared" si="231"/>
        <v>0</v>
      </c>
      <c r="Q2953" s="10" t="s">
        <v>8322</v>
      </c>
      <c r="R2953" t="s">
        <v>8344</v>
      </c>
      <c r="S2953" s="11">
        <f t="shared" si="232"/>
        <v>40990.050069444449</v>
      </c>
      <c r="T2953" s="11">
        <f t="shared" si="233"/>
        <v>41050.050069444449</v>
      </c>
      <c r="U2953">
        <f t="shared" si="234"/>
        <v>2012</v>
      </c>
    </row>
    <row r="2954" spans="1:21" ht="43.5" x14ac:dyDescent="0.35">
      <c r="A2954">
        <v>1340</v>
      </c>
      <c r="B2954" s="3" t="s">
        <v>1341</v>
      </c>
      <c r="C2954" s="3" t="s">
        <v>5450</v>
      </c>
      <c r="D2954" s="6">
        <v>1680</v>
      </c>
      <c r="E2954" s="8">
        <v>0</v>
      </c>
      <c r="F2954" t="s">
        <v>8219</v>
      </c>
      <c r="G2954" t="s">
        <v>8223</v>
      </c>
      <c r="H2954" t="s">
        <v>8245</v>
      </c>
      <c r="I2954">
        <v>1408112253</v>
      </c>
      <c r="J2954">
        <v>1405520253</v>
      </c>
      <c r="K2954" t="b">
        <v>0</v>
      </c>
      <c r="L2954">
        <v>0</v>
      </c>
      <c r="M2954" t="b">
        <v>0</v>
      </c>
      <c r="N2954" t="s">
        <v>8271</v>
      </c>
      <c r="O2954">
        <f t="shared" si="230"/>
        <v>0</v>
      </c>
      <c r="P2954">
        <f t="shared" si="231"/>
        <v>0</v>
      </c>
      <c r="Q2954" s="10" t="s">
        <v>8319</v>
      </c>
      <c r="R2954" t="s">
        <v>8321</v>
      </c>
      <c r="S2954" s="11">
        <f t="shared" si="232"/>
        <v>41836.595520833333</v>
      </c>
      <c r="T2954" s="11">
        <f t="shared" si="233"/>
        <v>41866.595520833333</v>
      </c>
      <c r="U2954">
        <f t="shared" si="234"/>
        <v>2014</v>
      </c>
    </row>
    <row r="2955" spans="1:21" ht="43.5" x14ac:dyDescent="0.35">
      <c r="A2955">
        <v>154</v>
      </c>
      <c r="B2955" s="3" t="s">
        <v>156</v>
      </c>
      <c r="C2955" s="3" t="s">
        <v>4264</v>
      </c>
      <c r="D2955" s="6">
        <v>1500</v>
      </c>
      <c r="E2955" s="8">
        <v>40</v>
      </c>
      <c r="F2955" t="s">
        <v>8219</v>
      </c>
      <c r="G2955" t="s">
        <v>8223</v>
      </c>
      <c r="H2955" t="s">
        <v>8245</v>
      </c>
      <c r="I2955">
        <v>1433336895</v>
      </c>
      <c r="J2955">
        <v>1429621695</v>
      </c>
      <c r="K2955" t="b">
        <v>0</v>
      </c>
      <c r="L2955">
        <v>3</v>
      </c>
      <c r="M2955" t="b">
        <v>0</v>
      </c>
      <c r="N2955" t="s">
        <v>8265</v>
      </c>
      <c r="O2955">
        <f t="shared" si="230"/>
        <v>3</v>
      </c>
      <c r="P2955">
        <f t="shared" si="231"/>
        <v>13.33</v>
      </c>
      <c r="Q2955" s="10" t="s">
        <v>8310</v>
      </c>
      <c r="R2955" t="s">
        <v>8313</v>
      </c>
      <c r="S2955" s="11">
        <f t="shared" si="232"/>
        <v>42115.547395833331</v>
      </c>
      <c r="T2955" s="11">
        <f t="shared" si="233"/>
        <v>42158.547395833331</v>
      </c>
      <c r="U2955">
        <f t="shared" si="234"/>
        <v>2015</v>
      </c>
    </row>
    <row r="2956" spans="1:21" ht="43.5" x14ac:dyDescent="0.35">
      <c r="A2956">
        <v>604</v>
      </c>
      <c r="B2956" s="3" t="s">
        <v>605</v>
      </c>
      <c r="C2956" s="3" t="s">
        <v>4714</v>
      </c>
      <c r="D2956" s="6">
        <v>1500</v>
      </c>
      <c r="E2956" s="8">
        <v>0</v>
      </c>
      <c r="F2956" t="s">
        <v>8219</v>
      </c>
      <c r="G2956" t="s">
        <v>8223</v>
      </c>
      <c r="H2956" t="s">
        <v>8245</v>
      </c>
      <c r="I2956">
        <v>1409187056</v>
      </c>
      <c r="J2956">
        <v>1406595056</v>
      </c>
      <c r="K2956" t="b">
        <v>0</v>
      </c>
      <c r="L2956">
        <v>0</v>
      </c>
      <c r="M2956" t="b">
        <v>0</v>
      </c>
      <c r="N2956" t="s">
        <v>8270</v>
      </c>
      <c r="O2956">
        <f t="shared" si="230"/>
        <v>0</v>
      </c>
      <c r="P2956">
        <f t="shared" si="231"/>
        <v>0</v>
      </c>
      <c r="Q2956" s="10" t="s">
        <v>8319</v>
      </c>
      <c r="R2956" t="s">
        <v>8320</v>
      </c>
      <c r="S2956" s="11">
        <f t="shared" si="232"/>
        <v>41849.035370370373</v>
      </c>
      <c r="T2956" s="11">
        <f t="shared" si="233"/>
        <v>41879.035370370373</v>
      </c>
      <c r="U2956">
        <f t="shared" si="234"/>
        <v>2014</v>
      </c>
    </row>
    <row r="2957" spans="1:21" ht="43.5" x14ac:dyDescent="0.35">
      <c r="A2957">
        <v>1053</v>
      </c>
      <c r="B2957" s="3" t="s">
        <v>1054</v>
      </c>
      <c r="C2957" s="3" t="s">
        <v>5163</v>
      </c>
      <c r="D2957" s="6">
        <v>1500</v>
      </c>
      <c r="E2957" s="8">
        <v>15</v>
      </c>
      <c r="F2957" t="s">
        <v>8219</v>
      </c>
      <c r="G2957" t="s">
        <v>8223</v>
      </c>
      <c r="H2957" t="s">
        <v>8245</v>
      </c>
      <c r="I2957">
        <v>1488773332</v>
      </c>
      <c r="J2957">
        <v>1486613332</v>
      </c>
      <c r="K2957" t="b">
        <v>0</v>
      </c>
      <c r="L2957">
        <v>1</v>
      </c>
      <c r="M2957" t="b">
        <v>0</v>
      </c>
      <c r="N2957" t="s">
        <v>8279</v>
      </c>
      <c r="O2957">
        <f t="shared" si="230"/>
        <v>1</v>
      </c>
      <c r="P2957">
        <f t="shared" si="231"/>
        <v>15</v>
      </c>
      <c r="Q2957" s="10" t="s">
        <v>8331</v>
      </c>
      <c r="R2957" t="s">
        <v>8332</v>
      </c>
      <c r="S2957" s="11">
        <f t="shared" si="232"/>
        <v>42775.172824074078</v>
      </c>
      <c r="T2957" s="11">
        <f t="shared" si="233"/>
        <v>42800.172824074078</v>
      </c>
      <c r="U2957">
        <f t="shared" si="234"/>
        <v>2017</v>
      </c>
    </row>
    <row r="2958" spans="1:21" ht="43.5" x14ac:dyDescent="0.35">
      <c r="A2958">
        <v>2358</v>
      </c>
      <c r="B2958" s="3" t="s">
        <v>2359</v>
      </c>
      <c r="C2958" s="3" t="s">
        <v>6468</v>
      </c>
      <c r="D2958" s="6">
        <v>1500</v>
      </c>
      <c r="E2958" s="8">
        <v>0</v>
      </c>
      <c r="F2958" t="s">
        <v>8219</v>
      </c>
      <c r="G2958" t="s">
        <v>8224</v>
      </c>
      <c r="H2958" t="s">
        <v>8246</v>
      </c>
      <c r="I2958">
        <v>1422664740</v>
      </c>
      <c r="J2958">
        <v>1417818036</v>
      </c>
      <c r="K2958" t="b">
        <v>0</v>
      </c>
      <c r="L2958">
        <v>0</v>
      </c>
      <c r="M2958" t="b">
        <v>0</v>
      </c>
      <c r="N2958" t="s">
        <v>8270</v>
      </c>
      <c r="O2958">
        <f t="shared" si="230"/>
        <v>0</v>
      </c>
      <c r="P2958">
        <f t="shared" si="231"/>
        <v>0</v>
      </c>
      <c r="Q2958" s="10" t="s">
        <v>8319</v>
      </c>
      <c r="R2958" t="s">
        <v>8320</v>
      </c>
      <c r="S2958" s="11">
        <f t="shared" si="232"/>
        <v>41978.930972222224</v>
      </c>
      <c r="T2958" s="11">
        <f t="shared" si="233"/>
        <v>42035.027083333334</v>
      </c>
      <c r="U2958">
        <f t="shared" si="234"/>
        <v>2014</v>
      </c>
    </row>
    <row r="2959" spans="1:21" ht="29" x14ac:dyDescent="0.35">
      <c r="A2959">
        <v>3121</v>
      </c>
      <c r="B2959" s="3" t="s">
        <v>3121</v>
      </c>
      <c r="C2959" s="3" t="s">
        <v>7231</v>
      </c>
      <c r="D2959" s="6">
        <v>1500</v>
      </c>
      <c r="E2959" s="8">
        <v>10</v>
      </c>
      <c r="F2959" t="s">
        <v>8219</v>
      </c>
      <c r="G2959" t="s">
        <v>8228</v>
      </c>
      <c r="H2959" t="s">
        <v>8250</v>
      </c>
      <c r="I2959">
        <v>1411748335</v>
      </c>
      <c r="J2959">
        <v>1406564335</v>
      </c>
      <c r="K2959" t="b">
        <v>0</v>
      </c>
      <c r="L2959">
        <v>1</v>
      </c>
      <c r="M2959" t="b">
        <v>0</v>
      </c>
      <c r="N2959" t="s">
        <v>8301</v>
      </c>
      <c r="O2959">
        <f t="shared" si="230"/>
        <v>1</v>
      </c>
      <c r="P2959">
        <f t="shared" si="231"/>
        <v>10</v>
      </c>
      <c r="Q2959" s="10" t="s">
        <v>8317</v>
      </c>
      <c r="R2959" t="s">
        <v>8357</v>
      </c>
      <c r="S2959" s="11">
        <f t="shared" si="232"/>
        <v>41848.679803240739</v>
      </c>
      <c r="T2959" s="11">
        <f t="shared" si="233"/>
        <v>41908.679803240739</v>
      </c>
      <c r="U2959">
        <f t="shared" si="234"/>
        <v>2014</v>
      </c>
    </row>
    <row r="2960" spans="1:21" ht="29" x14ac:dyDescent="0.35">
      <c r="A2960">
        <v>3871</v>
      </c>
      <c r="B2960" s="3" t="s">
        <v>3868</v>
      </c>
      <c r="C2960" s="3" t="s">
        <v>7980</v>
      </c>
      <c r="D2960" s="6">
        <v>1500</v>
      </c>
      <c r="E2960" s="8">
        <v>40</v>
      </c>
      <c r="F2960" t="s">
        <v>8219</v>
      </c>
      <c r="G2960" t="s">
        <v>8223</v>
      </c>
      <c r="H2960" t="s">
        <v>8245</v>
      </c>
      <c r="I2960">
        <v>1490809450</v>
      </c>
      <c r="J2960">
        <v>1485629050</v>
      </c>
      <c r="K2960" t="b">
        <v>0</v>
      </c>
      <c r="L2960">
        <v>3</v>
      </c>
      <c r="M2960" t="b">
        <v>0</v>
      </c>
      <c r="N2960" t="s">
        <v>8303</v>
      </c>
      <c r="O2960">
        <f t="shared" si="230"/>
        <v>3</v>
      </c>
      <c r="P2960">
        <f t="shared" si="231"/>
        <v>13.33</v>
      </c>
      <c r="Q2960" s="10" t="s">
        <v>8317</v>
      </c>
      <c r="R2960" t="s">
        <v>8359</v>
      </c>
      <c r="S2960" s="11">
        <f t="shared" si="232"/>
        <v>42763.780671296292</v>
      </c>
      <c r="T2960" s="11">
        <f t="shared" si="233"/>
        <v>42823.739004629635</v>
      </c>
      <c r="U2960">
        <f t="shared" si="234"/>
        <v>2017</v>
      </c>
    </row>
    <row r="2961" spans="1:21" x14ac:dyDescent="0.35">
      <c r="A2961">
        <v>131</v>
      </c>
      <c r="B2961" s="3" t="s">
        <v>133</v>
      </c>
      <c r="C2961" s="3" t="s">
        <v>4242</v>
      </c>
      <c r="D2961" s="6">
        <v>1200</v>
      </c>
      <c r="E2961" s="8">
        <v>0</v>
      </c>
      <c r="F2961" t="s">
        <v>8219</v>
      </c>
      <c r="G2961" t="s">
        <v>8223</v>
      </c>
      <c r="H2961" t="s">
        <v>8245</v>
      </c>
      <c r="I2961">
        <v>1467763200</v>
      </c>
      <c r="J2961">
        <v>1466453161</v>
      </c>
      <c r="K2961" t="b">
        <v>0</v>
      </c>
      <c r="L2961">
        <v>0</v>
      </c>
      <c r="M2961" t="b">
        <v>0</v>
      </c>
      <c r="N2961" t="s">
        <v>8265</v>
      </c>
      <c r="O2961">
        <f t="shared" si="230"/>
        <v>0</v>
      </c>
      <c r="P2961">
        <f t="shared" si="231"/>
        <v>0</v>
      </c>
      <c r="Q2961" s="10" t="s">
        <v>8310</v>
      </c>
      <c r="R2961" t="s">
        <v>8313</v>
      </c>
      <c r="S2961" s="11">
        <f t="shared" si="232"/>
        <v>42541.837511574078</v>
      </c>
      <c r="T2961" s="11">
        <f t="shared" si="233"/>
        <v>42557</v>
      </c>
      <c r="U2961">
        <f t="shared" si="234"/>
        <v>2016</v>
      </c>
    </row>
    <row r="2962" spans="1:21" ht="29" x14ac:dyDescent="0.35">
      <c r="A2962">
        <v>2955</v>
      </c>
      <c r="B2962" s="3" t="s">
        <v>2955</v>
      </c>
      <c r="C2962" s="3" t="s">
        <v>7065</v>
      </c>
      <c r="D2962" s="6">
        <v>1200</v>
      </c>
      <c r="E2962" s="8">
        <v>715</v>
      </c>
      <c r="F2962" t="s">
        <v>8219</v>
      </c>
      <c r="G2962" t="s">
        <v>8223</v>
      </c>
      <c r="H2962" t="s">
        <v>8245</v>
      </c>
      <c r="I2962">
        <v>1434476849</v>
      </c>
      <c r="J2962">
        <v>1431884849</v>
      </c>
      <c r="K2962" t="b">
        <v>0</v>
      </c>
      <c r="L2962">
        <v>11</v>
      </c>
      <c r="M2962" t="b">
        <v>0</v>
      </c>
      <c r="N2962" t="s">
        <v>8301</v>
      </c>
      <c r="O2962">
        <f t="shared" si="230"/>
        <v>60</v>
      </c>
      <c r="P2962">
        <f t="shared" si="231"/>
        <v>65</v>
      </c>
      <c r="Q2962" s="10" t="s">
        <v>8317</v>
      </c>
      <c r="R2962" t="s">
        <v>8357</v>
      </c>
      <c r="S2962" s="11">
        <f t="shared" si="232"/>
        <v>42141.741307870368</v>
      </c>
      <c r="T2962" s="11">
        <f t="shared" si="233"/>
        <v>42171.741307870368</v>
      </c>
      <c r="U2962">
        <f t="shared" si="234"/>
        <v>2015</v>
      </c>
    </row>
    <row r="2963" spans="1:21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8317</v>
      </c>
      <c r="R2963" t="s">
        <v>8318</v>
      </c>
      <c r="S2963" s="11">
        <f t="shared" si="232"/>
        <v>42061.212488425925</v>
      </c>
      <c r="T2963" s="11">
        <f t="shared" si="233"/>
        <v>42089.166666666672</v>
      </c>
      <c r="U2963">
        <f t="shared" si="234"/>
        <v>2015</v>
      </c>
    </row>
    <row r="2964" spans="1:21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8317</v>
      </c>
      <c r="R2964" t="s">
        <v>8318</v>
      </c>
      <c r="S2964" s="11">
        <f t="shared" si="232"/>
        <v>42036.24428240741</v>
      </c>
      <c r="T2964" s="11">
        <f t="shared" si="233"/>
        <v>42064.290972222225</v>
      </c>
      <c r="U2964">
        <f t="shared" si="234"/>
        <v>2015</v>
      </c>
    </row>
    <row r="2965" spans="1:21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8317</v>
      </c>
      <c r="R2965" t="s">
        <v>8318</v>
      </c>
      <c r="S2965" s="11">
        <f t="shared" si="232"/>
        <v>42157.470185185186</v>
      </c>
      <c r="T2965" s="11">
        <f t="shared" si="233"/>
        <v>42187.470185185186</v>
      </c>
      <c r="U2965">
        <f t="shared" si="234"/>
        <v>2015</v>
      </c>
    </row>
    <row r="2966" spans="1:21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8317</v>
      </c>
      <c r="R2966" t="s">
        <v>8318</v>
      </c>
      <c r="S2966" s="11">
        <f t="shared" si="232"/>
        <v>41827.909942129627</v>
      </c>
      <c r="T2966" s="11">
        <f t="shared" si="233"/>
        <v>41857.897222222222</v>
      </c>
      <c r="U2966">
        <f t="shared" si="234"/>
        <v>2014</v>
      </c>
    </row>
    <row r="2967" spans="1:21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8317</v>
      </c>
      <c r="R2967" t="s">
        <v>8318</v>
      </c>
      <c r="S2967" s="11">
        <f t="shared" si="232"/>
        <v>42162.729548611111</v>
      </c>
      <c r="T2967" s="11">
        <f t="shared" si="233"/>
        <v>42192.729548611111</v>
      </c>
      <c r="U2967">
        <f t="shared" si="234"/>
        <v>2015</v>
      </c>
    </row>
    <row r="2968" spans="1:21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8317</v>
      </c>
      <c r="R2968" t="s">
        <v>8318</v>
      </c>
      <c r="S2968" s="11">
        <f t="shared" si="232"/>
        <v>42233.738564814819</v>
      </c>
      <c r="T2968" s="11">
        <f t="shared" si="233"/>
        <v>42263.738564814819</v>
      </c>
      <c r="U2968">
        <f t="shared" si="234"/>
        <v>2015</v>
      </c>
    </row>
    <row r="2969" spans="1:21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8317</v>
      </c>
      <c r="R2969" t="s">
        <v>8318</v>
      </c>
      <c r="S2969" s="11">
        <f t="shared" si="232"/>
        <v>42042.197824074072</v>
      </c>
      <c r="T2969" s="11">
        <f t="shared" si="233"/>
        <v>42072.156157407408</v>
      </c>
      <c r="U2969">
        <f t="shared" si="234"/>
        <v>2015</v>
      </c>
    </row>
    <row r="2970" spans="1:21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8317</v>
      </c>
      <c r="R2970" t="s">
        <v>8318</v>
      </c>
      <c r="S2970" s="11">
        <f t="shared" si="232"/>
        <v>42585.523842592593</v>
      </c>
      <c r="T2970" s="11">
        <f t="shared" si="233"/>
        <v>42599.165972222225</v>
      </c>
      <c r="U2970">
        <f t="shared" si="234"/>
        <v>2016</v>
      </c>
    </row>
    <row r="2971" spans="1:21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8317</v>
      </c>
      <c r="R2971" t="s">
        <v>8318</v>
      </c>
      <c r="S2971" s="11">
        <f t="shared" si="232"/>
        <v>42097.786493055552</v>
      </c>
      <c r="T2971" s="11">
        <f t="shared" si="233"/>
        <v>42127.952083333337</v>
      </c>
      <c r="U2971">
        <f t="shared" si="234"/>
        <v>2015</v>
      </c>
    </row>
    <row r="2972" spans="1:21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8317</v>
      </c>
      <c r="R2972" t="s">
        <v>8318</v>
      </c>
      <c r="S2972" s="11">
        <f t="shared" si="232"/>
        <v>41808.669571759259</v>
      </c>
      <c r="T2972" s="11">
        <f t="shared" si="233"/>
        <v>41838.669571759259</v>
      </c>
      <c r="U2972">
        <f t="shared" si="234"/>
        <v>2014</v>
      </c>
    </row>
    <row r="2973" spans="1:21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8317</v>
      </c>
      <c r="R2973" t="s">
        <v>8318</v>
      </c>
      <c r="S2973" s="11">
        <f t="shared" si="232"/>
        <v>41852.658310185187</v>
      </c>
      <c r="T2973" s="11">
        <f t="shared" si="233"/>
        <v>41882.658310185187</v>
      </c>
      <c r="U2973">
        <f t="shared" si="234"/>
        <v>2014</v>
      </c>
    </row>
    <row r="2974" spans="1:21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8317</v>
      </c>
      <c r="R2974" t="s">
        <v>8318</v>
      </c>
      <c r="S2974" s="11">
        <f t="shared" si="232"/>
        <v>42694.110185185185</v>
      </c>
      <c r="T2974" s="11">
        <f t="shared" si="233"/>
        <v>42709.041666666672</v>
      </c>
      <c r="U2974">
        <f t="shared" si="234"/>
        <v>2016</v>
      </c>
    </row>
    <row r="2975" spans="1:21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8317</v>
      </c>
      <c r="R2975" t="s">
        <v>8318</v>
      </c>
      <c r="S2975" s="11">
        <f t="shared" si="232"/>
        <v>42341.818379629629</v>
      </c>
      <c r="T2975" s="11">
        <f t="shared" si="233"/>
        <v>42370.166666666672</v>
      </c>
      <c r="U2975">
        <f t="shared" si="234"/>
        <v>2015</v>
      </c>
    </row>
    <row r="2976" spans="1:21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8317</v>
      </c>
      <c r="R2976" t="s">
        <v>8318</v>
      </c>
      <c r="S2976" s="11">
        <f t="shared" si="232"/>
        <v>41880.061006944445</v>
      </c>
      <c r="T2976" s="11">
        <f t="shared" si="233"/>
        <v>41908.065972222219</v>
      </c>
      <c r="U2976">
        <f t="shared" si="234"/>
        <v>2014</v>
      </c>
    </row>
    <row r="2977" spans="1:21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8317</v>
      </c>
      <c r="R2977" t="s">
        <v>8318</v>
      </c>
      <c r="S2977" s="11">
        <f t="shared" si="232"/>
        <v>41941.683865740742</v>
      </c>
      <c r="T2977" s="11">
        <f t="shared" si="233"/>
        <v>41970.125</v>
      </c>
      <c r="U2977">
        <f t="shared" si="234"/>
        <v>2014</v>
      </c>
    </row>
    <row r="2978" spans="1:21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8317</v>
      </c>
      <c r="R2978" t="s">
        <v>8318</v>
      </c>
      <c r="S2978" s="11">
        <f t="shared" si="232"/>
        <v>42425.730671296296</v>
      </c>
      <c r="T2978" s="11">
        <f t="shared" si="233"/>
        <v>42442.5</v>
      </c>
      <c r="U2978">
        <f t="shared" si="234"/>
        <v>2016</v>
      </c>
    </row>
    <row r="2979" spans="1:21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8317</v>
      </c>
      <c r="R2979" t="s">
        <v>8318</v>
      </c>
      <c r="S2979" s="11">
        <f t="shared" si="232"/>
        <v>42026.88118055556</v>
      </c>
      <c r="T2979" s="11">
        <f t="shared" si="233"/>
        <v>42086.093055555553</v>
      </c>
      <c r="U2979">
        <f t="shared" si="234"/>
        <v>2015</v>
      </c>
    </row>
    <row r="2980" spans="1:21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8317</v>
      </c>
      <c r="R2980" t="s">
        <v>8318</v>
      </c>
      <c r="S2980" s="11">
        <f t="shared" si="232"/>
        <v>41922.640590277777</v>
      </c>
      <c r="T2980" s="11">
        <f t="shared" si="233"/>
        <v>41932.249305555553</v>
      </c>
      <c r="U2980">
        <f t="shared" si="234"/>
        <v>2014</v>
      </c>
    </row>
    <row r="2981" spans="1:21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8317</v>
      </c>
      <c r="R2981" t="s">
        <v>8318</v>
      </c>
      <c r="S2981" s="11">
        <f t="shared" si="232"/>
        <v>41993.824340277773</v>
      </c>
      <c r="T2981" s="11">
        <f t="shared" si="233"/>
        <v>42010.25</v>
      </c>
      <c r="U2981">
        <f t="shared" si="234"/>
        <v>2014</v>
      </c>
    </row>
    <row r="2982" spans="1:21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8317</v>
      </c>
      <c r="R2982" t="s">
        <v>8318</v>
      </c>
      <c r="S2982" s="11">
        <f t="shared" si="232"/>
        <v>42219.915856481486</v>
      </c>
      <c r="T2982" s="11">
        <f t="shared" si="233"/>
        <v>42240.083333333328</v>
      </c>
      <c r="U2982">
        <f t="shared" si="234"/>
        <v>2015</v>
      </c>
    </row>
    <row r="2983" spans="1:21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8317</v>
      </c>
      <c r="R2983" t="s">
        <v>8357</v>
      </c>
      <c r="S2983" s="11">
        <f t="shared" si="232"/>
        <v>42225.559675925921</v>
      </c>
      <c r="T2983" s="11">
        <f t="shared" si="233"/>
        <v>42270.559675925921</v>
      </c>
      <c r="U2983">
        <f t="shared" si="234"/>
        <v>2015</v>
      </c>
    </row>
    <row r="2984" spans="1:21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8317</v>
      </c>
      <c r="R2984" t="s">
        <v>8357</v>
      </c>
      <c r="S2984" s="11">
        <f t="shared" si="232"/>
        <v>42381.686840277776</v>
      </c>
      <c r="T2984" s="11">
        <f t="shared" si="233"/>
        <v>42411.686840277776</v>
      </c>
      <c r="U2984">
        <f t="shared" si="234"/>
        <v>2016</v>
      </c>
    </row>
    <row r="2985" spans="1:21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8317</v>
      </c>
      <c r="R2985" t="s">
        <v>8357</v>
      </c>
      <c r="S2985" s="11">
        <f t="shared" si="232"/>
        <v>41894.632361111115</v>
      </c>
      <c r="T2985" s="11">
        <f t="shared" si="233"/>
        <v>41954.674027777779</v>
      </c>
      <c r="U2985">
        <f t="shared" si="234"/>
        <v>2014</v>
      </c>
    </row>
    <row r="2986" spans="1:21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8317</v>
      </c>
      <c r="R2986" t="s">
        <v>8357</v>
      </c>
      <c r="S2986" s="11">
        <f t="shared" si="232"/>
        <v>42576.278715277775</v>
      </c>
      <c r="T2986" s="11">
        <f t="shared" si="233"/>
        <v>42606.278715277775</v>
      </c>
      <c r="U2986">
        <f t="shared" si="234"/>
        <v>2016</v>
      </c>
    </row>
    <row r="2987" spans="1:21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8317</v>
      </c>
      <c r="R2987" t="s">
        <v>8357</v>
      </c>
      <c r="S2987" s="11">
        <f t="shared" si="232"/>
        <v>42654.973703703698</v>
      </c>
      <c r="T2987" s="11">
        <f t="shared" si="233"/>
        <v>42674.166666666672</v>
      </c>
      <c r="U2987">
        <f t="shared" si="234"/>
        <v>2016</v>
      </c>
    </row>
    <row r="2988" spans="1:21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8317</v>
      </c>
      <c r="R2988" t="s">
        <v>8357</v>
      </c>
      <c r="S2988" s="11">
        <f t="shared" si="232"/>
        <v>42431.500069444446</v>
      </c>
      <c r="T2988" s="11">
        <f t="shared" si="233"/>
        <v>42491.458402777775</v>
      </c>
      <c r="U2988">
        <f t="shared" si="234"/>
        <v>2016</v>
      </c>
    </row>
    <row r="2989" spans="1:21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8317</v>
      </c>
      <c r="R2989" t="s">
        <v>8357</v>
      </c>
      <c r="S2989" s="11">
        <f t="shared" si="232"/>
        <v>42627.307303240741</v>
      </c>
      <c r="T2989" s="11">
        <f t="shared" si="233"/>
        <v>42656</v>
      </c>
      <c r="U2989">
        <f t="shared" si="234"/>
        <v>2016</v>
      </c>
    </row>
    <row r="2990" spans="1:21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8317</v>
      </c>
      <c r="R2990" t="s">
        <v>8357</v>
      </c>
      <c r="S2990" s="11">
        <f t="shared" si="232"/>
        <v>42511.362048611118</v>
      </c>
      <c r="T2990" s="11">
        <f t="shared" si="233"/>
        <v>42541.362048611118</v>
      </c>
      <c r="U2990">
        <f t="shared" si="234"/>
        <v>2016</v>
      </c>
    </row>
    <row r="2991" spans="1:21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8317</v>
      </c>
      <c r="R2991" t="s">
        <v>8357</v>
      </c>
      <c r="S2991" s="11">
        <f t="shared" si="232"/>
        <v>42337.02039351852</v>
      </c>
      <c r="T2991" s="11">
        <f t="shared" si="233"/>
        <v>42359.207638888889</v>
      </c>
      <c r="U2991">
        <f t="shared" si="234"/>
        <v>2015</v>
      </c>
    </row>
    <row r="2992" spans="1:21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8317</v>
      </c>
      <c r="R2992" t="s">
        <v>8357</v>
      </c>
      <c r="S2992" s="11">
        <f t="shared" si="232"/>
        <v>42341.57430555555</v>
      </c>
      <c r="T2992" s="11">
        <f t="shared" si="233"/>
        <v>42376.57430555555</v>
      </c>
      <c r="U2992">
        <f t="shared" si="234"/>
        <v>2015</v>
      </c>
    </row>
    <row r="2993" spans="1:21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8317</v>
      </c>
      <c r="R2993" t="s">
        <v>8357</v>
      </c>
      <c r="S2993" s="11">
        <f t="shared" si="232"/>
        <v>42740.837152777778</v>
      </c>
      <c r="T2993" s="11">
        <f t="shared" si="233"/>
        <v>42762.837152777778</v>
      </c>
      <c r="U2993">
        <f t="shared" si="234"/>
        <v>2017</v>
      </c>
    </row>
    <row r="2994" spans="1:21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8317</v>
      </c>
      <c r="R2994" t="s">
        <v>8357</v>
      </c>
      <c r="S2994" s="11">
        <f t="shared" si="232"/>
        <v>42622.767476851848</v>
      </c>
      <c r="T2994" s="11">
        <f t="shared" si="233"/>
        <v>42652.767476851848</v>
      </c>
      <c r="U2994">
        <f t="shared" si="234"/>
        <v>2016</v>
      </c>
    </row>
    <row r="2995" spans="1:21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8317</v>
      </c>
      <c r="R2995" t="s">
        <v>8357</v>
      </c>
      <c r="S2995" s="11">
        <f t="shared" si="232"/>
        <v>42390.838738425926</v>
      </c>
      <c r="T2995" s="11">
        <f t="shared" si="233"/>
        <v>42420.838738425926</v>
      </c>
      <c r="U2995">
        <f t="shared" si="234"/>
        <v>2016</v>
      </c>
    </row>
    <row r="2996" spans="1:21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8317</v>
      </c>
      <c r="R2996" t="s">
        <v>8357</v>
      </c>
      <c r="S2996" s="11">
        <f t="shared" si="232"/>
        <v>41885.478842592594</v>
      </c>
      <c r="T2996" s="11">
        <f t="shared" si="233"/>
        <v>41915.478842592594</v>
      </c>
      <c r="U2996">
        <f t="shared" si="234"/>
        <v>2014</v>
      </c>
    </row>
    <row r="2997" spans="1:21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8317</v>
      </c>
      <c r="R2997" t="s">
        <v>8357</v>
      </c>
      <c r="S2997" s="11">
        <f t="shared" si="232"/>
        <v>42724.665173611109</v>
      </c>
      <c r="T2997" s="11">
        <f t="shared" si="233"/>
        <v>42754.665173611109</v>
      </c>
      <c r="U2997">
        <f t="shared" si="234"/>
        <v>2016</v>
      </c>
    </row>
    <row r="2998" spans="1:21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8317</v>
      </c>
      <c r="R2998" t="s">
        <v>8357</v>
      </c>
      <c r="S2998" s="11">
        <f t="shared" si="232"/>
        <v>42090.912500000006</v>
      </c>
      <c r="T2998" s="11">
        <f t="shared" si="233"/>
        <v>42150.912500000006</v>
      </c>
      <c r="U2998">
        <f t="shared" si="234"/>
        <v>2015</v>
      </c>
    </row>
    <row r="2999" spans="1:21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8317</v>
      </c>
      <c r="R2999" t="s">
        <v>8357</v>
      </c>
      <c r="S2999" s="11">
        <f t="shared" si="232"/>
        <v>42775.733715277776</v>
      </c>
      <c r="T2999" s="11">
        <f t="shared" si="233"/>
        <v>42793.207638888889</v>
      </c>
      <c r="U2999">
        <f t="shared" si="234"/>
        <v>2017</v>
      </c>
    </row>
    <row r="3000" spans="1:21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8317</v>
      </c>
      <c r="R3000" t="s">
        <v>8357</v>
      </c>
      <c r="S3000" s="11">
        <f t="shared" si="232"/>
        <v>41778.193622685183</v>
      </c>
      <c r="T3000" s="11">
        <f t="shared" si="233"/>
        <v>41806.184027777781</v>
      </c>
      <c r="U3000">
        <f t="shared" si="234"/>
        <v>2014</v>
      </c>
    </row>
    <row r="3001" spans="1:21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8317</v>
      </c>
      <c r="R3001" t="s">
        <v>8357</v>
      </c>
      <c r="S3001" s="11">
        <f t="shared" si="232"/>
        <v>42780.740277777775</v>
      </c>
      <c r="T3001" s="11">
        <f t="shared" si="233"/>
        <v>42795.083333333328</v>
      </c>
      <c r="U3001">
        <f t="shared" si="234"/>
        <v>2017</v>
      </c>
    </row>
    <row r="3002" spans="1:21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ref="O3002:O3065" si="235">ROUND(E3002/D3002*100,0)</f>
        <v>100</v>
      </c>
      <c r="P3002">
        <f t="shared" ref="P3002:P3065" si="236">IFERROR(ROUND(E3002/L3002,2),0)</f>
        <v>62.5</v>
      </c>
      <c r="Q3002" s="10" t="s">
        <v>8317</v>
      </c>
      <c r="R3002" t="s">
        <v>8357</v>
      </c>
      <c r="S3002" s="11">
        <f t="shared" ref="S3002:S3065" si="237">(((J3002/60)/60)/24)+DATE(1970,1,1)</f>
        <v>42752.827199074076</v>
      </c>
      <c r="T3002" s="11">
        <f t="shared" ref="T3002:T3065" si="238">(((I3002/60)/60)/24)+DATE(1970,1,1)</f>
        <v>42766.75</v>
      </c>
      <c r="U3002">
        <f t="shared" ref="U3002:U3065" si="239">YEAR(S3002)</f>
        <v>2017</v>
      </c>
    </row>
    <row r="3003" spans="1:21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5"/>
        <v>319</v>
      </c>
      <c r="P3003">
        <f t="shared" si="236"/>
        <v>131.38</v>
      </c>
      <c r="Q3003" s="10" t="s">
        <v>8317</v>
      </c>
      <c r="R3003" t="s">
        <v>8357</v>
      </c>
      <c r="S3003" s="11">
        <f t="shared" si="237"/>
        <v>42534.895625000005</v>
      </c>
      <c r="T3003" s="11">
        <f t="shared" si="238"/>
        <v>42564.895625000005</v>
      </c>
      <c r="U3003">
        <f t="shared" si="239"/>
        <v>2016</v>
      </c>
    </row>
    <row r="3004" spans="1:21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5"/>
        <v>109</v>
      </c>
      <c r="P3004">
        <f t="shared" si="236"/>
        <v>73.03</v>
      </c>
      <c r="Q3004" s="10" t="s">
        <v>8317</v>
      </c>
      <c r="R3004" t="s">
        <v>8357</v>
      </c>
      <c r="S3004" s="11">
        <f t="shared" si="237"/>
        <v>41239.83625</v>
      </c>
      <c r="T3004" s="11">
        <f t="shared" si="238"/>
        <v>41269.83625</v>
      </c>
      <c r="U3004">
        <f t="shared" si="239"/>
        <v>2012</v>
      </c>
    </row>
    <row r="3005" spans="1:21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5"/>
        <v>101</v>
      </c>
      <c r="P3005">
        <f t="shared" si="236"/>
        <v>178.53</v>
      </c>
      <c r="Q3005" s="10" t="s">
        <v>8317</v>
      </c>
      <c r="R3005" t="s">
        <v>8357</v>
      </c>
      <c r="S3005" s="11">
        <f t="shared" si="237"/>
        <v>42398.849259259259</v>
      </c>
      <c r="T3005" s="11">
        <f t="shared" si="238"/>
        <v>42430.249305555553</v>
      </c>
      <c r="U3005">
        <f t="shared" si="239"/>
        <v>2016</v>
      </c>
    </row>
    <row r="3006" spans="1:21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5"/>
        <v>113</v>
      </c>
      <c r="P3006">
        <f t="shared" si="236"/>
        <v>162.91</v>
      </c>
      <c r="Q3006" s="10" t="s">
        <v>8317</v>
      </c>
      <c r="R3006" t="s">
        <v>8357</v>
      </c>
      <c r="S3006" s="11">
        <f t="shared" si="237"/>
        <v>41928.881064814814</v>
      </c>
      <c r="T3006" s="11">
        <f t="shared" si="238"/>
        <v>41958.922731481478</v>
      </c>
      <c r="U3006">
        <f t="shared" si="239"/>
        <v>2014</v>
      </c>
    </row>
    <row r="3007" spans="1:21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5"/>
        <v>120</v>
      </c>
      <c r="P3007">
        <f t="shared" si="236"/>
        <v>108.24</v>
      </c>
      <c r="Q3007" s="10" t="s">
        <v>8317</v>
      </c>
      <c r="R3007" t="s">
        <v>8357</v>
      </c>
      <c r="S3007" s="11">
        <f t="shared" si="237"/>
        <v>41888.674826388888</v>
      </c>
      <c r="T3007" s="11">
        <f t="shared" si="238"/>
        <v>41918.674826388888</v>
      </c>
      <c r="U3007">
        <f t="shared" si="239"/>
        <v>2014</v>
      </c>
    </row>
    <row r="3008" spans="1:21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5"/>
        <v>108</v>
      </c>
      <c r="P3008">
        <f t="shared" si="236"/>
        <v>88.87</v>
      </c>
      <c r="Q3008" s="10" t="s">
        <v>8317</v>
      </c>
      <c r="R3008" t="s">
        <v>8357</v>
      </c>
      <c r="S3008" s="11">
        <f t="shared" si="237"/>
        <v>41957.756840277783</v>
      </c>
      <c r="T3008" s="11">
        <f t="shared" si="238"/>
        <v>41987.756840277783</v>
      </c>
      <c r="U3008">
        <f t="shared" si="239"/>
        <v>2014</v>
      </c>
    </row>
    <row r="3009" spans="1:21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5"/>
        <v>180</v>
      </c>
      <c r="P3009">
        <f t="shared" si="236"/>
        <v>54</v>
      </c>
      <c r="Q3009" s="10" t="s">
        <v>8317</v>
      </c>
      <c r="R3009" t="s">
        <v>8357</v>
      </c>
      <c r="S3009" s="11">
        <f t="shared" si="237"/>
        <v>42098.216238425928</v>
      </c>
      <c r="T3009" s="11">
        <f t="shared" si="238"/>
        <v>42119.216238425928</v>
      </c>
      <c r="U3009">
        <f t="shared" si="239"/>
        <v>2015</v>
      </c>
    </row>
    <row r="3010" spans="1:21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5"/>
        <v>101</v>
      </c>
      <c r="P3010">
        <f t="shared" si="236"/>
        <v>116.73</v>
      </c>
      <c r="Q3010" s="10" t="s">
        <v>8317</v>
      </c>
      <c r="R3010" t="s">
        <v>8357</v>
      </c>
      <c r="S3010" s="11">
        <f t="shared" si="237"/>
        <v>42360.212025462963</v>
      </c>
      <c r="T3010" s="11">
        <f t="shared" si="238"/>
        <v>42390.212025462963</v>
      </c>
      <c r="U3010">
        <f t="shared" si="239"/>
        <v>2015</v>
      </c>
    </row>
    <row r="3011" spans="1:21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si="236"/>
        <v>233.9</v>
      </c>
      <c r="Q3011" s="10" t="s">
        <v>8317</v>
      </c>
      <c r="R3011" t="s">
        <v>8357</v>
      </c>
      <c r="S3011" s="11">
        <f t="shared" si="237"/>
        <v>41939.569907407407</v>
      </c>
      <c r="T3011" s="11">
        <f t="shared" si="238"/>
        <v>41969.611574074079</v>
      </c>
      <c r="U3011">
        <f t="shared" si="239"/>
        <v>2014</v>
      </c>
    </row>
    <row r="3012" spans="1:21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8317</v>
      </c>
      <c r="R3012" t="s">
        <v>8357</v>
      </c>
      <c r="S3012" s="11">
        <f t="shared" si="237"/>
        <v>41996.832395833335</v>
      </c>
      <c r="T3012" s="11">
        <f t="shared" si="238"/>
        <v>42056.832395833335</v>
      </c>
      <c r="U3012">
        <f t="shared" si="239"/>
        <v>2014</v>
      </c>
    </row>
    <row r="3013" spans="1:21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8317</v>
      </c>
      <c r="R3013" t="s">
        <v>8357</v>
      </c>
      <c r="S3013" s="11">
        <f t="shared" si="237"/>
        <v>42334.468935185185</v>
      </c>
      <c r="T3013" s="11">
        <f t="shared" si="238"/>
        <v>42361.957638888889</v>
      </c>
      <c r="U3013">
        <f t="shared" si="239"/>
        <v>2015</v>
      </c>
    </row>
    <row r="3014" spans="1:21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8317</v>
      </c>
      <c r="R3014" t="s">
        <v>8357</v>
      </c>
      <c r="S3014" s="11">
        <f t="shared" si="237"/>
        <v>42024.702893518523</v>
      </c>
      <c r="T3014" s="11">
        <f t="shared" si="238"/>
        <v>42045.702893518523</v>
      </c>
      <c r="U3014">
        <f t="shared" si="239"/>
        <v>2015</v>
      </c>
    </row>
    <row r="3015" spans="1:21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8317</v>
      </c>
      <c r="R3015" t="s">
        <v>8357</v>
      </c>
      <c r="S3015" s="11">
        <f t="shared" si="237"/>
        <v>42146.836215277777</v>
      </c>
      <c r="T3015" s="11">
        <f t="shared" si="238"/>
        <v>42176.836215277777</v>
      </c>
      <c r="U3015">
        <f t="shared" si="239"/>
        <v>2015</v>
      </c>
    </row>
    <row r="3016" spans="1:21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8317</v>
      </c>
      <c r="R3016" t="s">
        <v>8357</v>
      </c>
      <c r="S3016" s="11">
        <f t="shared" si="237"/>
        <v>41920.123611111114</v>
      </c>
      <c r="T3016" s="11">
        <f t="shared" si="238"/>
        <v>41948.208333333336</v>
      </c>
      <c r="U3016">
        <f t="shared" si="239"/>
        <v>2014</v>
      </c>
    </row>
    <row r="3017" spans="1:21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8317</v>
      </c>
      <c r="R3017" t="s">
        <v>8357</v>
      </c>
      <c r="S3017" s="11">
        <f t="shared" si="237"/>
        <v>41785.72729166667</v>
      </c>
      <c r="T3017" s="11">
        <f t="shared" si="238"/>
        <v>41801.166666666664</v>
      </c>
      <c r="U3017">
        <f t="shared" si="239"/>
        <v>2014</v>
      </c>
    </row>
    <row r="3018" spans="1:21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8317</v>
      </c>
      <c r="R3018" t="s">
        <v>8357</v>
      </c>
      <c r="S3018" s="11">
        <f t="shared" si="237"/>
        <v>41778.548055555555</v>
      </c>
      <c r="T3018" s="11">
        <f t="shared" si="238"/>
        <v>41838.548055555555</v>
      </c>
      <c r="U3018">
        <f t="shared" si="239"/>
        <v>2014</v>
      </c>
    </row>
    <row r="3019" spans="1:21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8317</v>
      </c>
      <c r="R3019" t="s">
        <v>8357</v>
      </c>
      <c r="S3019" s="11">
        <f t="shared" si="237"/>
        <v>41841.850034722222</v>
      </c>
      <c r="T3019" s="11">
        <f t="shared" si="238"/>
        <v>41871.850034722222</v>
      </c>
      <c r="U3019">
        <f t="shared" si="239"/>
        <v>2014</v>
      </c>
    </row>
    <row r="3020" spans="1:21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8317</v>
      </c>
      <c r="R3020" t="s">
        <v>8357</v>
      </c>
      <c r="S3020" s="11">
        <f t="shared" si="237"/>
        <v>42163.29833333334</v>
      </c>
      <c r="T3020" s="11">
        <f t="shared" si="238"/>
        <v>42205.916666666672</v>
      </c>
      <c r="U3020">
        <f t="shared" si="239"/>
        <v>2015</v>
      </c>
    </row>
    <row r="3021" spans="1:21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8317</v>
      </c>
      <c r="R3021" t="s">
        <v>8357</v>
      </c>
      <c r="S3021" s="11">
        <f t="shared" si="237"/>
        <v>41758.833564814813</v>
      </c>
      <c r="T3021" s="11">
        <f t="shared" si="238"/>
        <v>41786.125</v>
      </c>
      <c r="U3021">
        <f t="shared" si="239"/>
        <v>2014</v>
      </c>
    </row>
    <row r="3022" spans="1:21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8317</v>
      </c>
      <c r="R3022" t="s">
        <v>8357</v>
      </c>
      <c r="S3022" s="11">
        <f t="shared" si="237"/>
        <v>42170.846446759257</v>
      </c>
      <c r="T3022" s="11">
        <f t="shared" si="238"/>
        <v>42230.846446759257</v>
      </c>
      <c r="U3022">
        <f t="shared" si="239"/>
        <v>2015</v>
      </c>
    </row>
    <row r="3023" spans="1:21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8317</v>
      </c>
      <c r="R3023" t="s">
        <v>8357</v>
      </c>
      <c r="S3023" s="11">
        <f t="shared" si="237"/>
        <v>42660.618854166663</v>
      </c>
      <c r="T3023" s="11">
        <f t="shared" si="238"/>
        <v>42696.249305555553</v>
      </c>
      <c r="U3023">
        <f t="shared" si="239"/>
        <v>2016</v>
      </c>
    </row>
    <row r="3024" spans="1:21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8317</v>
      </c>
      <c r="R3024" t="s">
        <v>8357</v>
      </c>
      <c r="S3024" s="11">
        <f t="shared" si="237"/>
        <v>42564.95380787037</v>
      </c>
      <c r="T3024" s="11">
        <f t="shared" si="238"/>
        <v>42609.95380787037</v>
      </c>
      <c r="U3024">
        <f t="shared" si="239"/>
        <v>2016</v>
      </c>
    </row>
    <row r="3025" spans="1:21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8317</v>
      </c>
      <c r="R3025" t="s">
        <v>8357</v>
      </c>
      <c r="S3025" s="11">
        <f t="shared" si="237"/>
        <v>42121.675763888896</v>
      </c>
      <c r="T3025" s="11">
        <f t="shared" si="238"/>
        <v>42166.675763888896</v>
      </c>
      <c r="U3025">
        <f t="shared" si="239"/>
        <v>2015</v>
      </c>
    </row>
    <row r="3026" spans="1:21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8317</v>
      </c>
      <c r="R3026" t="s">
        <v>8357</v>
      </c>
      <c r="S3026" s="11">
        <f t="shared" si="237"/>
        <v>41158.993923611109</v>
      </c>
      <c r="T3026" s="11">
        <f t="shared" si="238"/>
        <v>41188.993923611109</v>
      </c>
      <c r="U3026">
        <f t="shared" si="239"/>
        <v>2012</v>
      </c>
    </row>
    <row r="3027" spans="1:21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8317</v>
      </c>
      <c r="R3027" t="s">
        <v>8357</v>
      </c>
      <c r="S3027" s="11">
        <f t="shared" si="237"/>
        <v>41761.509409722225</v>
      </c>
      <c r="T3027" s="11">
        <f t="shared" si="238"/>
        <v>41789.666666666664</v>
      </c>
      <c r="U3027">
        <f t="shared" si="239"/>
        <v>2014</v>
      </c>
    </row>
    <row r="3028" spans="1:21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8317</v>
      </c>
      <c r="R3028" t="s">
        <v>8357</v>
      </c>
      <c r="S3028" s="11">
        <f t="shared" si="237"/>
        <v>42783.459398148145</v>
      </c>
      <c r="T3028" s="11">
        <f t="shared" si="238"/>
        <v>42797.459398148145</v>
      </c>
      <c r="U3028">
        <f t="shared" si="239"/>
        <v>2017</v>
      </c>
    </row>
    <row r="3029" spans="1:21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8317</v>
      </c>
      <c r="R3029" t="s">
        <v>8357</v>
      </c>
      <c r="S3029" s="11">
        <f t="shared" si="237"/>
        <v>42053.704293981486</v>
      </c>
      <c r="T3029" s="11">
        <f t="shared" si="238"/>
        <v>42083.662627314814</v>
      </c>
      <c r="U3029">
        <f t="shared" si="239"/>
        <v>2015</v>
      </c>
    </row>
    <row r="3030" spans="1:21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8317</v>
      </c>
      <c r="R3030" t="s">
        <v>8357</v>
      </c>
      <c r="S3030" s="11">
        <f t="shared" si="237"/>
        <v>42567.264178240745</v>
      </c>
      <c r="T3030" s="11">
        <f t="shared" si="238"/>
        <v>42597.264178240745</v>
      </c>
      <c r="U3030">
        <f t="shared" si="239"/>
        <v>2016</v>
      </c>
    </row>
    <row r="3031" spans="1:21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8317</v>
      </c>
      <c r="R3031" t="s">
        <v>8357</v>
      </c>
      <c r="S3031" s="11">
        <f t="shared" si="237"/>
        <v>41932.708877314813</v>
      </c>
      <c r="T3031" s="11">
        <f t="shared" si="238"/>
        <v>41961.190972222219</v>
      </c>
      <c r="U3031">
        <f t="shared" si="239"/>
        <v>2014</v>
      </c>
    </row>
    <row r="3032" spans="1:21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8317</v>
      </c>
      <c r="R3032" t="s">
        <v>8357</v>
      </c>
      <c r="S3032" s="11">
        <f t="shared" si="237"/>
        <v>42233.747349537036</v>
      </c>
      <c r="T3032" s="11">
        <f t="shared" si="238"/>
        <v>42263.747349537036</v>
      </c>
      <c r="U3032">
        <f t="shared" si="239"/>
        <v>2015</v>
      </c>
    </row>
    <row r="3033" spans="1:21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8317</v>
      </c>
      <c r="R3033" t="s">
        <v>8357</v>
      </c>
      <c r="S3033" s="11">
        <f t="shared" si="237"/>
        <v>42597.882488425923</v>
      </c>
      <c r="T3033" s="11">
        <f t="shared" si="238"/>
        <v>42657.882488425923</v>
      </c>
      <c r="U3033">
        <f t="shared" si="239"/>
        <v>2016</v>
      </c>
    </row>
    <row r="3034" spans="1:21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8317</v>
      </c>
      <c r="R3034" t="s">
        <v>8357</v>
      </c>
      <c r="S3034" s="11">
        <f t="shared" si="237"/>
        <v>42228.044664351852</v>
      </c>
      <c r="T3034" s="11">
        <f t="shared" si="238"/>
        <v>42258.044664351852</v>
      </c>
      <c r="U3034">
        <f t="shared" si="239"/>
        <v>2015</v>
      </c>
    </row>
    <row r="3035" spans="1:21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8317</v>
      </c>
      <c r="R3035" t="s">
        <v>8357</v>
      </c>
      <c r="S3035" s="11">
        <f t="shared" si="237"/>
        <v>42570.110243055555</v>
      </c>
      <c r="T3035" s="11">
        <f t="shared" si="238"/>
        <v>42600.110243055555</v>
      </c>
      <c r="U3035">
        <f t="shared" si="239"/>
        <v>2016</v>
      </c>
    </row>
    <row r="3036" spans="1:21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8317</v>
      </c>
      <c r="R3036" t="s">
        <v>8357</v>
      </c>
      <c r="S3036" s="11">
        <f t="shared" si="237"/>
        <v>42644.535358796296</v>
      </c>
      <c r="T3036" s="11">
        <f t="shared" si="238"/>
        <v>42675.165972222225</v>
      </c>
      <c r="U3036">
        <f t="shared" si="239"/>
        <v>2016</v>
      </c>
    </row>
    <row r="3037" spans="1:21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8317</v>
      </c>
      <c r="R3037" t="s">
        <v>8357</v>
      </c>
      <c r="S3037" s="11">
        <f t="shared" si="237"/>
        <v>41368.560289351852</v>
      </c>
      <c r="T3037" s="11">
        <f t="shared" si="238"/>
        <v>41398.560289351852</v>
      </c>
      <c r="U3037">
        <f t="shared" si="239"/>
        <v>2013</v>
      </c>
    </row>
    <row r="3038" spans="1:21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8317</v>
      </c>
      <c r="R3038" t="s">
        <v>8357</v>
      </c>
      <c r="S3038" s="11">
        <f t="shared" si="237"/>
        <v>41466.785231481481</v>
      </c>
      <c r="T3038" s="11">
        <f t="shared" si="238"/>
        <v>41502.499305555553</v>
      </c>
      <c r="U3038">
        <f t="shared" si="239"/>
        <v>2013</v>
      </c>
    </row>
    <row r="3039" spans="1:21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8317</v>
      </c>
      <c r="R3039" t="s">
        <v>8357</v>
      </c>
      <c r="S3039" s="11">
        <f t="shared" si="237"/>
        <v>40378.893206018518</v>
      </c>
      <c r="T3039" s="11">
        <f t="shared" si="238"/>
        <v>40453.207638888889</v>
      </c>
      <c r="U3039">
        <f t="shared" si="239"/>
        <v>2010</v>
      </c>
    </row>
    <row r="3040" spans="1:21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8317</v>
      </c>
      <c r="R3040" t="s">
        <v>8357</v>
      </c>
      <c r="S3040" s="11">
        <f t="shared" si="237"/>
        <v>42373.252280092594</v>
      </c>
      <c r="T3040" s="11">
        <f t="shared" si="238"/>
        <v>42433.252280092594</v>
      </c>
      <c r="U3040">
        <f t="shared" si="239"/>
        <v>2016</v>
      </c>
    </row>
    <row r="3041" spans="1:21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8317</v>
      </c>
      <c r="R3041" t="s">
        <v>8357</v>
      </c>
      <c r="S3041" s="11">
        <f t="shared" si="237"/>
        <v>41610.794421296298</v>
      </c>
      <c r="T3041" s="11">
        <f t="shared" si="238"/>
        <v>41637.332638888889</v>
      </c>
      <c r="U3041">
        <f t="shared" si="239"/>
        <v>2013</v>
      </c>
    </row>
    <row r="3042" spans="1:21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8317</v>
      </c>
      <c r="R3042" t="s">
        <v>8357</v>
      </c>
      <c r="S3042" s="11">
        <f t="shared" si="237"/>
        <v>42177.791909722218</v>
      </c>
      <c r="T3042" s="11">
        <f t="shared" si="238"/>
        <v>42181.958333333328</v>
      </c>
      <c r="U3042">
        <f t="shared" si="239"/>
        <v>2015</v>
      </c>
    </row>
    <row r="3043" spans="1:21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8317</v>
      </c>
      <c r="R3043" t="s">
        <v>8357</v>
      </c>
      <c r="S3043" s="11">
        <f t="shared" si="237"/>
        <v>42359.868611111116</v>
      </c>
      <c r="T3043" s="11">
        <f t="shared" si="238"/>
        <v>42389.868611111116</v>
      </c>
      <c r="U3043">
        <f t="shared" si="239"/>
        <v>2015</v>
      </c>
    </row>
    <row r="3044" spans="1:21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8317</v>
      </c>
      <c r="R3044" t="s">
        <v>8357</v>
      </c>
      <c r="S3044" s="11">
        <f t="shared" si="237"/>
        <v>42253.688043981485</v>
      </c>
      <c r="T3044" s="11">
        <f t="shared" si="238"/>
        <v>42283.688043981485</v>
      </c>
      <c r="U3044">
        <f t="shared" si="239"/>
        <v>2015</v>
      </c>
    </row>
    <row r="3045" spans="1:21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8317</v>
      </c>
      <c r="R3045" t="s">
        <v>8357</v>
      </c>
      <c r="S3045" s="11">
        <f t="shared" si="237"/>
        <v>42083.070590277777</v>
      </c>
      <c r="T3045" s="11">
        <f t="shared" si="238"/>
        <v>42110.118055555555</v>
      </c>
      <c r="U3045">
        <f t="shared" si="239"/>
        <v>2015</v>
      </c>
    </row>
    <row r="3046" spans="1:21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8317</v>
      </c>
      <c r="R3046" t="s">
        <v>8357</v>
      </c>
      <c r="S3046" s="11">
        <f t="shared" si="237"/>
        <v>42387.7268287037</v>
      </c>
      <c r="T3046" s="11">
        <f t="shared" si="238"/>
        <v>42402.7268287037</v>
      </c>
      <c r="U3046">
        <f t="shared" si="239"/>
        <v>2016</v>
      </c>
    </row>
    <row r="3047" spans="1:21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8317</v>
      </c>
      <c r="R3047" t="s">
        <v>8357</v>
      </c>
      <c r="S3047" s="11">
        <f t="shared" si="237"/>
        <v>41843.155729166669</v>
      </c>
      <c r="T3047" s="11">
        <f t="shared" si="238"/>
        <v>41873.155729166669</v>
      </c>
      <c r="U3047">
        <f t="shared" si="239"/>
        <v>2014</v>
      </c>
    </row>
    <row r="3048" spans="1:21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8317</v>
      </c>
      <c r="R3048" t="s">
        <v>8357</v>
      </c>
      <c r="S3048" s="11">
        <f t="shared" si="237"/>
        <v>41862.803078703706</v>
      </c>
      <c r="T3048" s="11">
        <f t="shared" si="238"/>
        <v>41892.202777777777</v>
      </c>
      <c r="U3048">
        <f t="shared" si="239"/>
        <v>2014</v>
      </c>
    </row>
    <row r="3049" spans="1:21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8317</v>
      </c>
      <c r="R3049" t="s">
        <v>8357</v>
      </c>
      <c r="S3049" s="11">
        <f t="shared" si="237"/>
        <v>42443.989050925928</v>
      </c>
      <c r="T3049" s="11">
        <f t="shared" si="238"/>
        <v>42487.552777777775</v>
      </c>
      <c r="U3049">
        <f t="shared" si="239"/>
        <v>2016</v>
      </c>
    </row>
    <row r="3050" spans="1:21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8317</v>
      </c>
      <c r="R3050" t="s">
        <v>8357</v>
      </c>
      <c r="S3050" s="11">
        <f t="shared" si="237"/>
        <v>41975.901180555549</v>
      </c>
      <c r="T3050" s="11">
        <f t="shared" si="238"/>
        <v>42004.890277777777</v>
      </c>
      <c r="U3050">
        <f t="shared" si="239"/>
        <v>2014</v>
      </c>
    </row>
    <row r="3051" spans="1:21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8317</v>
      </c>
      <c r="R3051" t="s">
        <v>8357</v>
      </c>
      <c r="S3051" s="11">
        <f t="shared" si="237"/>
        <v>42139.014525462961</v>
      </c>
      <c r="T3051" s="11">
        <f t="shared" si="238"/>
        <v>42169.014525462961</v>
      </c>
      <c r="U3051">
        <f t="shared" si="239"/>
        <v>2015</v>
      </c>
    </row>
    <row r="3052" spans="1:21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8317</v>
      </c>
      <c r="R3052" t="s">
        <v>8357</v>
      </c>
      <c r="S3052" s="11">
        <f t="shared" si="237"/>
        <v>42465.16851851852</v>
      </c>
      <c r="T3052" s="11">
        <f t="shared" si="238"/>
        <v>42495.16851851852</v>
      </c>
      <c r="U3052">
        <f t="shared" si="239"/>
        <v>2016</v>
      </c>
    </row>
    <row r="3053" spans="1:21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8317</v>
      </c>
      <c r="R3053" t="s">
        <v>8357</v>
      </c>
      <c r="S3053" s="11">
        <f t="shared" si="237"/>
        <v>42744.416030092587</v>
      </c>
      <c r="T3053" s="11">
        <f t="shared" si="238"/>
        <v>42774.416030092587</v>
      </c>
      <c r="U3053">
        <f t="shared" si="239"/>
        <v>2017</v>
      </c>
    </row>
    <row r="3054" spans="1:21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8317</v>
      </c>
      <c r="R3054" t="s">
        <v>8357</v>
      </c>
      <c r="S3054" s="11">
        <f t="shared" si="237"/>
        <v>42122.670069444444</v>
      </c>
      <c r="T3054" s="11">
        <f t="shared" si="238"/>
        <v>42152.665972222225</v>
      </c>
      <c r="U3054">
        <f t="shared" si="239"/>
        <v>2015</v>
      </c>
    </row>
    <row r="3055" spans="1:21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8317</v>
      </c>
      <c r="R3055" t="s">
        <v>8357</v>
      </c>
      <c r="S3055" s="11">
        <f t="shared" si="237"/>
        <v>41862.761724537035</v>
      </c>
      <c r="T3055" s="11">
        <f t="shared" si="238"/>
        <v>41914.165972222225</v>
      </c>
      <c r="U3055">
        <f t="shared" si="239"/>
        <v>2014</v>
      </c>
    </row>
    <row r="3056" spans="1:21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8317</v>
      </c>
      <c r="R3056" t="s">
        <v>8357</v>
      </c>
      <c r="S3056" s="11">
        <f t="shared" si="237"/>
        <v>42027.832800925928</v>
      </c>
      <c r="T3056" s="11">
        <f t="shared" si="238"/>
        <v>42065.044444444444</v>
      </c>
      <c r="U3056">
        <f t="shared" si="239"/>
        <v>2015</v>
      </c>
    </row>
    <row r="3057" spans="1:21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8317</v>
      </c>
      <c r="R3057" t="s">
        <v>8357</v>
      </c>
      <c r="S3057" s="11">
        <f t="shared" si="237"/>
        <v>41953.95821759259</v>
      </c>
      <c r="T3057" s="11">
        <f t="shared" si="238"/>
        <v>42013.95821759259</v>
      </c>
      <c r="U3057">
        <f t="shared" si="239"/>
        <v>2014</v>
      </c>
    </row>
    <row r="3058" spans="1:21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8317</v>
      </c>
      <c r="R3058" t="s">
        <v>8357</v>
      </c>
      <c r="S3058" s="11">
        <f t="shared" si="237"/>
        <v>41851.636388888888</v>
      </c>
      <c r="T3058" s="11">
        <f t="shared" si="238"/>
        <v>41911.636388888888</v>
      </c>
      <c r="U3058">
        <f t="shared" si="239"/>
        <v>2014</v>
      </c>
    </row>
    <row r="3059" spans="1:21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8317</v>
      </c>
      <c r="R3059" t="s">
        <v>8357</v>
      </c>
      <c r="S3059" s="11">
        <f t="shared" si="237"/>
        <v>42433.650590277779</v>
      </c>
      <c r="T3059" s="11">
        <f t="shared" si="238"/>
        <v>42463.608923611115</v>
      </c>
      <c r="U3059">
        <f t="shared" si="239"/>
        <v>2016</v>
      </c>
    </row>
    <row r="3060" spans="1:21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8317</v>
      </c>
      <c r="R3060" t="s">
        <v>8357</v>
      </c>
      <c r="S3060" s="11">
        <f t="shared" si="237"/>
        <v>42460.374305555553</v>
      </c>
      <c r="T3060" s="11">
        <f t="shared" si="238"/>
        <v>42510.374305555553</v>
      </c>
      <c r="U3060">
        <f t="shared" si="239"/>
        <v>2016</v>
      </c>
    </row>
    <row r="3061" spans="1:21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8317</v>
      </c>
      <c r="R3061" t="s">
        <v>8357</v>
      </c>
      <c r="S3061" s="11">
        <f t="shared" si="237"/>
        <v>41829.935717592591</v>
      </c>
      <c r="T3061" s="11">
        <f t="shared" si="238"/>
        <v>41859.935717592591</v>
      </c>
      <c r="U3061">
        <f t="shared" si="239"/>
        <v>2014</v>
      </c>
    </row>
    <row r="3062" spans="1:21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8317</v>
      </c>
      <c r="R3062" t="s">
        <v>8357</v>
      </c>
      <c r="S3062" s="11">
        <f t="shared" si="237"/>
        <v>42245.274699074071</v>
      </c>
      <c r="T3062" s="11">
        <f t="shared" si="238"/>
        <v>42275.274699074071</v>
      </c>
      <c r="U3062">
        <f t="shared" si="239"/>
        <v>2015</v>
      </c>
    </row>
    <row r="3063" spans="1:21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8317</v>
      </c>
      <c r="R3063" t="s">
        <v>8357</v>
      </c>
      <c r="S3063" s="11">
        <f t="shared" si="237"/>
        <v>41834.784120370372</v>
      </c>
      <c r="T3063" s="11">
        <f t="shared" si="238"/>
        <v>41864.784120370372</v>
      </c>
      <c r="U3063">
        <f t="shared" si="239"/>
        <v>2014</v>
      </c>
    </row>
    <row r="3064" spans="1:21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8317</v>
      </c>
      <c r="R3064" t="s">
        <v>8357</v>
      </c>
      <c r="S3064" s="11">
        <f t="shared" si="237"/>
        <v>42248.535787037035</v>
      </c>
      <c r="T3064" s="11">
        <f t="shared" si="238"/>
        <v>42277.75</v>
      </c>
      <c r="U3064">
        <f t="shared" si="239"/>
        <v>2015</v>
      </c>
    </row>
    <row r="3065" spans="1:21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8317</v>
      </c>
      <c r="R3065" t="s">
        <v>8357</v>
      </c>
      <c r="S3065" s="11">
        <f t="shared" si="237"/>
        <v>42630.922893518517</v>
      </c>
      <c r="T3065" s="11">
        <f t="shared" si="238"/>
        <v>42665.922893518517</v>
      </c>
      <c r="U3065">
        <f t="shared" si="239"/>
        <v>2016</v>
      </c>
    </row>
    <row r="3066" spans="1:21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ref="O3066:O3129" si="240">ROUND(E3066/D3066*100,0)</f>
        <v>11</v>
      </c>
      <c r="P3066">
        <f t="shared" ref="P3066:P3129" si="241">IFERROR(ROUND(E3066/L3066,2),0)</f>
        <v>117.65</v>
      </c>
      <c r="Q3066" s="10" t="s">
        <v>8317</v>
      </c>
      <c r="R3066" t="s">
        <v>8357</v>
      </c>
      <c r="S3066" s="11">
        <f t="shared" ref="S3066:S3129" si="242">(((J3066/60)/60)/24)+DATE(1970,1,1)</f>
        <v>42299.130162037036</v>
      </c>
      <c r="T3066" s="11">
        <f t="shared" ref="T3066:T3129" si="243">(((I3066/60)/60)/24)+DATE(1970,1,1)</f>
        <v>42330.290972222225</v>
      </c>
      <c r="U3066">
        <f t="shared" ref="U3066:U3129" si="244">YEAR(S3066)</f>
        <v>2015</v>
      </c>
    </row>
    <row r="3067" spans="1:21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40"/>
        <v>0</v>
      </c>
      <c r="P3067">
        <f t="shared" si="241"/>
        <v>5</v>
      </c>
      <c r="Q3067" s="10" t="s">
        <v>8317</v>
      </c>
      <c r="R3067" t="s">
        <v>8357</v>
      </c>
      <c r="S3067" s="11">
        <f t="shared" si="242"/>
        <v>41825.055231481485</v>
      </c>
      <c r="T3067" s="11">
        <f t="shared" si="243"/>
        <v>41850.055231481485</v>
      </c>
      <c r="U3067">
        <f t="shared" si="244"/>
        <v>2014</v>
      </c>
    </row>
    <row r="3068" spans="1:21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40"/>
        <v>12</v>
      </c>
      <c r="P3068">
        <f t="shared" si="241"/>
        <v>2796.67</v>
      </c>
      <c r="Q3068" s="10" t="s">
        <v>8317</v>
      </c>
      <c r="R3068" t="s">
        <v>8357</v>
      </c>
      <c r="S3068" s="11">
        <f t="shared" si="242"/>
        <v>42531.228437500002</v>
      </c>
      <c r="T3068" s="11">
        <f t="shared" si="243"/>
        <v>42561.228437500002</v>
      </c>
      <c r="U3068">
        <f t="shared" si="244"/>
        <v>2016</v>
      </c>
    </row>
    <row r="3069" spans="1:21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40"/>
        <v>3</v>
      </c>
      <c r="P3069">
        <f t="shared" si="241"/>
        <v>200</v>
      </c>
      <c r="Q3069" s="10" t="s">
        <v>8317</v>
      </c>
      <c r="R3069" t="s">
        <v>8357</v>
      </c>
      <c r="S3069" s="11">
        <f t="shared" si="242"/>
        <v>42226.938414351855</v>
      </c>
      <c r="T3069" s="11">
        <f t="shared" si="243"/>
        <v>42256.938414351855</v>
      </c>
      <c r="U3069">
        <f t="shared" si="244"/>
        <v>2015</v>
      </c>
    </row>
    <row r="3070" spans="1:21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40"/>
        <v>0</v>
      </c>
      <c r="P3070">
        <f t="shared" si="241"/>
        <v>87.5</v>
      </c>
      <c r="Q3070" s="10" t="s">
        <v>8317</v>
      </c>
      <c r="R3070" t="s">
        <v>8357</v>
      </c>
      <c r="S3070" s="11">
        <f t="shared" si="242"/>
        <v>42263.691574074073</v>
      </c>
      <c r="T3070" s="11">
        <f t="shared" si="243"/>
        <v>42293.691574074073</v>
      </c>
      <c r="U3070">
        <f t="shared" si="244"/>
        <v>2015</v>
      </c>
    </row>
    <row r="3071" spans="1:21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40"/>
        <v>14</v>
      </c>
      <c r="P3071">
        <f t="shared" si="241"/>
        <v>20.14</v>
      </c>
      <c r="Q3071" s="10" t="s">
        <v>8317</v>
      </c>
      <c r="R3071" t="s">
        <v>8357</v>
      </c>
      <c r="S3071" s="11">
        <f t="shared" si="242"/>
        <v>41957.833726851852</v>
      </c>
      <c r="T3071" s="11">
        <f t="shared" si="243"/>
        <v>41987.833726851852</v>
      </c>
      <c r="U3071">
        <f t="shared" si="244"/>
        <v>2014</v>
      </c>
    </row>
    <row r="3072" spans="1:21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40"/>
        <v>3</v>
      </c>
      <c r="P3072">
        <f t="shared" si="241"/>
        <v>20.88</v>
      </c>
      <c r="Q3072" s="10" t="s">
        <v>8317</v>
      </c>
      <c r="R3072" t="s">
        <v>8357</v>
      </c>
      <c r="S3072" s="11">
        <f t="shared" si="242"/>
        <v>42690.733437499999</v>
      </c>
      <c r="T3072" s="11">
        <f t="shared" si="243"/>
        <v>42711.733437499999</v>
      </c>
      <c r="U3072">
        <f t="shared" si="244"/>
        <v>2016</v>
      </c>
    </row>
    <row r="3073" spans="1:21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40"/>
        <v>60</v>
      </c>
      <c r="P3073">
        <f t="shared" si="241"/>
        <v>61.31</v>
      </c>
      <c r="Q3073" s="10" t="s">
        <v>8317</v>
      </c>
      <c r="R3073" t="s">
        <v>8357</v>
      </c>
      <c r="S3073" s="11">
        <f t="shared" si="242"/>
        <v>42097.732418981483</v>
      </c>
      <c r="T3073" s="11">
        <f t="shared" si="243"/>
        <v>42115.249305555553</v>
      </c>
      <c r="U3073">
        <f t="shared" si="244"/>
        <v>2015</v>
      </c>
    </row>
    <row r="3074" spans="1:21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40"/>
        <v>0</v>
      </c>
      <c r="P3074">
        <f t="shared" si="241"/>
        <v>1</v>
      </c>
      <c r="Q3074" s="10" t="s">
        <v>8317</v>
      </c>
      <c r="R3074" t="s">
        <v>8357</v>
      </c>
      <c r="S3074" s="11">
        <f t="shared" si="242"/>
        <v>42658.690532407403</v>
      </c>
      <c r="T3074" s="11">
        <f t="shared" si="243"/>
        <v>42673.073611111111</v>
      </c>
      <c r="U3074">
        <f t="shared" si="244"/>
        <v>2016</v>
      </c>
    </row>
    <row r="3075" spans="1:21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si="241"/>
        <v>92.14</v>
      </c>
      <c r="Q3075" s="10" t="s">
        <v>8317</v>
      </c>
      <c r="R3075" t="s">
        <v>8357</v>
      </c>
      <c r="S3075" s="11">
        <f t="shared" si="242"/>
        <v>42111.684027777781</v>
      </c>
      <c r="T3075" s="11">
        <f t="shared" si="243"/>
        <v>42169.804861111115</v>
      </c>
      <c r="U3075">
        <f t="shared" si="244"/>
        <v>2015</v>
      </c>
    </row>
    <row r="3076" spans="1:21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8317</v>
      </c>
      <c r="R3076" t="s">
        <v>8357</v>
      </c>
      <c r="S3076" s="11">
        <f t="shared" si="242"/>
        <v>42409.571284722217</v>
      </c>
      <c r="T3076" s="11">
        <f t="shared" si="243"/>
        <v>42439.571284722217</v>
      </c>
      <c r="U3076">
        <f t="shared" si="244"/>
        <v>2016</v>
      </c>
    </row>
    <row r="3077" spans="1:21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8317</v>
      </c>
      <c r="R3077" t="s">
        <v>8357</v>
      </c>
      <c r="S3077" s="11">
        <f t="shared" si="242"/>
        <v>42551.102314814809</v>
      </c>
      <c r="T3077" s="11">
        <f t="shared" si="243"/>
        <v>42601.102314814809</v>
      </c>
      <c r="U3077">
        <f t="shared" si="244"/>
        <v>2016</v>
      </c>
    </row>
    <row r="3078" spans="1:21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8317</v>
      </c>
      <c r="R3078" t="s">
        <v>8357</v>
      </c>
      <c r="S3078" s="11">
        <f t="shared" si="242"/>
        <v>42226.651886574073</v>
      </c>
      <c r="T3078" s="11">
        <f t="shared" si="243"/>
        <v>42286.651886574073</v>
      </c>
      <c r="U3078">
        <f t="shared" si="244"/>
        <v>2015</v>
      </c>
    </row>
    <row r="3079" spans="1:21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8317</v>
      </c>
      <c r="R3079" t="s">
        <v>8357</v>
      </c>
      <c r="S3079" s="11">
        <f t="shared" si="242"/>
        <v>42766.956921296296</v>
      </c>
      <c r="T3079" s="11">
        <f t="shared" si="243"/>
        <v>42796.956921296296</v>
      </c>
      <c r="U3079">
        <f t="shared" si="244"/>
        <v>2017</v>
      </c>
    </row>
    <row r="3080" spans="1:21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8317</v>
      </c>
      <c r="R3080" t="s">
        <v>8357</v>
      </c>
      <c r="S3080" s="11">
        <f t="shared" si="242"/>
        <v>42031.138831018514</v>
      </c>
      <c r="T3080" s="11">
        <f t="shared" si="243"/>
        <v>42061.138831018514</v>
      </c>
      <c r="U3080">
        <f t="shared" si="244"/>
        <v>2015</v>
      </c>
    </row>
    <row r="3081" spans="1:21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8317</v>
      </c>
      <c r="R3081" t="s">
        <v>8357</v>
      </c>
      <c r="S3081" s="11">
        <f t="shared" si="242"/>
        <v>42055.713368055556</v>
      </c>
      <c r="T3081" s="11">
        <f t="shared" si="243"/>
        <v>42085.671701388885</v>
      </c>
      <c r="U3081">
        <f t="shared" si="244"/>
        <v>2015</v>
      </c>
    </row>
    <row r="3082" spans="1:21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8317</v>
      </c>
      <c r="R3082" t="s">
        <v>8357</v>
      </c>
      <c r="S3082" s="11">
        <f t="shared" si="242"/>
        <v>41940.028287037036</v>
      </c>
      <c r="T3082" s="11">
        <f t="shared" si="243"/>
        <v>42000.0699537037</v>
      </c>
      <c r="U3082">
        <f t="shared" si="244"/>
        <v>2014</v>
      </c>
    </row>
    <row r="3083" spans="1:21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8317</v>
      </c>
      <c r="R3083" t="s">
        <v>8357</v>
      </c>
      <c r="S3083" s="11">
        <f t="shared" si="242"/>
        <v>42237.181608796294</v>
      </c>
      <c r="T3083" s="11">
        <f t="shared" si="243"/>
        <v>42267.181608796294</v>
      </c>
      <c r="U3083">
        <f t="shared" si="244"/>
        <v>2015</v>
      </c>
    </row>
    <row r="3084" spans="1:21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8317</v>
      </c>
      <c r="R3084" t="s">
        <v>8357</v>
      </c>
      <c r="S3084" s="11">
        <f t="shared" si="242"/>
        <v>42293.922986111109</v>
      </c>
      <c r="T3084" s="11">
        <f t="shared" si="243"/>
        <v>42323.96465277778</v>
      </c>
      <c r="U3084">
        <f t="shared" si="244"/>
        <v>2015</v>
      </c>
    </row>
    <row r="3085" spans="1:21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8317</v>
      </c>
      <c r="R3085" t="s">
        <v>8357</v>
      </c>
      <c r="S3085" s="11">
        <f t="shared" si="242"/>
        <v>41853.563402777778</v>
      </c>
      <c r="T3085" s="11">
        <f t="shared" si="243"/>
        <v>41883.208333333336</v>
      </c>
      <c r="U3085">
        <f t="shared" si="244"/>
        <v>2014</v>
      </c>
    </row>
    <row r="3086" spans="1:21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8317</v>
      </c>
      <c r="R3086" t="s">
        <v>8357</v>
      </c>
      <c r="S3086" s="11">
        <f t="shared" si="242"/>
        <v>42100.723738425921</v>
      </c>
      <c r="T3086" s="11">
        <f t="shared" si="243"/>
        <v>42129.783333333333</v>
      </c>
      <c r="U3086">
        <f t="shared" si="244"/>
        <v>2015</v>
      </c>
    </row>
    <row r="3087" spans="1:21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8317</v>
      </c>
      <c r="R3087" t="s">
        <v>8357</v>
      </c>
      <c r="S3087" s="11">
        <f t="shared" si="242"/>
        <v>42246.883784722217</v>
      </c>
      <c r="T3087" s="11">
        <f t="shared" si="243"/>
        <v>42276.883784722217</v>
      </c>
      <c r="U3087">
        <f t="shared" si="244"/>
        <v>2015</v>
      </c>
    </row>
    <row r="3088" spans="1:21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8317</v>
      </c>
      <c r="R3088" t="s">
        <v>8357</v>
      </c>
      <c r="S3088" s="11">
        <f t="shared" si="242"/>
        <v>42173.67082175926</v>
      </c>
      <c r="T3088" s="11">
        <f t="shared" si="243"/>
        <v>42233.67082175926</v>
      </c>
      <c r="U3088">
        <f t="shared" si="244"/>
        <v>2015</v>
      </c>
    </row>
    <row r="3089" spans="1:21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8317</v>
      </c>
      <c r="R3089" t="s">
        <v>8357</v>
      </c>
      <c r="S3089" s="11">
        <f t="shared" si="242"/>
        <v>42665.150347222225</v>
      </c>
      <c r="T3089" s="11">
        <f t="shared" si="243"/>
        <v>42725.192013888889</v>
      </c>
      <c r="U3089">
        <f t="shared" si="244"/>
        <v>2016</v>
      </c>
    </row>
    <row r="3090" spans="1:21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8317</v>
      </c>
      <c r="R3090" t="s">
        <v>8357</v>
      </c>
      <c r="S3090" s="11">
        <f t="shared" si="242"/>
        <v>41981.57230324074</v>
      </c>
      <c r="T3090" s="11">
        <f t="shared" si="243"/>
        <v>42012.570138888885</v>
      </c>
      <c r="U3090">
        <f t="shared" si="244"/>
        <v>2014</v>
      </c>
    </row>
    <row r="3091" spans="1:21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8317</v>
      </c>
      <c r="R3091" t="s">
        <v>8357</v>
      </c>
      <c r="S3091" s="11">
        <f t="shared" si="242"/>
        <v>42528.542627314819</v>
      </c>
      <c r="T3091" s="11">
        <f t="shared" si="243"/>
        <v>42560.082638888889</v>
      </c>
      <c r="U3091">
        <f t="shared" si="244"/>
        <v>2016</v>
      </c>
    </row>
    <row r="3092" spans="1:21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8317</v>
      </c>
      <c r="R3092" t="s">
        <v>8357</v>
      </c>
      <c r="S3092" s="11">
        <f t="shared" si="242"/>
        <v>42065.818807870368</v>
      </c>
      <c r="T3092" s="11">
        <f t="shared" si="243"/>
        <v>42125.777141203704</v>
      </c>
      <c r="U3092">
        <f t="shared" si="244"/>
        <v>2015</v>
      </c>
    </row>
    <row r="3093" spans="1:21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8317</v>
      </c>
      <c r="R3093" t="s">
        <v>8357</v>
      </c>
      <c r="S3093" s="11">
        <f t="shared" si="242"/>
        <v>42566.948414351849</v>
      </c>
      <c r="T3093" s="11">
        <f t="shared" si="243"/>
        <v>42596.948414351849</v>
      </c>
      <c r="U3093">
        <f t="shared" si="244"/>
        <v>2016</v>
      </c>
    </row>
    <row r="3094" spans="1:21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8317</v>
      </c>
      <c r="R3094" t="s">
        <v>8357</v>
      </c>
      <c r="S3094" s="11">
        <f t="shared" si="242"/>
        <v>42255.619351851856</v>
      </c>
      <c r="T3094" s="11">
        <f t="shared" si="243"/>
        <v>42292.916666666672</v>
      </c>
      <c r="U3094">
        <f t="shared" si="244"/>
        <v>2015</v>
      </c>
    </row>
    <row r="3095" spans="1:21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8317</v>
      </c>
      <c r="R3095" t="s">
        <v>8357</v>
      </c>
      <c r="S3095" s="11">
        <f t="shared" si="242"/>
        <v>41760.909039351849</v>
      </c>
      <c r="T3095" s="11">
        <f t="shared" si="243"/>
        <v>41791.165972222225</v>
      </c>
      <c r="U3095">
        <f t="shared" si="244"/>
        <v>2014</v>
      </c>
    </row>
    <row r="3096" spans="1:21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8317</v>
      </c>
      <c r="R3096" t="s">
        <v>8357</v>
      </c>
      <c r="S3096" s="11">
        <f t="shared" si="242"/>
        <v>42207.795787037037</v>
      </c>
      <c r="T3096" s="11">
        <f t="shared" si="243"/>
        <v>42267.795787037037</v>
      </c>
      <c r="U3096">
        <f t="shared" si="244"/>
        <v>2015</v>
      </c>
    </row>
    <row r="3097" spans="1:21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8317</v>
      </c>
      <c r="R3097" t="s">
        <v>8357</v>
      </c>
      <c r="S3097" s="11">
        <f t="shared" si="242"/>
        <v>42523.025231481486</v>
      </c>
      <c r="T3097" s="11">
        <f t="shared" si="243"/>
        <v>42583.025231481486</v>
      </c>
      <c r="U3097">
        <f t="shared" si="244"/>
        <v>2016</v>
      </c>
    </row>
    <row r="3098" spans="1:21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8317</v>
      </c>
      <c r="R3098" t="s">
        <v>8357</v>
      </c>
      <c r="S3098" s="11">
        <f t="shared" si="242"/>
        <v>42114.825532407413</v>
      </c>
      <c r="T3098" s="11">
        <f t="shared" si="243"/>
        <v>42144.825532407413</v>
      </c>
      <c r="U3098">
        <f t="shared" si="244"/>
        <v>2015</v>
      </c>
    </row>
    <row r="3099" spans="1:21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8317</v>
      </c>
      <c r="R3099" t="s">
        <v>8357</v>
      </c>
      <c r="S3099" s="11">
        <f t="shared" si="242"/>
        <v>42629.503483796296</v>
      </c>
      <c r="T3099" s="11">
        <f t="shared" si="243"/>
        <v>42650.583333333328</v>
      </c>
      <c r="U3099">
        <f t="shared" si="244"/>
        <v>2016</v>
      </c>
    </row>
    <row r="3100" spans="1:21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8317</v>
      </c>
      <c r="R3100" t="s">
        <v>8357</v>
      </c>
      <c r="S3100" s="11">
        <f t="shared" si="242"/>
        <v>42359.792233796295</v>
      </c>
      <c r="T3100" s="11">
        <f t="shared" si="243"/>
        <v>42408.01180555555</v>
      </c>
      <c r="U3100">
        <f t="shared" si="244"/>
        <v>2015</v>
      </c>
    </row>
    <row r="3101" spans="1:21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8317</v>
      </c>
      <c r="R3101" t="s">
        <v>8357</v>
      </c>
      <c r="S3101" s="11">
        <f t="shared" si="242"/>
        <v>42382.189710648148</v>
      </c>
      <c r="T3101" s="11">
        <f t="shared" si="243"/>
        <v>42412.189710648148</v>
      </c>
      <c r="U3101">
        <f t="shared" si="244"/>
        <v>2016</v>
      </c>
    </row>
    <row r="3102" spans="1:21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8317</v>
      </c>
      <c r="R3102" t="s">
        <v>8357</v>
      </c>
      <c r="S3102" s="11">
        <f t="shared" si="242"/>
        <v>41902.622395833336</v>
      </c>
      <c r="T3102" s="11">
        <f t="shared" si="243"/>
        <v>41932.622395833336</v>
      </c>
      <c r="U3102">
        <f t="shared" si="244"/>
        <v>2014</v>
      </c>
    </row>
    <row r="3103" spans="1:21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8317</v>
      </c>
      <c r="R3103" t="s">
        <v>8357</v>
      </c>
      <c r="S3103" s="11">
        <f t="shared" si="242"/>
        <v>42171.383530092593</v>
      </c>
      <c r="T3103" s="11">
        <f t="shared" si="243"/>
        <v>42201.330555555556</v>
      </c>
      <c r="U3103">
        <f t="shared" si="244"/>
        <v>2015</v>
      </c>
    </row>
    <row r="3104" spans="1:21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8317</v>
      </c>
      <c r="R3104" t="s">
        <v>8357</v>
      </c>
      <c r="S3104" s="11">
        <f t="shared" si="242"/>
        <v>42555.340486111112</v>
      </c>
      <c r="T3104" s="11">
        <f t="shared" si="243"/>
        <v>42605.340486111112</v>
      </c>
      <c r="U3104">
        <f t="shared" si="244"/>
        <v>2016</v>
      </c>
    </row>
    <row r="3105" spans="1:21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8317</v>
      </c>
      <c r="R3105" t="s">
        <v>8357</v>
      </c>
      <c r="S3105" s="11">
        <f t="shared" si="242"/>
        <v>42107.156319444446</v>
      </c>
      <c r="T3105" s="11">
        <f t="shared" si="243"/>
        <v>42167.156319444446</v>
      </c>
      <c r="U3105">
        <f t="shared" si="244"/>
        <v>2015</v>
      </c>
    </row>
    <row r="3106" spans="1:21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8317</v>
      </c>
      <c r="R3106" t="s">
        <v>8357</v>
      </c>
      <c r="S3106" s="11">
        <f t="shared" si="242"/>
        <v>42006.908692129626</v>
      </c>
      <c r="T3106" s="11">
        <f t="shared" si="243"/>
        <v>42038.083333333328</v>
      </c>
      <c r="U3106">
        <f t="shared" si="244"/>
        <v>2015</v>
      </c>
    </row>
    <row r="3107" spans="1:21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8317</v>
      </c>
      <c r="R3107" t="s">
        <v>8357</v>
      </c>
      <c r="S3107" s="11">
        <f t="shared" si="242"/>
        <v>41876.718935185185</v>
      </c>
      <c r="T3107" s="11">
        <f t="shared" si="243"/>
        <v>41931.208333333336</v>
      </c>
      <c r="U3107">
        <f t="shared" si="244"/>
        <v>2014</v>
      </c>
    </row>
    <row r="3108" spans="1:21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8317</v>
      </c>
      <c r="R3108" t="s">
        <v>8357</v>
      </c>
      <c r="S3108" s="11">
        <f t="shared" si="242"/>
        <v>42241.429120370376</v>
      </c>
      <c r="T3108" s="11">
        <f t="shared" si="243"/>
        <v>42263.916666666672</v>
      </c>
      <c r="U3108">
        <f t="shared" si="244"/>
        <v>2015</v>
      </c>
    </row>
    <row r="3109" spans="1:21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8317</v>
      </c>
      <c r="R3109" t="s">
        <v>8357</v>
      </c>
      <c r="S3109" s="11">
        <f t="shared" si="242"/>
        <v>42128.814247685179</v>
      </c>
      <c r="T3109" s="11">
        <f t="shared" si="243"/>
        <v>42135.814247685179</v>
      </c>
      <c r="U3109">
        <f t="shared" si="244"/>
        <v>2015</v>
      </c>
    </row>
    <row r="3110" spans="1:21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8317</v>
      </c>
      <c r="R3110" t="s">
        <v>8357</v>
      </c>
      <c r="S3110" s="11">
        <f t="shared" si="242"/>
        <v>42062.680486111116</v>
      </c>
      <c r="T3110" s="11">
        <f t="shared" si="243"/>
        <v>42122.638819444444</v>
      </c>
      <c r="U3110">
        <f t="shared" si="244"/>
        <v>2015</v>
      </c>
    </row>
    <row r="3111" spans="1:21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8317</v>
      </c>
      <c r="R3111" t="s">
        <v>8357</v>
      </c>
      <c r="S3111" s="11">
        <f t="shared" si="242"/>
        <v>41844.125115740739</v>
      </c>
      <c r="T3111" s="11">
        <f t="shared" si="243"/>
        <v>41879.125115740739</v>
      </c>
      <c r="U3111">
        <f t="shared" si="244"/>
        <v>2014</v>
      </c>
    </row>
    <row r="3112" spans="1:21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8317</v>
      </c>
      <c r="R3112" t="s">
        <v>8357</v>
      </c>
      <c r="S3112" s="11">
        <f t="shared" si="242"/>
        <v>42745.031469907408</v>
      </c>
      <c r="T3112" s="11">
        <f t="shared" si="243"/>
        <v>42785.031469907408</v>
      </c>
      <c r="U3112">
        <f t="shared" si="244"/>
        <v>2017</v>
      </c>
    </row>
    <row r="3113" spans="1:21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8317</v>
      </c>
      <c r="R3113" t="s">
        <v>8357</v>
      </c>
      <c r="S3113" s="11">
        <f t="shared" si="242"/>
        <v>41885.595138888886</v>
      </c>
      <c r="T3113" s="11">
        <f t="shared" si="243"/>
        <v>41916.595138888886</v>
      </c>
      <c r="U3113">
        <f t="shared" si="244"/>
        <v>2014</v>
      </c>
    </row>
    <row r="3114" spans="1:21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8317</v>
      </c>
      <c r="R3114" t="s">
        <v>8357</v>
      </c>
      <c r="S3114" s="11">
        <f t="shared" si="242"/>
        <v>42615.121921296297</v>
      </c>
      <c r="T3114" s="11">
        <f t="shared" si="243"/>
        <v>42675.121921296297</v>
      </c>
      <c r="U3114">
        <f t="shared" si="244"/>
        <v>2016</v>
      </c>
    </row>
    <row r="3115" spans="1:21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8317</v>
      </c>
      <c r="R3115" t="s">
        <v>8357</v>
      </c>
      <c r="S3115" s="11">
        <f t="shared" si="242"/>
        <v>42081.731273148151</v>
      </c>
      <c r="T3115" s="11">
        <f t="shared" si="243"/>
        <v>42111.731273148151</v>
      </c>
      <c r="U3115">
        <f t="shared" si="244"/>
        <v>2015</v>
      </c>
    </row>
    <row r="3116" spans="1:21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8317</v>
      </c>
      <c r="R3116" t="s">
        <v>8357</v>
      </c>
      <c r="S3116" s="11">
        <f t="shared" si="242"/>
        <v>41843.632523148146</v>
      </c>
      <c r="T3116" s="11">
        <f t="shared" si="243"/>
        <v>41903.632523148146</v>
      </c>
      <c r="U3116">
        <f t="shared" si="244"/>
        <v>2014</v>
      </c>
    </row>
    <row r="3117" spans="1:21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8317</v>
      </c>
      <c r="R3117" t="s">
        <v>8357</v>
      </c>
      <c r="S3117" s="11">
        <f t="shared" si="242"/>
        <v>42496.447071759263</v>
      </c>
      <c r="T3117" s="11">
        <f t="shared" si="243"/>
        <v>42526.447071759263</v>
      </c>
      <c r="U3117">
        <f t="shared" si="244"/>
        <v>2016</v>
      </c>
    </row>
    <row r="3118" spans="1:21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8317</v>
      </c>
      <c r="R3118" t="s">
        <v>8357</v>
      </c>
      <c r="S3118" s="11">
        <f t="shared" si="242"/>
        <v>42081.515335648146</v>
      </c>
      <c r="T3118" s="11">
        <f t="shared" si="243"/>
        <v>42095.515335648146</v>
      </c>
      <c r="U3118">
        <f t="shared" si="244"/>
        <v>2015</v>
      </c>
    </row>
    <row r="3119" spans="1:21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8317</v>
      </c>
      <c r="R3119" t="s">
        <v>8357</v>
      </c>
      <c r="S3119" s="11">
        <f t="shared" si="242"/>
        <v>42509.374537037031</v>
      </c>
      <c r="T3119" s="11">
        <f t="shared" si="243"/>
        <v>42517.55</v>
      </c>
      <c r="U3119">
        <f t="shared" si="244"/>
        <v>2016</v>
      </c>
    </row>
    <row r="3120" spans="1:21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8317</v>
      </c>
      <c r="R3120" t="s">
        <v>8357</v>
      </c>
      <c r="S3120" s="11">
        <f t="shared" si="242"/>
        <v>42534.649571759262</v>
      </c>
      <c r="T3120" s="11">
        <f t="shared" si="243"/>
        <v>42553.649571759262</v>
      </c>
      <c r="U3120">
        <f t="shared" si="244"/>
        <v>2016</v>
      </c>
    </row>
    <row r="3121" spans="1:21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8317</v>
      </c>
      <c r="R3121" t="s">
        <v>8357</v>
      </c>
      <c r="S3121" s="11">
        <f t="shared" si="242"/>
        <v>42060.04550925926</v>
      </c>
      <c r="T3121" s="11">
        <f t="shared" si="243"/>
        <v>42090.003842592589</v>
      </c>
      <c r="U3121">
        <f t="shared" si="244"/>
        <v>2015</v>
      </c>
    </row>
    <row r="3122" spans="1:21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8317</v>
      </c>
      <c r="R3122" t="s">
        <v>8357</v>
      </c>
      <c r="S3122" s="11">
        <f t="shared" si="242"/>
        <v>42435.942083333335</v>
      </c>
      <c r="T3122" s="11">
        <f t="shared" si="243"/>
        <v>42495.900416666671</v>
      </c>
      <c r="U3122">
        <f t="shared" si="244"/>
        <v>2016</v>
      </c>
    </row>
    <row r="3123" spans="1:21" x14ac:dyDescent="0.35">
      <c r="A3123">
        <v>1059</v>
      </c>
      <c r="B3123" s="3" t="s">
        <v>1060</v>
      </c>
      <c r="C3123" s="3" t="s">
        <v>5169</v>
      </c>
      <c r="D3123" s="6">
        <v>1100</v>
      </c>
      <c r="E3123" s="8">
        <v>0</v>
      </c>
      <c r="F3123" t="s">
        <v>8219</v>
      </c>
      <c r="G3123" t="s">
        <v>8223</v>
      </c>
      <c r="H3123" t="s">
        <v>8245</v>
      </c>
      <c r="I3123">
        <v>1426269456</v>
      </c>
      <c r="J3123">
        <v>1423681056</v>
      </c>
      <c r="K3123" t="b">
        <v>0</v>
      </c>
      <c r="L3123">
        <v>0</v>
      </c>
      <c r="M3123" t="b">
        <v>0</v>
      </c>
      <c r="N3123" t="s">
        <v>8279</v>
      </c>
      <c r="O3123">
        <f t="shared" si="240"/>
        <v>0</v>
      </c>
      <c r="P3123">
        <f t="shared" si="241"/>
        <v>0</v>
      </c>
      <c r="Q3123" s="10" t="s">
        <v>8331</v>
      </c>
      <c r="R3123" t="s">
        <v>8332</v>
      </c>
      <c r="S3123" s="11">
        <f t="shared" si="242"/>
        <v>42046.79</v>
      </c>
      <c r="T3123" s="11">
        <f t="shared" si="243"/>
        <v>42076.748333333337</v>
      </c>
      <c r="U3123">
        <f t="shared" si="244"/>
        <v>2015</v>
      </c>
    </row>
    <row r="3124" spans="1:21" ht="43.5" x14ac:dyDescent="0.35">
      <c r="A3124">
        <v>1063</v>
      </c>
      <c r="B3124" s="3" t="s">
        <v>1064</v>
      </c>
      <c r="C3124" s="3" t="s">
        <v>5173</v>
      </c>
      <c r="D3124" s="6">
        <v>1000</v>
      </c>
      <c r="E3124" s="8">
        <v>0</v>
      </c>
      <c r="F3124" t="s">
        <v>8219</v>
      </c>
      <c r="G3124" t="s">
        <v>8223</v>
      </c>
      <c r="H3124" t="s">
        <v>8245</v>
      </c>
      <c r="I3124">
        <v>1472604262</v>
      </c>
      <c r="J3124">
        <v>1470012262</v>
      </c>
      <c r="K3124" t="b">
        <v>0</v>
      </c>
      <c r="L3124">
        <v>0</v>
      </c>
      <c r="M3124" t="b">
        <v>0</v>
      </c>
      <c r="N3124" t="s">
        <v>8279</v>
      </c>
      <c r="O3124">
        <f t="shared" si="240"/>
        <v>0</v>
      </c>
      <c r="P3124">
        <f t="shared" si="241"/>
        <v>0</v>
      </c>
      <c r="Q3124" s="10" t="s">
        <v>8331</v>
      </c>
      <c r="R3124" t="s">
        <v>8332</v>
      </c>
      <c r="S3124" s="11">
        <f t="shared" si="242"/>
        <v>42583.030810185184</v>
      </c>
      <c r="T3124" s="11">
        <f t="shared" si="243"/>
        <v>42613.030810185184</v>
      </c>
      <c r="U3124">
        <f t="shared" si="244"/>
        <v>2016</v>
      </c>
    </row>
    <row r="3125" spans="1:21" ht="43.5" x14ac:dyDescent="0.35">
      <c r="A3125">
        <v>1233</v>
      </c>
      <c r="B3125" s="3" t="s">
        <v>1234</v>
      </c>
      <c r="C3125" s="3" t="s">
        <v>5343</v>
      </c>
      <c r="D3125" s="6">
        <v>1000</v>
      </c>
      <c r="E3125" s="8">
        <v>116</v>
      </c>
      <c r="F3125" t="s">
        <v>8219</v>
      </c>
      <c r="G3125" t="s">
        <v>8223</v>
      </c>
      <c r="H3125" t="s">
        <v>8245</v>
      </c>
      <c r="I3125">
        <v>1329864374</v>
      </c>
      <c r="J3125">
        <v>1328049974</v>
      </c>
      <c r="K3125" t="b">
        <v>0</v>
      </c>
      <c r="L3125">
        <v>6</v>
      </c>
      <c r="M3125" t="b">
        <v>0</v>
      </c>
      <c r="N3125" t="s">
        <v>8284</v>
      </c>
      <c r="O3125">
        <f t="shared" si="240"/>
        <v>12</v>
      </c>
      <c r="P3125">
        <f t="shared" si="241"/>
        <v>19.329999999999998</v>
      </c>
      <c r="Q3125" s="10" t="s">
        <v>8325</v>
      </c>
      <c r="R3125" t="s">
        <v>8340</v>
      </c>
      <c r="S3125" s="11">
        <f t="shared" si="242"/>
        <v>40939.948773148149</v>
      </c>
      <c r="T3125" s="11">
        <f t="shared" si="243"/>
        <v>40960.948773148149</v>
      </c>
      <c r="U3125">
        <f t="shared" si="244"/>
        <v>2012</v>
      </c>
    </row>
    <row r="3126" spans="1:21" ht="58" x14ac:dyDescent="0.35">
      <c r="A3126">
        <v>1238</v>
      </c>
      <c r="B3126" s="3" t="s">
        <v>1239</v>
      </c>
      <c r="C3126" s="3" t="s">
        <v>5348</v>
      </c>
      <c r="D3126" s="6">
        <v>1000</v>
      </c>
      <c r="E3126" s="8">
        <v>178</v>
      </c>
      <c r="F3126" t="s">
        <v>8219</v>
      </c>
      <c r="G3126" t="s">
        <v>8223</v>
      </c>
      <c r="H3126" t="s">
        <v>8245</v>
      </c>
      <c r="I3126">
        <v>1312641536</v>
      </c>
      <c r="J3126">
        <v>1310049536</v>
      </c>
      <c r="K3126" t="b">
        <v>0</v>
      </c>
      <c r="L3126">
        <v>3</v>
      </c>
      <c r="M3126" t="b">
        <v>0</v>
      </c>
      <c r="N3126" t="s">
        <v>8284</v>
      </c>
      <c r="O3126">
        <f t="shared" si="240"/>
        <v>18</v>
      </c>
      <c r="P3126">
        <f t="shared" si="241"/>
        <v>59.33</v>
      </c>
      <c r="Q3126" s="10" t="s">
        <v>8325</v>
      </c>
      <c r="R3126" t="s">
        <v>8340</v>
      </c>
      <c r="S3126" s="11">
        <f t="shared" si="242"/>
        <v>40731.61037037037</v>
      </c>
      <c r="T3126" s="11">
        <f t="shared" si="243"/>
        <v>40761.61037037037</v>
      </c>
      <c r="U3126">
        <f t="shared" si="244"/>
        <v>2011</v>
      </c>
    </row>
    <row r="3127" spans="1:21" ht="58" x14ac:dyDescent="0.35">
      <c r="A3127">
        <v>2344</v>
      </c>
      <c r="B3127" s="3" t="s">
        <v>2345</v>
      </c>
      <c r="C3127" s="3" t="s">
        <v>6454</v>
      </c>
      <c r="D3127" s="6">
        <v>1000</v>
      </c>
      <c r="E3127" s="8">
        <v>1</v>
      </c>
      <c r="F3127" t="s">
        <v>8219</v>
      </c>
      <c r="G3127" t="s">
        <v>8228</v>
      </c>
      <c r="H3127" t="s">
        <v>8250</v>
      </c>
      <c r="I3127">
        <v>1466789269</v>
      </c>
      <c r="J3127">
        <v>1464197269</v>
      </c>
      <c r="K3127" t="b">
        <v>0</v>
      </c>
      <c r="L3127">
        <v>1</v>
      </c>
      <c r="M3127" t="b">
        <v>0</v>
      </c>
      <c r="N3127" t="s">
        <v>8270</v>
      </c>
      <c r="O3127">
        <f t="shared" si="240"/>
        <v>0</v>
      </c>
      <c r="P3127">
        <f t="shared" si="241"/>
        <v>1</v>
      </c>
      <c r="Q3127" s="10" t="s">
        <v>8319</v>
      </c>
      <c r="R3127" t="s">
        <v>8320</v>
      </c>
      <c r="S3127" s="11">
        <f t="shared" si="242"/>
        <v>42515.727650462963</v>
      </c>
      <c r="T3127" s="11">
        <f t="shared" si="243"/>
        <v>42545.727650462963</v>
      </c>
      <c r="U3127">
        <f t="shared" si="244"/>
        <v>2016</v>
      </c>
    </row>
    <row r="3128" spans="1:21" ht="43.5" x14ac:dyDescent="0.35">
      <c r="A3128">
        <v>2347</v>
      </c>
      <c r="B3128" s="3" t="s">
        <v>2348</v>
      </c>
      <c r="C3128" s="3" t="s">
        <v>6457</v>
      </c>
      <c r="D3128" s="6">
        <v>1000</v>
      </c>
      <c r="E3128" s="8">
        <v>15</v>
      </c>
      <c r="F3128" t="s">
        <v>8219</v>
      </c>
      <c r="G3128" t="s">
        <v>8223</v>
      </c>
      <c r="H3128" t="s">
        <v>8245</v>
      </c>
      <c r="I3128">
        <v>1472135676</v>
      </c>
      <c r="J3128">
        <v>1469543676</v>
      </c>
      <c r="K3128" t="b">
        <v>0</v>
      </c>
      <c r="L3128">
        <v>1</v>
      </c>
      <c r="M3128" t="b">
        <v>0</v>
      </c>
      <c r="N3128" t="s">
        <v>8270</v>
      </c>
      <c r="O3128">
        <f t="shared" si="240"/>
        <v>2</v>
      </c>
      <c r="P3128">
        <f t="shared" si="241"/>
        <v>15</v>
      </c>
      <c r="Q3128" s="10" t="s">
        <v>8319</v>
      </c>
      <c r="R3128" t="s">
        <v>8320</v>
      </c>
      <c r="S3128" s="11">
        <f t="shared" si="242"/>
        <v>42577.607361111113</v>
      </c>
      <c r="T3128" s="11">
        <f t="shared" si="243"/>
        <v>42607.607361111113</v>
      </c>
      <c r="U3128">
        <f t="shared" si="244"/>
        <v>2016</v>
      </c>
    </row>
    <row r="3129" spans="1:21" ht="43.5" x14ac:dyDescent="0.35">
      <c r="A3129">
        <v>2353</v>
      </c>
      <c r="B3129" s="3" t="s">
        <v>2354</v>
      </c>
      <c r="C3129" s="3" t="s">
        <v>6463</v>
      </c>
      <c r="D3129" s="6">
        <v>1000</v>
      </c>
      <c r="E3129" s="8">
        <v>0</v>
      </c>
      <c r="F3129" t="s">
        <v>8219</v>
      </c>
      <c r="G3129" t="s">
        <v>8223</v>
      </c>
      <c r="H3129" t="s">
        <v>8245</v>
      </c>
      <c r="I3129">
        <v>1429632822</v>
      </c>
      <c r="J3129">
        <v>1428596022</v>
      </c>
      <c r="K3129" t="b">
        <v>0</v>
      </c>
      <c r="L3129">
        <v>0</v>
      </c>
      <c r="M3129" t="b">
        <v>0</v>
      </c>
      <c r="N3129" t="s">
        <v>8270</v>
      </c>
      <c r="O3129">
        <f t="shared" si="240"/>
        <v>0</v>
      </c>
      <c r="P3129">
        <f t="shared" si="241"/>
        <v>0</v>
      </c>
      <c r="Q3129" s="10" t="s">
        <v>8319</v>
      </c>
      <c r="R3129" t="s">
        <v>8320</v>
      </c>
      <c r="S3129" s="11">
        <f t="shared" si="242"/>
        <v>42103.676180555558</v>
      </c>
      <c r="T3129" s="11">
        <f t="shared" si="243"/>
        <v>42115.676180555558</v>
      </c>
      <c r="U3129">
        <f t="shared" si="244"/>
        <v>2015</v>
      </c>
    </row>
    <row r="3130" spans="1:21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ref="O3130:O3193" si="245">ROUND(E3130/D3130*100,0)</f>
        <v>109</v>
      </c>
      <c r="P3130">
        <f t="shared" ref="P3130:P3193" si="246">IFERROR(ROUND(E3130/L3130,2),0)</f>
        <v>139.24</v>
      </c>
      <c r="Q3130" s="10" t="s">
        <v>8317</v>
      </c>
      <c r="R3130" t="s">
        <v>8318</v>
      </c>
      <c r="S3130" s="11">
        <f t="shared" ref="S3130:S3193" si="247">(((J3130/60)/60)/24)+DATE(1970,1,1)</f>
        <v>42780.825706018513</v>
      </c>
      <c r="T3130" s="11">
        <f t="shared" ref="T3130:T3193" si="248">(((I3130/60)/60)/24)+DATE(1970,1,1)</f>
        <v>42810.784039351856</v>
      </c>
      <c r="U3130">
        <f t="shared" ref="U3130:U3193" si="249">YEAR(S3130)</f>
        <v>2017</v>
      </c>
    </row>
    <row r="3131" spans="1:21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5"/>
        <v>1</v>
      </c>
      <c r="P3131">
        <f t="shared" si="246"/>
        <v>10</v>
      </c>
      <c r="Q3131" s="10" t="s">
        <v>8317</v>
      </c>
      <c r="R3131" t="s">
        <v>8318</v>
      </c>
      <c r="S3131" s="11">
        <f t="shared" si="247"/>
        <v>42803.842812499999</v>
      </c>
      <c r="T3131" s="11">
        <f t="shared" si="248"/>
        <v>42843.801145833335</v>
      </c>
      <c r="U3131">
        <f t="shared" si="249"/>
        <v>2017</v>
      </c>
    </row>
    <row r="3132" spans="1:21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5"/>
        <v>4</v>
      </c>
      <c r="P3132">
        <f t="shared" si="246"/>
        <v>93.75</v>
      </c>
      <c r="Q3132" s="10" t="s">
        <v>8317</v>
      </c>
      <c r="R3132" t="s">
        <v>8318</v>
      </c>
      <c r="S3132" s="11">
        <f t="shared" si="247"/>
        <v>42808.640231481477</v>
      </c>
      <c r="T3132" s="11">
        <f t="shared" si="248"/>
        <v>42839.207638888889</v>
      </c>
      <c r="U3132">
        <f t="shared" si="249"/>
        <v>2017</v>
      </c>
    </row>
    <row r="3133" spans="1:21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5"/>
        <v>16</v>
      </c>
      <c r="P3133">
        <f t="shared" si="246"/>
        <v>53.75</v>
      </c>
      <c r="Q3133" s="10" t="s">
        <v>8317</v>
      </c>
      <c r="R3133" t="s">
        <v>8318</v>
      </c>
      <c r="S3133" s="11">
        <f t="shared" si="247"/>
        <v>42803.579224537039</v>
      </c>
      <c r="T3133" s="11">
        <f t="shared" si="248"/>
        <v>42833.537557870368</v>
      </c>
      <c r="U3133">
        <f t="shared" si="249"/>
        <v>2017</v>
      </c>
    </row>
    <row r="3134" spans="1:21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5"/>
        <v>0</v>
      </c>
      <c r="P3134">
        <f t="shared" si="246"/>
        <v>10</v>
      </c>
      <c r="Q3134" s="10" t="s">
        <v>8317</v>
      </c>
      <c r="R3134" t="s">
        <v>8318</v>
      </c>
      <c r="S3134" s="11">
        <f t="shared" si="247"/>
        <v>42786.350231481483</v>
      </c>
      <c r="T3134" s="11">
        <f t="shared" si="248"/>
        <v>42846.308564814812</v>
      </c>
      <c r="U3134">
        <f t="shared" si="249"/>
        <v>2017</v>
      </c>
    </row>
    <row r="3135" spans="1:21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5"/>
        <v>108</v>
      </c>
      <c r="P3135">
        <f t="shared" si="246"/>
        <v>33.75</v>
      </c>
      <c r="Q3135" s="10" t="s">
        <v>8317</v>
      </c>
      <c r="R3135" t="s">
        <v>8318</v>
      </c>
      <c r="S3135" s="11">
        <f t="shared" si="247"/>
        <v>42788.565208333333</v>
      </c>
      <c r="T3135" s="11">
        <f t="shared" si="248"/>
        <v>42818.523541666669</v>
      </c>
      <c r="U3135">
        <f t="shared" si="249"/>
        <v>2017</v>
      </c>
    </row>
    <row r="3136" spans="1:21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5"/>
        <v>23</v>
      </c>
      <c r="P3136">
        <f t="shared" si="246"/>
        <v>18.75</v>
      </c>
      <c r="Q3136" s="10" t="s">
        <v>8317</v>
      </c>
      <c r="R3136" t="s">
        <v>8318</v>
      </c>
      <c r="S3136" s="11">
        <f t="shared" si="247"/>
        <v>42800.720127314817</v>
      </c>
      <c r="T3136" s="11">
        <f t="shared" si="248"/>
        <v>42821.678460648152</v>
      </c>
      <c r="U3136">
        <f t="shared" si="249"/>
        <v>2017</v>
      </c>
    </row>
    <row r="3137" spans="1:21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5"/>
        <v>21</v>
      </c>
      <c r="P3137">
        <f t="shared" si="246"/>
        <v>23.14</v>
      </c>
      <c r="Q3137" s="10" t="s">
        <v>8317</v>
      </c>
      <c r="R3137" t="s">
        <v>8318</v>
      </c>
      <c r="S3137" s="11">
        <f t="shared" si="247"/>
        <v>42807.151863425926</v>
      </c>
      <c r="T3137" s="11">
        <f t="shared" si="248"/>
        <v>42829.151863425926</v>
      </c>
      <c r="U3137">
        <f t="shared" si="249"/>
        <v>2017</v>
      </c>
    </row>
    <row r="3138" spans="1:21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5"/>
        <v>128</v>
      </c>
      <c r="P3138">
        <f t="shared" si="246"/>
        <v>29.05</v>
      </c>
      <c r="Q3138" s="10" t="s">
        <v>8317</v>
      </c>
      <c r="R3138" t="s">
        <v>8318</v>
      </c>
      <c r="S3138" s="11">
        <f t="shared" si="247"/>
        <v>42789.462430555555</v>
      </c>
      <c r="T3138" s="11">
        <f t="shared" si="248"/>
        <v>42825.957638888889</v>
      </c>
      <c r="U3138">
        <f t="shared" si="249"/>
        <v>2017</v>
      </c>
    </row>
    <row r="3139" spans="1:21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>
        <f t="shared" si="246"/>
        <v>50</v>
      </c>
      <c r="Q3139" s="10" t="s">
        <v>8317</v>
      </c>
      <c r="R3139" t="s">
        <v>8318</v>
      </c>
      <c r="S3139" s="11">
        <f t="shared" si="247"/>
        <v>42807.885057870371</v>
      </c>
      <c r="T3139" s="11">
        <f t="shared" si="248"/>
        <v>42858.8</v>
      </c>
      <c r="U3139">
        <f t="shared" si="249"/>
        <v>2017</v>
      </c>
    </row>
    <row r="3140" spans="1:21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8317</v>
      </c>
      <c r="R3140" t="s">
        <v>8318</v>
      </c>
      <c r="S3140" s="11">
        <f t="shared" si="247"/>
        <v>42809.645914351851</v>
      </c>
      <c r="T3140" s="11">
        <f t="shared" si="248"/>
        <v>42828.645914351851</v>
      </c>
      <c r="U3140">
        <f t="shared" si="249"/>
        <v>2017</v>
      </c>
    </row>
    <row r="3141" spans="1:21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8317</v>
      </c>
      <c r="R3141" t="s">
        <v>8318</v>
      </c>
      <c r="S3141" s="11">
        <f t="shared" si="247"/>
        <v>42785.270370370374</v>
      </c>
      <c r="T3141" s="11">
        <f t="shared" si="248"/>
        <v>42819.189583333333</v>
      </c>
      <c r="U3141">
        <f t="shared" si="249"/>
        <v>2017</v>
      </c>
    </row>
    <row r="3142" spans="1:21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8317</v>
      </c>
      <c r="R3142" t="s">
        <v>8318</v>
      </c>
      <c r="S3142" s="11">
        <f t="shared" si="247"/>
        <v>42802.718784722223</v>
      </c>
      <c r="T3142" s="11">
        <f t="shared" si="248"/>
        <v>42832.677118055552</v>
      </c>
      <c r="U3142">
        <f t="shared" si="249"/>
        <v>2017</v>
      </c>
    </row>
    <row r="3143" spans="1:21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8317</v>
      </c>
      <c r="R3143" t="s">
        <v>8318</v>
      </c>
      <c r="S3143" s="11">
        <f t="shared" si="247"/>
        <v>42800.753333333334</v>
      </c>
      <c r="T3143" s="11">
        <f t="shared" si="248"/>
        <v>42841.833333333328</v>
      </c>
      <c r="U3143">
        <f t="shared" si="249"/>
        <v>2017</v>
      </c>
    </row>
    <row r="3144" spans="1:21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8317</v>
      </c>
      <c r="R3144" t="s">
        <v>8318</v>
      </c>
      <c r="S3144" s="11">
        <f t="shared" si="247"/>
        <v>42783.513182870374</v>
      </c>
      <c r="T3144" s="11">
        <f t="shared" si="248"/>
        <v>42813.471516203703</v>
      </c>
      <c r="U3144">
        <f t="shared" si="249"/>
        <v>2017</v>
      </c>
    </row>
    <row r="3145" spans="1:21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8317</v>
      </c>
      <c r="R3145" t="s">
        <v>8318</v>
      </c>
      <c r="S3145" s="11">
        <f t="shared" si="247"/>
        <v>42808.358287037037</v>
      </c>
      <c r="T3145" s="11">
        <f t="shared" si="248"/>
        <v>42834.358287037037</v>
      </c>
      <c r="U3145">
        <f t="shared" si="249"/>
        <v>2017</v>
      </c>
    </row>
    <row r="3146" spans="1:21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8317</v>
      </c>
      <c r="R3146" t="s">
        <v>8318</v>
      </c>
      <c r="S3146" s="11">
        <f t="shared" si="247"/>
        <v>42796.538275462968</v>
      </c>
      <c r="T3146" s="11">
        <f t="shared" si="248"/>
        <v>42813.25</v>
      </c>
      <c r="U3146">
        <f t="shared" si="249"/>
        <v>2017</v>
      </c>
    </row>
    <row r="3147" spans="1:21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8317</v>
      </c>
      <c r="R3147" t="s">
        <v>8318</v>
      </c>
      <c r="S3147" s="11">
        <f t="shared" si="247"/>
        <v>42762.040902777779</v>
      </c>
      <c r="T3147" s="11">
        <f t="shared" si="248"/>
        <v>42821.999236111107</v>
      </c>
      <c r="U3147">
        <f t="shared" si="249"/>
        <v>2017</v>
      </c>
    </row>
    <row r="3148" spans="1:21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8317</v>
      </c>
      <c r="R3148" t="s">
        <v>8318</v>
      </c>
      <c r="S3148" s="11">
        <f t="shared" si="247"/>
        <v>42796.682476851856</v>
      </c>
      <c r="T3148" s="11">
        <f t="shared" si="248"/>
        <v>42841.640810185185</v>
      </c>
      <c r="U3148">
        <f t="shared" si="249"/>
        <v>2017</v>
      </c>
    </row>
    <row r="3149" spans="1:21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8317</v>
      </c>
      <c r="R3149" t="s">
        <v>8318</v>
      </c>
      <c r="S3149" s="11">
        <f t="shared" si="247"/>
        <v>41909.969386574077</v>
      </c>
      <c r="T3149" s="11">
        <f t="shared" si="248"/>
        <v>41950.011053240742</v>
      </c>
      <c r="U3149">
        <f t="shared" si="249"/>
        <v>2014</v>
      </c>
    </row>
    <row r="3150" spans="1:21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8317</v>
      </c>
      <c r="R3150" t="s">
        <v>8318</v>
      </c>
      <c r="S3150" s="11">
        <f t="shared" si="247"/>
        <v>41891.665324074071</v>
      </c>
      <c r="T3150" s="11">
        <f t="shared" si="248"/>
        <v>41913.166666666664</v>
      </c>
      <c r="U3150">
        <f t="shared" si="249"/>
        <v>2014</v>
      </c>
    </row>
    <row r="3151" spans="1:21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8317</v>
      </c>
      <c r="R3151" t="s">
        <v>8318</v>
      </c>
      <c r="S3151" s="11">
        <f t="shared" si="247"/>
        <v>41226.017361111109</v>
      </c>
      <c r="T3151" s="11">
        <f t="shared" si="248"/>
        <v>41250.083333333336</v>
      </c>
      <c r="U3151">
        <f t="shared" si="249"/>
        <v>2012</v>
      </c>
    </row>
    <row r="3152" spans="1:21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8317</v>
      </c>
      <c r="R3152" t="s">
        <v>8318</v>
      </c>
      <c r="S3152" s="11">
        <f t="shared" si="247"/>
        <v>40478.263923611114</v>
      </c>
      <c r="T3152" s="11">
        <f t="shared" si="248"/>
        <v>40568.166666666664</v>
      </c>
      <c r="U3152">
        <f t="shared" si="249"/>
        <v>2010</v>
      </c>
    </row>
    <row r="3153" spans="1:21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8317</v>
      </c>
      <c r="R3153" t="s">
        <v>8318</v>
      </c>
      <c r="S3153" s="11">
        <f t="shared" si="247"/>
        <v>41862.83997685185</v>
      </c>
      <c r="T3153" s="11">
        <f t="shared" si="248"/>
        <v>41892.83997685185</v>
      </c>
      <c r="U3153">
        <f t="shared" si="249"/>
        <v>2014</v>
      </c>
    </row>
    <row r="3154" spans="1:21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8317</v>
      </c>
      <c r="R3154" t="s">
        <v>8318</v>
      </c>
      <c r="S3154" s="11">
        <f t="shared" si="247"/>
        <v>41550.867673611108</v>
      </c>
      <c r="T3154" s="11">
        <f t="shared" si="248"/>
        <v>41580.867673611108</v>
      </c>
      <c r="U3154">
        <f t="shared" si="249"/>
        <v>2013</v>
      </c>
    </row>
    <row r="3155" spans="1:21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8317</v>
      </c>
      <c r="R3155" t="s">
        <v>8318</v>
      </c>
      <c r="S3155" s="11">
        <f t="shared" si="247"/>
        <v>40633.154363425929</v>
      </c>
      <c r="T3155" s="11">
        <f t="shared" si="248"/>
        <v>40664.207638888889</v>
      </c>
      <c r="U3155">
        <f t="shared" si="249"/>
        <v>2011</v>
      </c>
    </row>
    <row r="3156" spans="1:21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8317</v>
      </c>
      <c r="R3156" t="s">
        <v>8318</v>
      </c>
      <c r="S3156" s="11">
        <f t="shared" si="247"/>
        <v>40970.875671296293</v>
      </c>
      <c r="T3156" s="11">
        <f t="shared" si="248"/>
        <v>41000.834004629629</v>
      </c>
      <c r="U3156">
        <f t="shared" si="249"/>
        <v>2012</v>
      </c>
    </row>
    <row r="3157" spans="1:21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8317</v>
      </c>
      <c r="R3157" t="s">
        <v>8318</v>
      </c>
      <c r="S3157" s="11">
        <f t="shared" si="247"/>
        <v>41233.499131944445</v>
      </c>
      <c r="T3157" s="11">
        <f t="shared" si="248"/>
        <v>41263.499131944445</v>
      </c>
      <c r="U3157">
        <f t="shared" si="249"/>
        <v>2012</v>
      </c>
    </row>
    <row r="3158" spans="1:21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8317</v>
      </c>
      <c r="R3158" t="s">
        <v>8318</v>
      </c>
      <c r="S3158" s="11">
        <f t="shared" si="247"/>
        <v>41026.953055555554</v>
      </c>
      <c r="T3158" s="11">
        <f t="shared" si="248"/>
        <v>41061.953055555554</v>
      </c>
      <c r="U3158">
        <f t="shared" si="249"/>
        <v>2012</v>
      </c>
    </row>
    <row r="3159" spans="1:21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8317</v>
      </c>
      <c r="R3159" t="s">
        <v>8318</v>
      </c>
      <c r="S3159" s="11">
        <f t="shared" si="247"/>
        <v>41829.788252314815</v>
      </c>
      <c r="T3159" s="11">
        <f t="shared" si="248"/>
        <v>41839.208333333336</v>
      </c>
      <c r="U3159">
        <f t="shared" si="249"/>
        <v>2014</v>
      </c>
    </row>
    <row r="3160" spans="1:21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8317</v>
      </c>
      <c r="R3160" t="s">
        <v>8318</v>
      </c>
      <c r="S3160" s="11">
        <f t="shared" si="247"/>
        <v>41447.839722222219</v>
      </c>
      <c r="T3160" s="11">
        <f t="shared" si="248"/>
        <v>41477.839722222219</v>
      </c>
      <c r="U3160">
        <f t="shared" si="249"/>
        <v>2013</v>
      </c>
    </row>
    <row r="3161" spans="1:21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8317</v>
      </c>
      <c r="R3161" t="s">
        <v>8318</v>
      </c>
      <c r="S3161" s="11">
        <f t="shared" si="247"/>
        <v>40884.066678240742</v>
      </c>
      <c r="T3161" s="11">
        <f t="shared" si="248"/>
        <v>40926.958333333336</v>
      </c>
      <c r="U3161">
        <f t="shared" si="249"/>
        <v>2011</v>
      </c>
    </row>
    <row r="3162" spans="1:21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8317</v>
      </c>
      <c r="R3162" t="s">
        <v>8318</v>
      </c>
      <c r="S3162" s="11">
        <f t="shared" si="247"/>
        <v>41841.26489583333</v>
      </c>
      <c r="T3162" s="11">
        <f t="shared" si="248"/>
        <v>41864.207638888889</v>
      </c>
      <c r="U3162">
        <f t="shared" si="249"/>
        <v>2014</v>
      </c>
    </row>
    <row r="3163" spans="1:21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8317</v>
      </c>
      <c r="R3163" t="s">
        <v>8318</v>
      </c>
      <c r="S3163" s="11">
        <f t="shared" si="247"/>
        <v>41897.536134259259</v>
      </c>
      <c r="T3163" s="11">
        <f t="shared" si="248"/>
        <v>41927.536134259259</v>
      </c>
      <c r="U3163">
        <f t="shared" si="249"/>
        <v>2014</v>
      </c>
    </row>
    <row r="3164" spans="1:21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8317</v>
      </c>
      <c r="R3164" t="s">
        <v>8318</v>
      </c>
      <c r="S3164" s="11">
        <f t="shared" si="247"/>
        <v>41799.685902777775</v>
      </c>
      <c r="T3164" s="11">
        <f t="shared" si="248"/>
        <v>41827.083333333336</v>
      </c>
      <c r="U3164">
        <f t="shared" si="249"/>
        <v>2014</v>
      </c>
    </row>
    <row r="3165" spans="1:21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8317</v>
      </c>
      <c r="R3165" t="s">
        <v>8318</v>
      </c>
      <c r="S3165" s="11">
        <f t="shared" si="247"/>
        <v>41775.753761574073</v>
      </c>
      <c r="T3165" s="11">
        <f t="shared" si="248"/>
        <v>41805.753761574073</v>
      </c>
      <c r="U3165">
        <f t="shared" si="249"/>
        <v>2014</v>
      </c>
    </row>
    <row r="3166" spans="1:21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8317</v>
      </c>
      <c r="R3166" t="s">
        <v>8318</v>
      </c>
      <c r="S3166" s="11">
        <f t="shared" si="247"/>
        <v>41766.80572916667</v>
      </c>
      <c r="T3166" s="11">
        <f t="shared" si="248"/>
        <v>41799.80572916667</v>
      </c>
      <c r="U3166">
        <f t="shared" si="249"/>
        <v>2014</v>
      </c>
    </row>
    <row r="3167" spans="1:21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8317</v>
      </c>
      <c r="R3167" t="s">
        <v>8318</v>
      </c>
      <c r="S3167" s="11">
        <f t="shared" si="247"/>
        <v>40644.159259259257</v>
      </c>
      <c r="T3167" s="11">
        <f t="shared" si="248"/>
        <v>40666.165972222225</v>
      </c>
      <c r="U3167">
        <f t="shared" si="249"/>
        <v>2011</v>
      </c>
    </row>
    <row r="3168" spans="1:21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8317</v>
      </c>
      <c r="R3168" t="s">
        <v>8318</v>
      </c>
      <c r="S3168" s="11">
        <f t="shared" si="247"/>
        <v>41940.69158564815</v>
      </c>
      <c r="T3168" s="11">
        <f t="shared" si="248"/>
        <v>41969.332638888889</v>
      </c>
      <c r="U3168">
        <f t="shared" si="249"/>
        <v>2014</v>
      </c>
    </row>
    <row r="3169" spans="1:21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8317</v>
      </c>
      <c r="R3169" t="s">
        <v>8318</v>
      </c>
      <c r="S3169" s="11">
        <f t="shared" si="247"/>
        <v>41839.175706018519</v>
      </c>
      <c r="T3169" s="11">
        <f t="shared" si="248"/>
        <v>41853.175706018519</v>
      </c>
      <c r="U3169">
        <f t="shared" si="249"/>
        <v>2014</v>
      </c>
    </row>
    <row r="3170" spans="1:21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8317</v>
      </c>
      <c r="R3170" t="s">
        <v>8318</v>
      </c>
      <c r="S3170" s="11">
        <f t="shared" si="247"/>
        <v>41772.105937500004</v>
      </c>
      <c r="T3170" s="11">
        <f t="shared" si="248"/>
        <v>41803.916666666664</v>
      </c>
      <c r="U3170">
        <f t="shared" si="249"/>
        <v>2014</v>
      </c>
    </row>
    <row r="3171" spans="1:21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8317</v>
      </c>
      <c r="R3171" t="s">
        <v>8318</v>
      </c>
      <c r="S3171" s="11">
        <f t="shared" si="247"/>
        <v>41591.737974537034</v>
      </c>
      <c r="T3171" s="11">
        <f t="shared" si="248"/>
        <v>41621.207638888889</v>
      </c>
      <c r="U3171">
        <f t="shared" si="249"/>
        <v>2013</v>
      </c>
    </row>
    <row r="3172" spans="1:21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8317</v>
      </c>
      <c r="R3172" t="s">
        <v>8318</v>
      </c>
      <c r="S3172" s="11">
        <f t="shared" si="247"/>
        <v>41789.080370370371</v>
      </c>
      <c r="T3172" s="11">
        <f t="shared" si="248"/>
        <v>41822.166666666664</v>
      </c>
      <c r="U3172">
        <f t="shared" si="249"/>
        <v>2014</v>
      </c>
    </row>
    <row r="3173" spans="1:21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8317</v>
      </c>
      <c r="R3173" t="s">
        <v>8318</v>
      </c>
      <c r="S3173" s="11">
        <f t="shared" si="247"/>
        <v>42466.608310185184</v>
      </c>
      <c r="T3173" s="11">
        <f t="shared" si="248"/>
        <v>42496.608310185184</v>
      </c>
      <c r="U3173">
        <f t="shared" si="249"/>
        <v>2016</v>
      </c>
    </row>
    <row r="3174" spans="1:21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8317</v>
      </c>
      <c r="R3174" t="s">
        <v>8318</v>
      </c>
      <c r="S3174" s="11">
        <f t="shared" si="247"/>
        <v>40923.729953703703</v>
      </c>
      <c r="T3174" s="11">
        <f t="shared" si="248"/>
        <v>40953.729953703703</v>
      </c>
      <c r="U3174">
        <f t="shared" si="249"/>
        <v>2012</v>
      </c>
    </row>
    <row r="3175" spans="1:21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8317</v>
      </c>
      <c r="R3175" t="s">
        <v>8318</v>
      </c>
      <c r="S3175" s="11">
        <f t="shared" si="247"/>
        <v>41878.878379629627</v>
      </c>
      <c r="T3175" s="11">
        <f t="shared" si="248"/>
        <v>41908.878379629627</v>
      </c>
      <c r="U3175">
        <f t="shared" si="249"/>
        <v>2014</v>
      </c>
    </row>
    <row r="3176" spans="1:21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8317</v>
      </c>
      <c r="R3176" t="s">
        <v>8318</v>
      </c>
      <c r="S3176" s="11">
        <f t="shared" si="247"/>
        <v>41862.864675925928</v>
      </c>
      <c r="T3176" s="11">
        <f t="shared" si="248"/>
        <v>41876.864675925928</v>
      </c>
      <c r="U3176">
        <f t="shared" si="249"/>
        <v>2014</v>
      </c>
    </row>
    <row r="3177" spans="1:21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8317</v>
      </c>
      <c r="R3177" t="s">
        <v>8318</v>
      </c>
      <c r="S3177" s="11">
        <f t="shared" si="247"/>
        <v>40531.886886574073</v>
      </c>
      <c r="T3177" s="11">
        <f t="shared" si="248"/>
        <v>40591.886886574073</v>
      </c>
      <c r="U3177">
        <f t="shared" si="249"/>
        <v>2010</v>
      </c>
    </row>
    <row r="3178" spans="1:21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8317</v>
      </c>
      <c r="R3178" t="s">
        <v>8318</v>
      </c>
      <c r="S3178" s="11">
        <f t="shared" si="247"/>
        <v>41477.930914351848</v>
      </c>
      <c r="T3178" s="11">
        <f t="shared" si="248"/>
        <v>41504.625</v>
      </c>
      <c r="U3178">
        <f t="shared" si="249"/>
        <v>2013</v>
      </c>
    </row>
    <row r="3179" spans="1:21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8317</v>
      </c>
      <c r="R3179" t="s">
        <v>8318</v>
      </c>
      <c r="S3179" s="11">
        <f t="shared" si="247"/>
        <v>41781.666770833333</v>
      </c>
      <c r="T3179" s="11">
        <f t="shared" si="248"/>
        <v>41811.666770833333</v>
      </c>
      <c r="U3179">
        <f t="shared" si="249"/>
        <v>2014</v>
      </c>
    </row>
    <row r="3180" spans="1:21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8317</v>
      </c>
      <c r="R3180" t="s">
        <v>8318</v>
      </c>
      <c r="S3180" s="11">
        <f t="shared" si="247"/>
        <v>41806.605034722219</v>
      </c>
      <c r="T3180" s="11">
        <f t="shared" si="248"/>
        <v>41836.605034722219</v>
      </c>
      <c r="U3180">
        <f t="shared" si="249"/>
        <v>2014</v>
      </c>
    </row>
    <row r="3181" spans="1:21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8317</v>
      </c>
      <c r="R3181" t="s">
        <v>8318</v>
      </c>
      <c r="S3181" s="11">
        <f t="shared" si="247"/>
        <v>41375.702210648145</v>
      </c>
      <c r="T3181" s="11">
        <f t="shared" si="248"/>
        <v>41400.702210648145</v>
      </c>
      <c r="U3181">
        <f t="shared" si="249"/>
        <v>2013</v>
      </c>
    </row>
    <row r="3182" spans="1:21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8317</v>
      </c>
      <c r="R3182" t="s">
        <v>8318</v>
      </c>
      <c r="S3182" s="11">
        <f t="shared" si="247"/>
        <v>41780.412604166668</v>
      </c>
      <c r="T3182" s="11">
        <f t="shared" si="248"/>
        <v>41810.412604166668</v>
      </c>
      <c r="U3182">
        <f t="shared" si="249"/>
        <v>2014</v>
      </c>
    </row>
    <row r="3183" spans="1:21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8317</v>
      </c>
      <c r="R3183" t="s">
        <v>8318</v>
      </c>
      <c r="S3183" s="11">
        <f t="shared" si="247"/>
        <v>41779.310034722221</v>
      </c>
      <c r="T3183" s="11">
        <f t="shared" si="248"/>
        <v>41805.666666666664</v>
      </c>
      <c r="U3183">
        <f t="shared" si="249"/>
        <v>2014</v>
      </c>
    </row>
    <row r="3184" spans="1:21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8317</v>
      </c>
      <c r="R3184" t="s">
        <v>8318</v>
      </c>
      <c r="S3184" s="11">
        <f t="shared" si="247"/>
        <v>40883.949317129627</v>
      </c>
      <c r="T3184" s="11">
        <f t="shared" si="248"/>
        <v>40939.708333333336</v>
      </c>
      <c r="U3184">
        <f t="shared" si="249"/>
        <v>2011</v>
      </c>
    </row>
    <row r="3185" spans="1:21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8317</v>
      </c>
      <c r="R3185" t="s">
        <v>8318</v>
      </c>
      <c r="S3185" s="11">
        <f t="shared" si="247"/>
        <v>41491.79478009259</v>
      </c>
      <c r="T3185" s="11">
        <f t="shared" si="248"/>
        <v>41509.79478009259</v>
      </c>
      <c r="U3185">
        <f t="shared" si="249"/>
        <v>2013</v>
      </c>
    </row>
    <row r="3186" spans="1:21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8317</v>
      </c>
      <c r="R3186" t="s">
        <v>8318</v>
      </c>
      <c r="S3186" s="11">
        <f t="shared" si="247"/>
        <v>41791.993414351848</v>
      </c>
      <c r="T3186" s="11">
        <f t="shared" si="248"/>
        <v>41821.993414351848</v>
      </c>
      <c r="U3186">
        <f t="shared" si="249"/>
        <v>2014</v>
      </c>
    </row>
    <row r="3187" spans="1:21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8317</v>
      </c>
      <c r="R3187" t="s">
        <v>8318</v>
      </c>
      <c r="S3187" s="11">
        <f t="shared" si="247"/>
        <v>41829.977326388893</v>
      </c>
      <c r="T3187" s="11">
        <f t="shared" si="248"/>
        <v>41836.977326388893</v>
      </c>
      <c r="U3187">
        <f t="shared" si="249"/>
        <v>2014</v>
      </c>
    </row>
    <row r="3188" spans="1:21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8317</v>
      </c>
      <c r="R3188" t="s">
        <v>8318</v>
      </c>
      <c r="S3188" s="11">
        <f t="shared" si="247"/>
        <v>41868.924050925925</v>
      </c>
      <c r="T3188" s="11">
        <f t="shared" si="248"/>
        <v>41898.875</v>
      </c>
      <c r="U3188">
        <f t="shared" si="249"/>
        <v>2014</v>
      </c>
    </row>
    <row r="3189" spans="1:21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8317</v>
      </c>
      <c r="R3189" t="s">
        <v>8318</v>
      </c>
      <c r="S3189" s="11">
        <f t="shared" si="247"/>
        <v>41835.666354166664</v>
      </c>
      <c r="T3189" s="11">
        <f t="shared" si="248"/>
        <v>41855.666354166664</v>
      </c>
      <c r="U3189">
        <f t="shared" si="249"/>
        <v>2014</v>
      </c>
    </row>
    <row r="3190" spans="1:21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8317</v>
      </c>
      <c r="R3190" t="s">
        <v>8359</v>
      </c>
      <c r="S3190" s="11">
        <f t="shared" si="247"/>
        <v>42144.415532407409</v>
      </c>
      <c r="T3190" s="11">
        <f t="shared" si="248"/>
        <v>42165.415532407409</v>
      </c>
      <c r="U3190">
        <f t="shared" si="249"/>
        <v>2015</v>
      </c>
    </row>
    <row r="3191" spans="1:21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8317</v>
      </c>
      <c r="R3191" t="s">
        <v>8359</v>
      </c>
      <c r="S3191" s="11">
        <f t="shared" si="247"/>
        <v>42118.346435185187</v>
      </c>
      <c r="T3191" s="11">
        <f t="shared" si="248"/>
        <v>42148.346435185187</v>
      </c>
      <c r="U3191">
        <f t="shared" si="249"/>
        <v>2015</v>
      </c>
    </row>
    <row r="3192" spans="1:21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8317</v>
      </c>
      <c r="R3192" t="s">
        <v>8359</v>
      </c>
      <c r="S3192" s="11">
        <f t="shared" si="247"/>
        <v>42683.151331018518</v>
      </c>
      <c r="T3192" s="11">
        <f t="shared" si="248"/>
        <v>42713.192997685182</v>
      </c>
      <c r="U3192">
        <f t="shared" si="249"/>
        <v>2016</v>
      </c>
    </row>
    <row r="3193" spans="1:21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8317</v>
      </c>
      <c r="R3193" t="s">
        <v>8359</v>
      </c>
      <c r="S3193" s="11">
        <f t="shared" si="247"/>
        <v>42538.755428240736</v>
      </c>
      <c r="T3193" s="11">
        <f t="shared" si="248"/>
        <v>42598.755428240736</v>
      </c>
      <c r="U3193">
        <f t="shared" si="249"/>
        <v>2016</v>
      </c>
    </row>
    <row r="3194" spans="1:21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ref="O3194:O3257" si="250">ROUND(E3194/D3194*100,0)</f>
        <v>1</v>
      </c>
      <c r="P3194">
        <f t="shared" ref="P3194:P3257" si="251">IFERROR(ROUND(E3194/L3194,2),0)</f>
        <v>12.75</v>
      </c>
      <c r="Q3194" s="10" t="s">
        <v>8317</v>
      </c>
      <c r="R3194" t="s">
        <v>8359</v>
      </c>
      <c r="S3194" s="11">
        <f t="shared" ref="S3194:S3257" si="252">(((J3194/60)/60)/24)+DATE(1970,1,1)</f>
        <v>42018.94049768518</v>
      </c>
      <c r="T3194" s="11">
        <f t="shared" ref="T3194:T3257" si="253">(((I3194/60)/60)/24)+DATE(1970,1,1)</f>
        <v>42063.916666666672</v>
      </c>
      <c r="U3194">
        <f t="shared" ref="U3194:U3257" si="254">YEAR(S3194)</f>
        <v>2015</v>
      </c>
    </row>
    <row r="3195" spans="1:21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50"/>
        <v>12</v>
      </c>
      <c r="P3195">
        <f t="shared" si="251"/>
        <v>24.46</v>
      </c>
      <c r="Q3195" s="10" t="s">
        <v>8317</v>
      </c>
      <c r="R3195" t="s">
        <v>8359</v>
      </c>
      <c r="S3195" s="11">
        <f t="shared" si="252"/>
        <v>42010.968240740738</v>
      </c>
      <c r="T3195" s="11">
        <f t="shared" si="253"/>
        <v>42055.968240740738</v>
      </c>
      <c r="U3195">
        <f t="shared" si="254"/>
        <v>2015</v>
      </c>
    </row>
    <row r="3196" spans="1:21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50"/>
        <v>0</v>
      </c>
      <c r="P3196">
        <f t="shared" si="251"/>
        <v>0</v>
      </c>
      <c r="Q3196" s="10" t="s">
        <v>8317</v>
      </c>
      <c r="R3196" t="s">
        <v>8359</v>
      </c>
      <c r="S3196" s="11">
        <f t="shared" si="252"/>
        <v>42182.062476851846</v>
      </c>
      <c r="T3196" s="11">
        <f t="shared" si="253"/>
        <v>42212.062476851846</v>
      </c>
      <c r="U3196">
        <f t="shared" si="254"/>
        <v>2015</v>
      </c>
    </row>
    <row r="3197" spans="1:21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50"/>
        <v>59</v>
      </c>
      <c r="P3197">
        <f t="shared" si="251"/>
        <v>53.08</v>
      </c>
      <c r="Q3197" s="10" t="s">
        <v>8317</v>
      </c>
      <c r="R3197" t="s">
        <v>8359</v>
      </c>
      <c r="S3197" s="11">
        <f t="shared" si="252"/>
        <v>42017.594236111108</v>
      </c>
      <c r="T3197" s="11">
        <f t="shared" si="253"/>
        <v>42047.594236111108</v>
      </c>
      <c r="U3197">
        <f t="shared" si="254"/>
        <v>2015</v>
      </c>
    </row>
    <row r="3198" spans="1:21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50"/>
        <v>0</v>
      </c>
      <c r="P3198">
        <f t="shared" si="251"/>
        <v>300</v>
      </c>
      <c r="Q3198" s="10" t="s">
        <v>8317</v>
      </c>
      <c r="R3198" t="s">
        <v>8359</v>
      </c>
      <c r="S3198" s="11">
        <f t="shared" si="252"/>
        <v>42157.598090277781</v>
      </c>
      <c r="T3198" s="11">
        <f t="shared" si="253"/>
        <v>42217.583333333328</v>
      </c>
      <c r="U3198">
        <f t="shared" si="254"/>
        <v>2015</v>
      </c>
    </row>
    <row r="3199" spans="1:21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50"/>
        <v>11</v>
      </c>
      <c r="P3199">
        <f t="shared" si="251"/>
        <v>286.25</v>
      </c>
      <c r="Q3199" s="10" t="s">
        <v>8317</v>
      </c>
      <c r="R3199" t="s">
        <v>8359</v>
      </c>
      <c r="S3199" s="11">
        <f t="shared" si="252"/>
        <v>42009.493263888886</v>
      </c>
      <c r="T3199" s="11">
        <f t="shared" si="253"/>
        <v>42039.493263888886</v>
      </c>
      <c r="U3199">
        <f t="shared" si="254"/>
        <v>2015</v>
      </c>
    </row>
    <row r="3200" spans="1:21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50"/>
        <v>0</v>
      </c>
      <c r="P3200">
        <f t="shared" si="251"/>
        <v>36.67</v>
      </c>
      <c r="Q3200" s="10" t="s">
        <v>8317</v>
      </c>
      <c r="R3200" t="s">
        <v>8359</v>
      </c>
      <c r="S3200" s="11">
        <f t="shared" si="252"/>
        <v>42013.424502314811</v>
      </c>
      <c r="T3200" s="11">
        <f t="shared" si="253"/>
        <v>42051.424502314811</v>
      </c>
      <c r="U3200">
        <f t="shared" si="254"/>
        <v>2015</v>
      </c>
    </row>
    <row r="3201" spans="1:21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50"/>
        <v>52</v>
      </c>
      <c r="P3201">
        <f t="shared" si="251"/>
        <v>49.21</v>
      </c>
      <c r="Q3201" s="10" t="s">
        <v>8317</v>
      </c>
      <c r="R3201" t="s">
        <v>8359</v>
      </c>
      <c r="S3201" s="11">
        <f t="shared" si="252"/>
        <v>41858.761782407404</v>
      </c>
      <c r="T3201" s="11">
        <f t="shared" si="253"/>
        <v>41888.875</v>
      </c>
      <c r="U3201">
        <f t="shared" si="254"/>
        <v>2014</v>
      </c>
    </row>
    <row r="3202" spans="1:21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50"/>
        <v>0</v>
      </c>
      <c r="P3202">
        <f t="shared" si="251"/>
        <v>1</v>
      </c>
      <c r="Q3202" s="10" t="s">
        <v>8317</v>
      </c>
      <c r="R3202" t="s">
        <v>8359</v>
      </c>
      <c r="S3202" s="11">
        <f t="shared" si="252"/>
        <v>42460.320613425924</v>
      </c>
      <c r="T3202" s="11">
        <f t="shared" si="253"/>
        <v>42490.231944444444</v>
      </c>
      <c r="U3202">
        <f t="shared" si="254"/>
        <v>2016</v>
      </c>
    </row>
    <row r="3203" spans="1:21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si="251"/>
        <v>12.5</v>
      </c>
      <c r="Q3203" s="10" t="s">
        <v>8317</v>
      </c>
      <c r="R3203" t="s">
        <v>8359</v>
      </c>
      <c r="S3203" s="11">
        <f t="shared" si="252"/>
        <v>41861.767094907409</v>
      </c>
      <c r="T3203" s="11">
        <f t="shared" si="253"/>
        <v>41882.767094907409</v>
      </c>
      <c r="U3203">
        <f t="shared" si="254"/>
        <v>2014</v>
      </c>
    </row>
    <row r="3204" spans="1:21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8317</v>
      </c>
      <c r="R3204" t="s">
        <v>8359</v>
      </c>
      <c r="S3204" s="11">
        <f t="shared" si="252"/>
        <v>42293.853541666671</v>
      </c>
      <c r="T3204" s="11">
        <f t="shared" si="253"/>
        <v>42352.249305555553</v>
      </c>
      <c r="U3204">
        <f t="shared" si="254"/>
        <v>2015</v>
      </c>
    </row>
    <row r="3205" spans="1:21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8317</v>
      </c>
      <c r="R3205" t="s">
        <v>8359</v>
      </c>
      <c r="S3205" s="11">
        <f t="shared" si="252"/>
        <v>42242.988680555558</v>
      </c>
      <c r="T3205" s="11">
        <f t="shared" si="253"/>
        <v>42272.988680555558</v>
      </c>
      <c r="U3205">
        <f t="shared" si="254"/>
        <v>2015</v>
      </c>
    </row>
    <row r="3206" spans="1:21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8317</v>
      </c>
      <c r="R3206" t="s">
        <v>8359</v>
      </c>
      <c r="S3206" s="11">
        <f t="shared" si="252"/>
        <v>42172.686099537037</v>
      </c>
      <c r="T3206" s="11">
        <f t="shared" si="253"/>
        <v>42202.676388888889</v>
      </c>
      <c r="U3206">
        <f t="shared" si="254"/>
        <v>2015</v>
      </c>
    </row>
    <row r="3207" spans="1:21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8317</v>
      </c>
      <c r="R3207" t="s">
        <v>8359</v>
      </c>
      <c r="S3207" s="11">
        <f t="shared" si="252"/>
        <v>42095.374675925923</v>
      </c>
      <c r="T3207" s="11">
        <f t="shared" si="253"/>
        <v>42125.374675925923</v>
      </c>
      <c r="U3207">
        <f t="shared" si="254"/>
        <v>2015</v>
      </c>
    </row>
    <row r="3208" spans="1:21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8317</v>
      </c>
      <c r="R3208" t="s">
        <v>8359</v>
      </c>
      <c r="S3208" s="11">
        <f t="shared" si="252"/>
        <v>42236.276053240741</v>
      </c>
      <c r="T3208" s="11">
        <f t="shared" si="253"/>
        <v>42266.276053240741</v>
      </c>
      <c r="U3208">
        <f t="shared" si="254"/>
        <v>2015</v>
      </c>
    </row>
    <row r="3209" spans="1:21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8317</v>
      </c>
      <c r="R3209" t="s">
        <v>8359</v>
      </c>
      <c r="S3209" s="11">
        <f t="shared" si="252"/>
        <v>42057.277858796297</v>
      </c>
      <c r="T3209" s="11">
        <f t="shared" si="253"/>
        <v>42117.236192129625</v>
      </c>
      <c r="U3209">
        <f t="shared" si="254"/>
        <v>2015</v>
      </c>
    </row>
    <row r="3210" spans="1:21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8317</v>
      </c>
      <c r="R3210" t="s">
        <v>8318</v>
      </c>
      <c r="S3210" s="11">
        <f t="shared" si="252"/>
        <v>41827.605057870373</v>
      </c>
      <c r="T3210" s="11">
        <f t="shared" si="253"/>
        <v>41848.605057870373</v>
      </c>
      <c r="U3210">
        <f t="shared" si="254"/>
        <v>2014</v>
      </c>
    </row>
    <row r="3211" spans="1:21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8317</v>
      </c>
      <c r="R3211" t="s">
        <v>8318</v>
      </c>
      <c r="S3211" s="11">
        <f t="shared" si="252"/>
        <v>41778.637245370373</v>
      </c>
      <c r="T3211" s="11">
        <f t="shared" si="253"/>
        <v>41810.958333333336</v>
      </c>
      <c r="U3211">
        <f t="shared" si="254"/>
        <v>2014</v>
      </c>
    </row>
    <row r="3212" spans="1:21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8317</v>
      </c>
      <c r="R3212" t="s">
        <v>8318</v>
      </c>
      <c r="S3212" s="11">
        <f t="shared" si="252"/>
        <v>41013.936562499999</v>
      </c>
      <c r="T3212" s="11">
        <f t="shared" si="253"/>
        <v>41061.165972222225</v>
      </c>
      <c r="U3212">
        <f t="shared" si="254"/>
        <v>2012</v>
      </c>
    </row>
    <row r="3213" spans="1:21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8317</v>
      </c>
      <c r="R3213" t="s">
        <v>8318</v>
      </c>
      <c r="S3213" s="11">
        <f t="shared" si="252"/>
        <v>41834.586574074077</v>
      </c>
      <c r="T3213" s="11">
        <f t="shared" si="253"/>
        <v>41866.083333333336</v>
      </c>
      <c r="U3213">
        <f t="shared" si="254"/>
        <v>2014</v>
      </c>
    </row>
    <row r="3214" spans="1:21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8317</v>
      </c>
      <c r="R3214" t="s">
        <v>8318</v>
      </c>
      <c r="S3214" s="11">
        <f t="shared" si="252"/>
        <v>41829.795729166668</v>
      </c>
      <c r="T3214" s="11">
        <f t="shared" si="253"/>
        <v>41859.795729166668</v>
      </c>
      <c r="U3214">
        <f t="shared" si="254"/>
        <v>2014</v>
      </c>
    </row>
    <row r="3215" spans="1:21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8317</v>
      </c>
      <c r="R3215" t="s">
        <v>8318</v>
      </c>
      <c r="S3215" s="11">
        <f t="shared" si="252"/>
        <v>42171.763414351852</v>
      </c>
      <c r="T3215" s="11">
        <f t="shared" si="253"/>
        <v>42211.763414351852</v>
      </c>
      <c r="U3215">
        <f t="shared" si="254"/>
        <v>2015</v>
      </c>
    </row>
    <row r="3216" spans="1:21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8317</v>
      </c>
      <c r="R3216" t="s">
        <v>8318</v>
      </c>
      <c r="S3216" s="11">
        <f t="shared" si="252"/>
        <v>42337.792511574073</v>
      </c>
      <c r="T3216" s="11">
        <f t="shared" si="253"/>
        <v>42374.996527777781</v>
      </c>
      <c r="U3216">
        <f t="shared" si="254"/>
        <v>2015</v>
      </c>
    </row>
    <row r="3217" spans="1:21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8317</v>
      </c>
      <c r="R3217" t="s">
        <v>8318</v>
      </c>
      <c r="S3217" s="11">
        <f t="shared" si="252"/>
        <v>42219.665173611109</v>
      </c>
      <c r="T3217" s="11">
        <f t="shared" si="253"/>
        <v>42257.165972222225</v>
      </c>
      <c r="U3217">
        <f t="shared" si="254"/>
        <v>2015</v>
      </c>
    </row>
    <row r="3218" spans="1:21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8317</v>
      </c>
      <c r="R3218" t="s">
        <v>8318</v>
      </c>
      <c r="S3218" s="11">
        <f t="shared" si="252"/>
        <v>42165.462627314817</v>
      </c>
      <c r="T3218" s="11">
        <f t="shared" si="253"/>
        <v>42196.604166666672</v>
      </c>
      <c r="U3218">
        <f t="shared" si="254"/>
        <v>2015</v>
      </c>
    </row>
    <row r="3219" spans="1:21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8317</v>
      </c>
      <c r="R3219" t="s">
        <v>8318</v>
      </c>
      <c r="S3219" s="11">
        <f t="shared" si="252"/>
        <v>42648.546111111107</v>
      </c>
      <c r="T3219" s="11">
        <f t="shared" si="253"/>
        <v>42678.546111111107</v>
      </c>
      <c r="U3219">
        <f t="shared" si="254"/>
        <v>2016</v>
      </c>
    </row>
    <row r="3220" spans="1:21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8317</v>
      </c>
      <c r="R3220" t="s">
        <v>8318</v>
      </c>
      <c r="S3220" s="11">
        <f t="shared" si="252"/>
        <v>41971.002152777779</v>
      </c>
      <c r="T3220" s="11">
        <f t="shared" si="253"/>
        <v>42004</v>
      </c>
      <c r="U3220">
        <f t="shared" si="254"/>
        <v>2014</v>
      </c>
    </row>
    <row r="3221" spans="1:21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8317</v>
      </c>
      <c r="R3221" t="s">
        <v>8318</v>
      </c>
      <c r="S3221" s="11">
        <f t="shared" si="252"/>
        <v>42050.983182870375</v>
      </c>
      <c r="T3221" s="11">
        <f t="shared" si="253"/>
        <v>42085.941516203704</v>
      </c>
      <c r="U3221">
        <f t="shared" si="254"/>
        <v>2015</v>
      </c>
    </row>
    <row r="3222" spans="1:21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8317</v>
      </c>
      <c r="R3222" t="s">
        <v>8318</v>
      </c>
      <c r="S3222" s="11">
        <f t="shared" si="252"/>
        <v>42772.833379629628</v>
      </c>
      <c r="T3222" s="11">
        <f t="shared" si="253"/>
        <v>42806.875</v>
      </c>
      <c r="U3222">
        <f t="shared" si="254"/>
        <v>2017</v>
      </c>
    </row>
    <row r="3223" spans="1:21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8317</v>
      </c>
      <c r="R3223" t="s">
        <v>8318</v>
      </c>
      <c r="S3223" s="11">
        <f t="shared" si="252"/>
        <v>42155.696793981479</v>
      </c>
      <c r="T3223" s="11">
        <f t="shared" si="253"/>
        <v>42190.696793981479</v>
      </c>
      <c r="U3223">
        <f t="shared" si="254"/>
        <v>2015</v>
      </c>
    </row>
    <row r="3224" spans="1:21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8317</v>
      </c>
      <c r="R3224" t="s">
        <v>8318</v>
      </c>
      <c r="S3224" s="11">
        <f t="shared" si="252"/>
        <v>42270.582141203704</v>
      </c>
      <c r="T3224" s="11">
        <f t="shared" si="253"/>
        <v>42301.895138888889</v>
      </c>
      <c r="U3224">
        <f t="shared" si="254"/>
        <v>2015</v>
      </c>
    </row>
    <row r="3225" spans="1:21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8317</v>
      </c>
      <c r="R3225" t="s">
        <v>8318</v>
      </c>
      <c r="S3225" s="11">
        <f t="shared" si="252"/>
        <v>42206.835370370376</v>
      </c>
      <c r="T3225" s="11">
        <f t="shared" si="253"/>
        <v>42236.835370370376</v>
      </c>
      <c r="U3225">
        <f t="shared" si="254"/>
        <v>2015</v>
      </c>
    </row>
    <row r="3226" spans="1:21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8317</v>
      </c>
      <c r="R3226" t="s">
        <v>8318</v>
      </c>
      <c r="S3226" s="11">
        <f t="shared" si="252"/>
        <v>42697.850844907407</v>
      </c>
      <c r="T3226" s="11">
        <f t="shared" si="253"/>
        <v>42745.208333333328</v>
      </c>
      <c r="U3226">
        <f t="shared" si="254"/>
        <v>2016</v>
      </c>
    </row>
    <row r="3227" spans="1:21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8317</v>
      </c>
      <c r="R3227" t="s">
        <v>8318</v>
      </c>
      <c r="S3227" s="11">
        <f t="shared" si="252"/>
        <v>42503.559467592597</v>
      </c>
      <c r="T3227" s="11">
        <f t="shared" si="253"/>
        <v>42524.875</v>
      </c>
      <c r="U3227">
        <f t="shared" si="254"/>
        <v>2016</v>
      </c>
    </row>
    <row r="3228" spans="1:21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8317</v>
      </c>
      <c r="R3228" t="s">
        <v>8318</v>
      </c>
      <c r="S3228" s="11">
        <f t="shared" si="252"/>
        <v>42277.583472222221</v>
      </c>
      <c r="T3228" s="11">
        <f t="shared" si="253"/>
        <v>42307.583472222221</v>
      </c>
      <c r="U3228">
        <f t="shared" si="254"/>
        <v>2015</v>
      </c>
    </row>
    <row r="3229" spans="1:21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8317</v>
      </c>
      <c r="R3229" t="s">
        <v>8318</v>
      </c>
      <c r="S3229" s="11">
        <f t="shared" si="252"/>
        <v>42722.882361111115</v>
      </c>
      <c r="T3229" s="11">
        <f t="shared" si="253"/>
        <v>42752.882361111115</v>
      </c>
      <c r="U3229">
        <f t="shared" si="254"/>
        <v>2016</v>
      </c>
    </row>
    <row r="3230" spans="1:21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8317</v>
      </c>
      <c r="R3230" t="s">
        <v>8318</v>
      </c>
      <c r="S3230" s="11">
        <f t="shared" si="252"/>
        <v>42323.70930555556</v>
      </c>
      <c r="T3230" s="11">
        <f t="shared" si="253"/>
        <v>42355.207638888889</v>
      </c>
      <c r="U3230">
        <f t="shared" si="254"/>
        <v>2015</v>
      </c>
    </row>
    <row r="3231" spans="1:21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8317</v>
      </c>
      <c r="R3231" t="s">
        <v>8318</v>
      </c>
      <c r="S3231" s="11">
        <f t="shared" si="252"/>
        <v>41933.291643518518</v>
      </c>
      <c r="T3231" s="11">
        <f t="shared" si="253"/>
        <v>41963.333310185189</v>
      </c>
      <c r="U3231">
        <f t="shared" si="254"/>
        <v>2014</v>
      </c>
    </row>
    <row r="3232" spans="1:21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8317</v>
      </c>
      <c r="R3232" t="s">
        <v>8318</v>
      </c>
      <c r="S3232" s="11">
        <f t="shared" si="252"/>
        <v>41898.168125000004</v>
      </c>
      <c r="T3232" s="11">
        <f t="shared" si="253"/>
        <v>41913.165972222225</v>
      </c>
      <c r="U3232">
        <f t="shared" si="254"/>
        <v>2014</v>
      </c>
    </row>
    <row r="3233" spans="1:21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8317</v>
      </c>
      <c r="R3233" t="s">
        <v>8318</v>
      </c>
      <c r="S3233" s="11">
        <f t="shared" si="252"/>
        <v>42446.943831018521</v>
      </c>
      <c r="T3233" s="11">
        <f t="shared" si="253"/>
        <v>42476.943831018521</v>
      </c>
      <c r="U3233">
        <f t="shared" si="254"/>
        <v>2016</v>
      </c>
    </row>
    <row r="3234" spans="1:21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8317</v>
      </c>
      <c r="R3234" t="s">
        <v>8318</v>
      </c>
      <c r="S3234" s="11">
        <f t="shared" si="252"/>
        <v>42463.81385416667</v>
      </c>
      <c r="T3234" s="11">
        <f t="shared" si="253"/>
        <v>42494.165972222225</v>
      </c>
      <c r="U3234">
        <f t="shared" si="254"/>
        <v>2016</v>
      </c>
    </row>
    <row r="3235" spans="1:21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8317</v>
      </c>
      <c r="R3235" t="s">
        <v>8318</v>
      </c>
      <c r="S3235" s="11">
        <f t="shared" si="252"/>
        <v>42766.805034722223</v>
      </c>
      <c r="T3235" s="11">
        <f t="shared" si="253"/>
        <v>42796.805034722223</v>
      </c>
      <c r="U3235">
        <f t="shared" si="254"/>
        <v>2017</v>
      </c>
    </row>
    <row r="3236" spans="1:21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8317</v>
      </c>
      <c r="R3236" t="s">
        <v>8318</v>
      </c>
      <c r="S3236" s="11">
        <f t="shared" si="252"/>
        <v>42734.789444444439</v>
      </c>
      <c r="T3236" s="11">
        <f t="shared" si="253"/>
        <v>42767.979861111111</v>
      </c>
      <c r="U3236">
        <f t="shared" si="254"/>
        <v>2016</v>
      </c>
    </row>
    <row r="3237" spans="1:21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8317</v>
      </c>
      <c r="R3237" t="s">
        <v>8318</v>
      </c>
      <c r="S3237" s="11">
        <f t="shared" si="252"/>
        <v>42522.347812499997</v>
      </c>
      <c r="T3237" s="11">
        <f t="shared" si="253"/>
        <v>42552.347812499997</v>
      </c>
      <c r="U3237">
        <f t="shared" si="254"/>
        <v>2016</v>
      </c>
    </row>
    <row r="3238" spans="1:21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8317</v>
      </c>
      <c r="R3238" t="s">
        <v>8318</v>
      </c>
      <c r="S3238" s="11">
        <f t="shared" si="252"/>
        <v>42702.917048611111</v>
      </c>
      <c r="T3238" s="11">
        <f t="shared" si="253"/>
        <v>42732.917048611111</v>
      </c>
      <c r="U3238">
        <f t="shared" si="254"/>
        <v>2016</v>
      </c>
    </row>
    <row r="3239" spans="1:21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8317</v>
      </c>
      <c r="R3239" t="s">
        <v>8318</v>
      </c>
      <c r="S3239" s="11">
        <f t="shared" si="252"/>
        <v>42252.474351851852</v>
      </c>
      <c r="T3239" s="11">
        <f t="shared" si="253"/>
        <v>42276.165972222225</v>
      </c>
      <c r="U3239">
        <f t="shared" si="254"/>
        <v>2015</v>
      </c>
    </row>
    <row r="3240" spans="1:21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8317</v>
      </c>
      <c r="R3240" t="s">
        <v>8318</v>
      </c>
      <c r="S3240" s="11">
        <f t="shared" si="252"/>
        <v>42156.510393518518</v>
      </c>
      <c r="T3240" s="11">
        <f t="shared" si="253"/>
        <v>42186.510393518518</v>
      </c>
      <c r="U3240">
        <f t="shared" si="254"/>
        <v>2015</v>
      </c>
    </row>
    <row r="3241" spans="1:21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8317</v>
      </c>
      <c r="R3241" t="s">
        <v>8318</v>
      </c>
      <c r="S3241" s="11">
        <f t="shared" si="252"/>
        <v>42278.089039351849</v>
      </c>
      <c r="T3241" s="11">
        <f t="shared" si="253"/>
        <v>42302.999305555553</v>
      </c>
      <c r="U3241">
        <f t="shared" si="254"/>
        <v>2015</v>
      </c>
    </row>
    <row r="3242" spans="1:21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8317</v>
      </c>
      <c r="R3242" t="s">
        <v>8318</v>
      </c>
      <c r="S3242" s="11">
        <f t="shared" si="252"/>
        <v>42754.693842592591</v>
      </c>
      <c r="T3242" s="11">
        <f t="shared" si="253"/>
        <v>42782.958333333328</v>
      </c>
      <c r="U3242">
        <f t="shared" si="254"/>
        <v>2017</v>
      </c>
    </row>
    <row r="3243" spans="1:21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8317</v>
      </c>
      <c r="R3243" t="s">
        <v>8318</v>
      </c>
      <c r="S3243" s="11">
        <f t="shared" si="252"/>
        <v>41893.324884259258</v>
      </c>
      <c r="T3243" s="11">
        <f t="shared" si="253"/>
        <v>41926.290972222225</v>
      </c>
      <c r="U3243">
        <f t="shared" si="254"/>
        <v>2014</v>
      </c>
    </row>
    <row r="3244" spans="1:21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8317</v>
      </c>
      <c r="R3244" t="s">
        <v>8318</v>
      </c>
      <c r="S3244" s="11">
        <f t="shared" si="252"/>
        <v>41871.755694444444</v>
      </c>
      <c r="T3244" s="11">
        <f t="shared" si="253"/>
        <v>41901.755694444444</v>
      </c>
      <c r="U3244">
        <f t="shared" si="254"/>
        <v>2014</v>
      </c>
    </row>
    <row r="3245" spans="1:21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8317</v>
      </c>
      <c r="R3245" t="s">
        <v>8318</v>
      </c>
      <c r="S3245" s="11">
        <f t="shared" si="252"/>
        <v>42262.096782407403</v>
      </c>
      <c r="T3245" s="11">
        <f t="shared" si="253"/>
        <v>42286</v>
      </c>
      <c r="U3245">
        <f t="shared" si="254"/>
        <v>2015</v>
      </c>
    </row>
    <row r="3246" spans="1:21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8317</v>
      </c>
      <c r="R3246" t="s">
        <v>8318</v>
      </c>
      <c r="S3246" s="11">
        <f t="shared" si="252"/>
        <v>42675.694236111114</v>
      </c>
      <c r="T3246" s="11">
        <f t="shared" si="253"/>
        <v>42705.735902777778</v>
      </c>
      <c r="U3246">
        <f t="shared" si="254"/>
        <v>2016</v>
      </c>
    </row>
    <row r="3247" spans="1:21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8317</v>
      </c>
      <c r="R3247" t="s">
        <v>8318</v>
      </c>
      <c r="S3247" s="11">
        <f t="shared" si="252"/>
        <v>42135.60020833333</v>
      </c>
      <c r="T3247" s="11">
        <f t="shared" si="253"/>
        <v>42167.083333333328</v>
      </c>
      <c r="U3247">
        <f t="shared" si="254"/>
        <v>2015</v>
      </c>
    </row>
    <row r="3248" spans="1:21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8317</v>
      </c>
      <c r="R3248" t="s">
        <v>8318</v>
      </c>
      <c r="S3248" s="11">
        <f t="shared" si="252"/>
        <v>42230.472222222219</v>
      </c>
      <c r="T3248" s="11">
        <f t="shared" si="253"/>
        <v>42259.165972222225</v>
      </c>
      <c r="U3248">
        <f t="shared" si="254"/>
        <v>2015</v>
      </c>
    </row>
    <row r="3249" spans="1:21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8317</v>
      </c>
      <c r="R3249" t="s">
        <v>8318</v>
      </c>
      <c r="S3249" s="11">
        <f t="shared" si="252"/>
        <v>42167.434166666666</v>
      </c>
      <c r="T3249" s="11">
        <f t="shared" si="253"/>
        <v>42197.434166666666</v>
      </c>
      <c r="U3249">
        <f t="shared" si="254"/>
        <v>2015</v>
      </c>
    </row>
    <row r="3250" spans="1:21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8317</v>
      </c>
      <c r="R3250" t="s">
        <v>8318</v>
      </c>
      <c r="S3250" s="11">
        <f t="shared" si="252"/>
        <v>42068.888391203705</v>
      </c>
      <c r="T3250" s="11">
        <f t="shared" si="253"/>
        <v>42098.846724537041</v>
      </c>
      <c r="U3250">
        <f t="shared" si="254"/>
        <v>2015</v>
      </c>
    </row>
    <row r="3251" spans="1:21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8317</v>
      </c>
      <c r="R3251" t="s">
        <v>8318</v>
      </c>
      <c r="S3251" s="11">
        <f t="shared" si="252"/>
        <v>42145.746689814812</v>
      </c>
      <c r="T3251" s="11">
        <f t="shared" si="253"/>
        <v>42175.746689814812</v>
      </c>
      <c r="U3251">
        <f t="shared" si="254"/>
        <v>2015</v>
      </c>
    </row>
    <row r="3252" spans="1:21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8317</v>
      </c>
      <c r="R3252" t="s">
        <v>8318</v>
      </c>
      <c r="S3252" s="11">
        <f t="shared" si="252"/>
        <v>41918.742175925923</v>
      </c>
      <c r="T3252" s="11">
        <f t="shared" si="253"/>
        <v>41948.783842592595</v>
      </c>
      <c r="U3252">
        <f t="shared" si="254"/>
        <v>2014</v>
      </c>
    </row>
    <row r="3253" spans="1:21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8317</v>
      </c>
      <c r="R3253" t="s">
        <v>8318</v>
      </c>
      <c r="S3253" s="11">
        <f t="shared" si="252"/>
        <v>42146.731087962966</v>
      </c>
      <c r="T3253" s="11">
        <f t="shared" si="253"/>
        <v>42176.731087962966</v>
      </c>
      <c r="U3253">
        <f t="shared" si="254"/>
        <v>2015</v>
      </c>
    </row>
    <row r="3254" spans="1:21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8317</v>
      </c>
      <c r="R3254" t="s">
        <v>8318</v>
      </c>
      <c r="S3254" s="11">
        <f t="shared" si="252"/>
        <v>42590.472685185188</v>
      </c>
      <c r="T3254" s="11">
        <f t="shared" si="253"/>
        <v>42620.472685185188</v>
      </c>
      <c r="U3254">
        <f t="shared" si="254"/>
        <v>2016</v>
      </c>
    </row>
    <row r="3255" spans="1:21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8317</v>
      </c>
      <c r="R3255" t="s">
        <v>8318</v>
      </c>
      <c r="S3255" s="11">
        <f t="shared" si="252"/>
        <v>42602.576712962968</v>
      </c>
      <c r="T3255" s="11">
        <f t="shared" si="253"/>
        <v>42621.15625</v>
      </c>
      <c r="U3255">
        <f t="shared" si="254"/>
        <v>2016</v>
      </c>
    </row>
    <row r="3256" spans="1:21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8317</v>
      </c>
      <c r="R3256" t="s">
        <v>8318</v>
      </c>
      <c r="S3256" s="11">
        <f t="shared" si="252"/>
        <v>42059.085752314815</v>
      </c>
      <c r="T3256" s="11">
        <f t="shared" si="253"/>
        <v>42089.044085648144</v>
      </c>
      <c r="U3256">
        <f t="shared" si="254"/>
        <v>2015</v>
      </c>
    </row>
    <row r="3257" spans="1:21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8317</v>
      </c>
      <c r="R3257" t="s">
        <v>8318</v>
      </c>
      <c r="S3257" s="11">
        <f t="shared" si="252"/>
        <v>41889.768229166664</v>
      </c>
      <c r="T3257" s="11">
        <f t="shared" si="253"/>
        <v>41919.768229166664</v>
      </c>
      <c r="U3257">
        <f t="shared" si="254"/>
        <v>2014</v>
      </c>
    </row>
    <row r="3258" spans="1:21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ref="O3258:O3321" si="255">ROUND(E3258/D3258*100,0)</f>
        <v>128</v>
      </c>
      <c r="P3258">
        <f t="shared" ref="P3258:P3321" si="256">IFERROR(ROUND(E3258/L3258,2),0)</f>
        <v>72.760000000000005</v>
      </c>
      <c r="Q3258" s="10" t="s">
        <v>8317</v>
      </c>
      <c r="R3258" t="s">
        <v>8318</v>
      </c>
      <c r="S3258" s="11">
        <f t="shared" ref="S3258:S3321" si="257">(((J3258/60)/60)/24)+DATE(1970,1,1)</f>
        <v>42144.573807870373</v>
      </c>
      <c r="T3258" s="11">
        <f t="shared" ref="T3258:T3321" si="258">(((I3258/60)/60)/24)+DATE(1970,1,1)</f>
        <v>42166.165972222225</v>
      </c>
      <c r="U3258">
        <f t="shared" ref="U3258:U3321" si="259">YEAR(S3258)</f>
        <v>2015</v>
      </c>
    </row>
    <row r="3259" spans="1:21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5"/>
        <v>106</v>
      </c>
      <c r="P3259">
        <f t="shared" si="256"/>
        <v>51.85</v>
      </c>
      <c r="Q3259" s="10" t="s">
        <v>8317</v>
      </c>
      <c r="R3259" t="s">
        <v>8318</v>
      </c>
      <c r="S3259" s="11">
        <f t="shared" si="257"/>
        <v>42758.559629629628</v>
      </c>
      <c r="T3259" s="11">
        <f t="shared" si="258"/>
        <v>42788.559629629628</v>
      </c>
      <c r="U3259">
        <f t="shared" si="259"/>
        <v>2017</v>
      </c>
    </row>
    <row r="3260" spans="1:21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5"/>
        <v>105</v>
      </c>
      <c r="P3260">
        <f t="shared" si="256"/>
        <v>98.2</v>
      </c>
      <c r="Q3260" s="10" t="s">
        <v>8317</v>
      </c>
      <c r="R3260" t="s">
        <v>8318</v>
      </c>
      <c r="S3260" s="11">
        <f t="shared" si="257"/>
        <v>41982.887280092589</v>
      </c>
      <c r="T3260" s="11">
        <f t="shared" si="258"/>
        <v>42012.887280092589</v>
      </c>
      <c r="U3260">
        <f t="shared" si="259"/>
        <v>2014</v>
      </c>
    </row>
    <row r="3261" spans="1:21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5"/>
        <v>106</v>
      </c>
      <c r="P3261">
        <f t="shared" si="256"/>
        <v>251.74</v>
      </c>
      <c r="Q3261" s="10" t="s">
        <v>8317</v>
      </c>
      <c r="R3261" t="s">
        <v>8318</v>
      </c>
      <c r="S3261" s="11">
        <f t="shared" si="257"/>
        <v>42614.760937500003</v>
      </c>
      <c r="T3261" s="11">
        <f t="shared" si="258"/>
        <v>42644.165972222225</v>
      </c>
      <c r="U3261">
        <f t="shared" si="259"/>
        <v>2016</v>
      </c>
    </row>
    <row r="3262" spans="1:21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5"/>
        <v>109</v>
      </c>
      <c r="P3262">
        <f t="shared" si="256"/>
        <v>74.819999999999993</v>
      </c>
      <c r="Q3262" s="10" t="s">
        <v>8317</v>
      </c>
      <c r="R3262" t="s">
        <v>8318</v>
      </c>
      <c r="S3262" s="11">
        <f t="shared" si="257"/>
        <v>42303.672662037032</v>
      </c>
      <c r="T3262" s="11">
        <f t="shared" si="258"/>
        <v>42338.714328703703</v>
      </c>
      <c r="U3262">
        <f t="shared" si="259"/>
        <v>2015</v>
      </c>
    </row>
    <row r="3263" spans="1:21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5"/>
        <v>100</v>
      </c>
      <c r="P3263">
        <f t="shared" si="256"/>
        <v>67.650000000000006</v>
      </c>
      <c r="Q3263" s="10" t="s">
        <v>8317</v>
      </c>
      <c r="R3263" t="s">
        <v>8318</v>
      </c>
      <c r="S3263" s="11">
        <f t="shared" si="257"/>
        <v>42171.725416666668</v>
      </c>
      <c r="T3263" s="11">
        <f t="shared" si="258"/>
        <v>42201.725416666668</v>
      </c>
      <c r="U3263">
        <f t="shared" si="259"/>
        <v>2015</v>
      </c>
    </row>
    <row r="3264" spans="1:21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5"/>
        <v>103</v>
      </c>
      <c r="P3264">
        <f t="shared" si="256"/>
        <v>93.81</v>
      </c>
      <c r="Q3264" s="10" t="s">
        <v>8317</v>
      </c>
      <c r="R3264" t="s">
        <v>8318</v>
      </c>
      <c r="S3264" s="11">
        <f t="shared" si="257"/>
        <v>41964.315532407403</v>
      </c>
      <c r="T3264" s="11">
        <f t="shared" si="258"/>
        <v>41995.166666666672</v>
      </c>
      <c r="U3264">
        <f t="shared" si="259"/>
        <v>2014</v>
      </c>
    </row>
    <row r="3265" spans="1:21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5"/>
        <v>112</v>
      </c>
      <c r="P3265">
        <f t="shared" si="256"/>
        <v>41.24</v>
      </c>
      <c r="Q3265" s="10" t="s">
        <v>8317</v>
      </c>
      <c r="R3265" t="s">
        <v>8318</v>
      </c>
      <c r="S3265" s="11">
        <f t="shared" si="257"/>
        <v>42284.516064814816</v>
      </c>
      <c r="T3265" s="11">
        <f t="shared" si="258"/>
        <v>42307.875</v>
      </c>
      <c r="U3265">
        <f t="shared" si="259"/>
        <v>2015</v>
      </c>
    </row>
    <row r="3266" spans="1:21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5"/>
        <v>103</v>
      </c>
      <c r="P3266">
        <f t="shared" si="256"/>
        <v>52.55</v>
      </c>
      <c r="Q3266" s="10" t="s">
        <v>8317</v>
      </c>
      <c r="R3266" t="s">
        <v>8318</v>
      </c>
      <c r="S3266" s="11">
        <f t="shared" si="257"/>
        <v>42016.800208333334</v>
      </c>
      <c r="T3266" s="11">
        <f t="shared" si="258"/>
        <v>42032.916666666672</v>
      </c>
      <c r="U3266">
        <f t="shared" si="259"/>
        <v>2015</v>
      </c>
    </row>
    <row r="3267" spans="1:21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>
        <f t="shared" si="256"/>
        <v>70.290000000000006</v>
      </c>
      <c r="Q3267" s="10" t="s">
        <v>8317</v>
      </c>
      <c r="R3267" t="s">
        <v>8318</v>
      </c>
      <c r="S3267" s="11">
        <f t="shared" si="257"/>
        <v>42311.711979166663</v>
      </c>
      <c r="T3267" s="11">
        <f t="shared" si="258"/>
        <v>42341.708333333328</v>
      </c>
      <c r="U3267">
        <f t="shared" si="259"/>
        <v>2015</v>
      </c>
    </row>
    <row r="3268" spans="1:21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8317</v>
      </c>
      <c r="R3268" t="s">
        <v>8318</v>
      </c>
      <c r="S3268" s="11">
        <f t="shared" si="257"/>
        <v>42136.536134259266</v>
      </c>
      <c r="T3268" s="11">
        <f t="shared" si="258"/>
        <v>42167.875</v>
      </c>
      <c r="U3268">
        <f t="shared" si="259"/>
        <v>2015</v>
      </c>
    </row>
    <row r="3269" spans="1:21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8317</v>
      </c>
      <c r="R3269" t="s">
        <v>8318</v>
      </c>
      <c r="S3269" s="11">
        <f t="shared" si="257"/>
        <v>42172.757638888885</v>
      </c>
      <c r="T3269" s="11">
        <f t="shared" si="258"/>
        <v>42202.757638888885</v>
      </c>
      <c r="U3269">
        <f t="shared" si="259"/>
        <v>2015</v>
      </c>
    </row>
    <row r="3270" spans="1:21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8317</v>
      </c>
      <c r="R3270" t="s">
        <v>8318</v>
      </c>
      <c r="S3270" s="11">
        <f t="shared" si="257"/>
        <v>42590.90425925926</v>
      </c>
      <c r="T3270" s="11">
        <f t="shared" si="258"/>
        <v>42606.90425925926</v>
      </c>
      <c r="U3270">
        <f t="shared" si="259"/>
        <v>2016</v>
      </c>
    </row>
    <row r="3271" spans="1:21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8317</v>
      </c>
      <c r="R3271" t="s">
        <v>8318</v>
      </c>
      <c r="S3271" s="11">
        <f t="shared" si="257"/>
        <v>42137.395798611105</v>
      </c>
      <c r="T3271" s="11">
        <f t="shared" si="258"/>
        <v>42171.458333333328</v>
      </c>
      <c r="U3271">
        <f t="shared" si="259"/>
        <v>2015</v>
      </c>
    </row>
    <row r="3272" spans="1:21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8317</v>
      </c>
      <c r="R3272" t="s">
        <v>8318</v>
      </c>
      <c r="S3272" s="11">
        <f t="shared" si="257"/>
        <v>42167.533159722225</v>
      </c>
      <c r="T3272" s="11">
        <f t="shared" si="258"/>
        <v>42197.533159722225</v>
      </c>
      <c r="U3272">
        <f t="shared" si="259"/>
        <v>2015</v>
      </c>
    </row>
    <row r="3273" spans="1:21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8317</v>
      </c>
      <c r="R3273" t="s">
        <v>8318</v>
      </c>
      <c r="S3273" s="11">
        <f t="shared" si="257"/>
        <v>41915.437210648146</v>
      </c>
      <c r="T3273" s="11">
        <f t="shared" si="258"/>
        <v>41945.478877314818</v>
      </c>
      <c r="U3273">
        <f t="shared" si="259"/>
        <v>2014</v>
      </c>
    </row>
    <row r="3274" spans="1:21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8317</v>
      </c>
      <c r="R3274" t="s">
        <v>8318</v>
      </c>
      <c r="S3274" s="11">
        <f t="shared" si="257"/>
        <v>42284.500104166669</v>
      </c>
      <c r="T3274" s="11">
        <f t="shared" si="258"/>
        <v>42314.541770833333</v>
      </c>
      <c r="U3274">
        <f t="shared" si="259"/>
        <v>2015</v>
      </c>
    </row>
    <row r="3275" spans="1:21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8317</v>
      </c>
      <c r="R3275" t="s">
        <v>8318</v>
      </c>
      <c r="S3275" s="11">
        <f t="shared" si="257"/>
        <v>42611.801412037035</v>
      </c>
      <c r="T3275" s="11">
        <f t="shared" si="258"/>
        <v>42627.791666666672</v>
      </c>
      <c r="U3275">
        <f t="shared" si="259"/>
        <v>2016</v>
      </c>
    </row>
    <row r="3276" spans="1:21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8317</v>
      </c>
      <c r="R3276" t="s">
        <v>8318</v>
      </c>
      <c r="S3276" s="11">
        <f t="shared" si="257"/>
        <v>42400.704537037032</v>
      </c>
      <c r="T3276" s="11">
        <f t="shared" si="258"/>
        <v>42444.875</v>
      </c>
      <c r="U3276">
        <f t="shared" si="259"/>
        <v>2016</v>
      </c>
    </row>
    <row r="3277" spans="1:21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8317</v>
      </c>
      <c r="R3277" t="s">
        <v>8318</v>
      </c>
      <c r="S3277" s="11">
        <f t="shared" si="257"/>
        <v>42017.88045138889</v>
      </c>
      <c r="T3277" s="11">
        <f t="shared" si="258"/>
        <v>42044.1875</v>
      </c>
      <c r="U3277">
        <f t="shared" si="259"/>
        <v>2015</v>
      </c>
    </row>
    <row r="3278" spans="1:21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8317</v>
      </c>
      <c r="R3278" t="s">
        <v>8318</v>
      </c>
      <c r="S3278" s="11">
        <f t="shared" si="257"/>
        <v>42426.949988425928</v>
      </c>
      <c r="T3278" s="11">
        <f t="shared" si="258"/>
        <v>42461.165972222225</v>
      </c>
      <c r="U3278">
        <f t="shared" si="259"/>
        <v>2016</v>
      </c>
    </row>
    <row r="3279" spans="1:21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8317</v>
      </c>
      <c r="R3279" t="s">
        <v>8318</v>
      </c>
      <c r="S3279" s="11">
        <f t="shared" si="257"/>
        <v>41931.682939814818</v>
      </c>
      <c r="T3279" s="11">
        <f t="shared" si="258"/>
        <v>41961.724606481483</v>
      </c>
      <c r="U3279">
        <f t="shared" si="259"/>
        <v>2014</v>
      </c>
    </row>
    <row r="3280" spans="1:21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8317</v>
      </c>
      <c r="R3280" t="s">
        <v>8318</v>
      </c>
      <c r="S3280" s="11">
        <f t="shared" si="257"/>
        <v>42124.848414351851</v>
      </c>
      <c r="T3280" s="11">
        <f t="shared" si="258"/>
        <v>42154.848414351851</v>
      </c>
      <c r="U3280">
        <f t="shared" si="259"/>
        <v>2015</v>
      </c>
    </row>
    <row r="3281" spans="1:21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8317</v>
      </c>
      <c r="R3281" t="s">
        <v>8318</v>
      </c>
      <c r="S3281" s="11">
        <f t="shared" si="257"/>
        <v>42431.102534722217</v>
      </c>
      <c r="T3281" s="11">
        <f t="shared" si="258"/>
        <v>42461.06086805556</v>
      </c>
      <c r="U3281">
        <f t="shared" si="259"/>
        <v>2016</v>
      </c>
    </row>
    <row r="3282" spans="1:21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8317</v>
      </c>
      <c r="R3282" t="s">
        <v>8318</v>
      </c>
      <c r="S3282" s="11">
        <f t="shared" si="257"/>
        <v>42121.756921296299</v>
      </c>
      <c r="T3282" s="11">
        <f t="shared" si="258"/>
        <v>42156.208333333328</v>
      </c>
      <c r="U3282">
        <f t="shared" si="259"/>
        <v>2015</v>
      </c>
    </row>
    <row r="3283" spans="1:21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8317</v>
      </c>
      <c r="R3283" t="s">
        <v>8318</v>
      </c>
      <c r="S3283" s="11">
        <f t="shared" si="257"/>
        <v>42219.019733796296</v>
      </c>
      <c r="T3283" s="11">
        <f t="shared" si="258"/>
        <v>42249.019733796296</v>
      </c>
      <c r="U3283">
        <f t="shared" si="259"/>
        <v>2015</v>
      </c>
    </row>
    <row r="3284" spans="1:21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8317</v>
      </c>
      <c r="R3284" t="s">
        <v>8318</v>
      </c>
      <c r="S3284" s="11">
        <f t="shared" si="257"/>
        <v>42445.19430555556</v>
      </c>
      <c r="T3284" s="11">
        <f t="shared" si="258"/>
        <v>42489.19430555556</v>
      </c>
      <c r="U3284">
        <f t="shared" si="259"/>
        <v>2016</v>
      </c>
    </row>
    <row r="3285" spans="1:21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8317</v>
      </c>
      <c r="R3285" t="s">
        <v>8318</v>
      </c>
      <c r="S3285" s="11">
        <f t="shared" si="257"/>
        <v>42379.74418981481</v>
      </c>
      <c r="T3285" s="11">
        <f t="shared" si="258"/>
        <v>42410.875</v>
      </c>
      <c r="U3285">
        <f t="shared" si="259"/>
        <v>2016</v>
      </c>
    </row>
    <row r="3286" spans="1:21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8317</v>
      </c>
      <c r="R3286" t="s">
        <v>8318</v>
      </c>
      <c r="S3286" s="11">
        <f t="shared" si="257"/>
        <v>42380.884872685187</v>
      </c>
      <c r="T3286" s="11">
        <f t="shared" si="258"/>
        <v>42398.249305555553</v>
      </c>
      <c r="U3286">
        <f t="shared" si="259"/>
        <v>2016</v>
      </c>
    </row>
    <row r="3287" spans="1:21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8317</v>
      </c>
      <c r="R3287" t="s">
        <v>8318</v>
      </c>
      <c r="S3287" s="11">
        <f t="shared" si="257"/>
        <v>42762.942430555559</v>
      </c>
      <c r="T3287" s="11">
        <f t="shared" si="258"/>
        <v>42794.208333333328</v>
      </c>
      <c r="U3287">
        <f t="shared" si="259"/>
        <v>2017</v>
      </c>
    </row>
    <row r="3288" spans="1:21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8317</v>
      </c>
      <c r="R3288" t="s">
        <v>8318</v>
      </c>
      <c r="S3288" s="11">
        <f t="shared" si="257"/>
        <v>42567.840069444443</v>
      </c>
      <c r="T3288" s="11">
        <f t="shared" si="258"/>
        <v>42597.840069444443</v>
      </c>
      <c r="U3288">
        <f t="shared" si="259"/>
        <v>2016</v>
      </c>
    </row>
    <row r="3289" spans="1:21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8317</v>
      </c>
      <c r="R3289" t="s">
        <v>8318</v>
      </c>
      <c r="S3289" s="11">
        <f t="shared" si="257"/>
        <v>42311.750324074077</v>
      </c>
      <c r="T3289" s="11">
        <f t="shared" si="258"/>
        <v>42336.750324074077</v>
      </c>
      <c r="U3289">
        <f t="shared" si="259"/>
        <v>2015</v>
      </c>
    </row>
    <row r="3290" spans="1:21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8317</v>
      </c>
      <c r="R3290" t="s">
        <v>8318</v>
      </c>
      <c r="S3290" s="11">
        <f t="shared" si="257"/>
        <v>42505.774479166663</v>
      </c>
      <c r="T3290" s="11">
        <f t="shared" si="258"/>
        <v>42541.958333333328</v>
      </c>
      <c r="U3290">
        <f t="shared" si="259"/>
        <v>2016</v>
      </c>
    </row>
    <row r="3291" spans="1:21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8317</v>
      </c>
      <c r="R3291" t="s">
        <v>8318</v>
      </c>
      <c r="S3291" s="11">
        <f t="shared" si="257"/>
        <v>42758.368078703701</v>
      </c>
      <c r="T3291" s="11">
        <f t="shared" si="258"/>
        <v>42786.368078703701</v>
      </c>
      <c r="U3291">
        <f t="shared" si="259"/>
        <v>2017</v>
      </c>
    </row>
    <row r="3292" spans="1:21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8317</v>
      </c>
      <c r="R3292" t="s">
        <v>8318</v>
      </c>
      <c r="S3292" s="11">
        <f t="shared" si="257"/>
        <v>42775.51494212963</v>
      </c>
      <c r="T3292" s="11">
        <f t="shared" si="258"/>
        <v>42805.51494212963</v>
      </c>
      <c r="U3292">
        <f t="shared" si="259"/>
        <v>2017</v>
      </c>
    </row>
    <row r="3293" spans="1:21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8317</v>
      </c>
      <c r="R3293" t="s">
        <v>8318</v>
      </c>
      <c r="S3293" s="11">
        <f t="shared" si="257"/>
        <v>42232.702546296292</v>
      </c>
      <c r="T3293" s="11">
        <f t="shared" si="258"/>
        <v>42264.165972222225</v>
      </c>
      <c r="U3293">
        <f t="shared" si="259"/>
        <v>2015</v>
      </c>
    </row>
    <row r="3294" spans="1:21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8317</v>
      </c>
      <c r="R3294" t="s">
        <v>8318</v>
      </c>
      <c r="S3294" s="11">
        <f t="shared" si="257"/>
        <v>42282.770231481481</v>
      </c>
      <c r="T3294" s="11">
        <f t="shared" si="258"/>
        <v>42342.811898148153</v>
      </c>
      <c r="U3294">
        <f t="shared" si="259"/>
        <v>2015</v>
      </c>
    </row>
    <row r="3295" spans="1:21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8317</v>
      </c>
      <c r="R3295" t="s">
        <v>8318</v>
      </c>
      <c r="S3295" s="11">
        <f t="shared" si="257"/>
        <v>42768.425370370373</v>
      </c>
      <c r="T3295" s="11">
        <f t="shared" si="258"/>
        <v>42798.425370370373</v>
      </c>
      <c r="U3295">
        <f t="shared" si="259"/>
        <v>2017</v>
      </c>
    </row>
    <row r="3296" spans="1:21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8317</v>
      </c>
      <c r="R3296" t="s">
        <v>8318</v>
      </c>
      <c r="S3296" s="11">
        <f t="shared" si="257"/>
        <v>42141.541134259256</v>
      </c>
      <c r="T3296" s="11">
        <f t="shared" si="258"/>
        <v>42171.541134259256</v>
      </c>
      <c r="U3296">
        <f t="shared" si="259"/>
        <v>2015</v>
      </c>
    </row>
    <row r="3297" spans="1:21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8317</v>
      </c>
      <c r="R3297" t="s">
        <v>8318</v>
      </c>
      <c r="S3297" s="11">
        <f t="shared" si="257"/>
        <v>42609.442465277782</v>
      </c>
      <c r="T3297" s="11">
        <f t="shared" si="258"/>
        <v>42639.442465277782</v>
      </c>
      <c r="U3297">
        <f t="shared" si="259"/>
        <v>2016</v>
      </c>
    </row>
    <row r="3298" spans="1:21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8317</v>
      </c>
      <c r="R3298" t="s">
        <v>8318</v>
      </c>
      <c r="S3298" s="11">
        <f t="shared" si="257"/>
        <v>42309.756620370375</v>
      </c>
      <c r="T3298" s="11">
        <f t="shared" si="258"/>
        <v>42330.916666666672</v>
      </c>
      <c r="U3298">
        <f t="shared" si="259"/>
        <v>2015</v>
      </c>
    </row>
    <row r="3299" spans="1:21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8317</v>
      </c>
      <c r="R3299" t="s">
        <v>8318</v>
      </c>
      <c r="S3299" s="11">
        <f t="shared" si="257"/>
        <v>42193.771481481483</v>
      </c>
      <c r="T3299" s="11">
        <f t="shared" si="258"/>
        <v>42212.957638888889</v>
      </c>
      <c r="U3299">
        <f t="shared" si="259"/>
        <v>2015</v>
      </c>
    </row>
    <row r="3300" spans="1:21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8317</v>
      </c>
      <c r="R3300" t="s">
        <v>8318</v>
      </c>
      <c r="S3300" s="11">
        <f t="shared" si="257"/>
        <v>42239.957962962959</v>
      </c>
      <c r="T3300" s="11">
        <f t="shared" si="258"/>
        <v>42260</v>
      </c>
      <c r="U3300">
        <f t="shared" si="259"/>
        <v>2015</v>
      </c>
    </row>
    <row r="3301" spans="1:21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8317</v>
      </c>
      <c r="R3301" t="s">
        <v>8318</v>
      </c>
      <c r="S3301" s="11">
        <f t="shared" si="257"/>
        <v>42261.917395833334</v>
      </c>
      <c r="T3301" s="11">
        <f t="shared" si="258"/>
        <v>42291.917395833334</v>
      </c>
      <c r="U3301">
        <f t="shared" si="259"/>
        <v>2015</v>
      </c>
    </row>
    <row r="3302" spans="1:21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8317</v>
      </c>
      <c r="R3302" t="s">
        <v>8318</v>
      </c>
      <c r="S3302" s="11">
        <f t="shared" si="257"/>
        <v>42102.743773148148</v>
      </c>
      <c r="T3302" s="11">
        <f t="shared" si="258"/>
        <v>42123.743773148148</v>
      </c>
      <c r="U3302">
        <f t="shared" si="259"/>
        <v>2015</v>
      </c>
    </row>
    <row r="3303" spans="1:21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8317</v>
      </c>
      <c r="R3303" t="s">
        <v>8318</v>
      </c>
      <c r="S3303" s="11">
        <f t="shared" si="257"/>
        <v>42538.73583333334</v>
      </c>
      <c r="T3303" s="11">
        <f t="shared" si="258"/>
        <v>42583.290972222225</v>
      </c>
      <c r="U3303">
        <f t="shared" si="259"/>
        <v>2016</v>
      </c>
    </row>
    <row r="3304" spans="1:21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8317</v>
      </c>
      <c r="R3304" t="s">
        <v>8318</v>
      </c>
      <c r="S3304" s="11">
        <f t="shared" si="257"/>
        <v>42681.35157407407</v>
      </c>
      <c r="T3304" s="11">
        <f t="shared" si="258"/>
        <v>42711.35157407407</v>
      </c>
      <c r="U3304">
        <f t="shared" si="259"/>
        <v>2016</v>
      </c>
    </row>
    <row r="3305" spans="1:21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8317</v>
      </c>
      <c r="R3305" t="s">
        <v>8318</v>
      </c>
      <c r="S3305" s="11">
        <f t="shared" si="257"/>
        <v>42056.65143518518</v>
      </c>
      <c r="T3305" s="11">
        <f t="shared" si="258"/>
        <v>42091.609768518523</v>
      </c>
      <c r="U3305">
        <f t="shared" si="259"/>
        <v>2015</v>
      </c>
    </row>
    <row r="3306" spans="1:21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8317</v>
      </c>
      <c r="R3306" t="s">
        <v>8318</v>
      </c>
      <c r="S3306" s="11">
        <f t="shared" si="257"/>
        <v>42696.624444444446</v>
      </c>
      <c r="T3306" s="11">
        <f t="shared" si="258"/>
        <v>42726.624444444446</v>
      </c>
      <c r="U3306">
        <f t="shared" si="259"/>
        <v>2016</v>
      </c>
    </row>
    <row r="3307" spans="1:21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8317</v>
      </c>
      <c r="R3307" t="s">
        <v>8318</v>
      </c>
      <c r="S3307" s="11">
        <f t="shared" si="257"/>
        <v>42186.855879629627</v>
      </c>
      <c r="T3307" s="11">
        <f t="shared" si="258"/>
        <v>42216.855879629627</v>
      </c>
      <c r="U3307">
        <f t="shared" si="259"/>
        <v>2015</v>
      </c>
    </row>
    <row r="3308" spans="1:21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8317</v>
      </c>
      <c r="R3308" t="s">
        <v>8318</v>
      </c>
      <c r="S3308" s="11">
        <f t="shared" si="257"/>
        <v>42493.219236111108</v>
      </c>
      <c r="T3308" s="11">
        <f t="shared" si="258"/>
        <v>42531.125</v>
      </c>
      <c r="U3308">
        <f t="shared" si="259"/>
        <v>2016</v>
      </c>
    </row>
    <row r="3309" spans="1:21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8317</v>
      </c>
      <c r="R3309" t="s">
        <v>8318</v>
      </c>
      <c r="S3309" s="11">
        <f t="shared" si="257"/>
        <v>42475.057164351849</v>
      </c>
      <c r="T3309" s="11">
        <f t="shared" si="258"/>
        <v>42505.057164351849</v>
      </c>
      <c r="U3309">
        <f t="shared" si="259"/>
        <v>2016</v>
      </c>
    </row>
    <row r="3310" spans="1:21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8317</v>
      </c>
      <c r="R3310" t="s">
        <v>8318</v>
      </c>
      <c r="S3310" s="11">
        <f t="shared" si="257"/>
        <v>42452.876909722225</v>
      </c>
      <c r="T3310" s="11">
        <f t="shared" si="258"/>
        <v>42473.876909722225</v>
      </c>
      <c r="U3310">
        <f t="shared" si="259"/>
        <v>2016</v>
      </c>
    </row>
    <row r="3311" spans="1:21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8317</v>
      </c>
      <c r="R3311" t="s">
        <v>8318</v>
      </c>
      <c r="S3311" s="11">
        <f t="shared" si="257"/>
        <v>42628.650208333333</v>
      </c>
      <c r="T3311" s="11">
        <f t="shared" si="258"/>
        <v>42659.650208333333</v>
      </c>
      <c r="U3311">
        <f t="shared" si="259"/>
        <v>2016</v>
      </c>
    </row>
    <row r="3312" spans="1:21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8317</v>
      </c>
      <c r="R3312" t="s">
        <v>8318</v>
      </c>
      <c r="S3312" s="11">
        <f t="shared" si="257"/>
        <v>42253.928530092591</v>
      </c>
      <c r="T3312" s="11">
        <f t="shared" si="258"/>
        <v>42283.928530092591</v>
      </c>
      <c r="U3312">
        <f t="shared" si="259"/>
        <v>2015</v>
      </c>
    </row>
    <row r="3313" spans="1:21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8317</v>
      </c>
      <c r="R3313" t="s">
        <v>8318</v>
      </c>
      <c r="S3313" s="11">
        <f t="shared" si="257"/>
        <v>42264.29178240741</v>
      </c>
      <c r="T3313" s="11">
        <f t="shared" si="258"/>
        <v>42294.29178240741</v>
      </c>
      <c r="U3313">
        <f t="shared" si="259"/>
        <v>2015</v>
      </c>
    </row>
    <row r="3314" spans="1:21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8317</v>
      </c>
      <c r="R3314" t="s">
        <v>8318</v>
      </c>
      <c r="S3314" s="11">
        <f t="shared" si="257"/>
        <v>42664.809560185182</v>
      </c>
      <c r="T3314" s="11">
        <f t="shared" si="258"/>
        <v>42685.916666666672</v>
      </c>
      <c r="U3314">
        <f t="shared" si="259"/>
        <v>2016</v>
      </c>
    </row>
    <row r="3315" spans="1:21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8317</v>
      </c>
      <c r="R3315" t="s">
        <v>8318</v>
      </c>
      <c r="S3315" s="11">
        <f t="shared" si="257"/>
        <v>42382.244409722218</v>
      </c>
      <c r="T3315" s="11">
        <f t="shared" si="258"/>
        <v>42396.041666666672</v>
      </c>
      <c r="U3315">
        <f t="shared" si="259"/>
        <v>2016</v>
      </c>
    </row>
    <row r="3316" spans="1:21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8317</v>
      </c>
      <c r="R3316" t="s">
        <v>8318</v>
      </c>
      <c r="S3316" s="11">
        <f t="shared" si="257"/>
        <v>42105.267488425925</v>
      </c>
      <c r="T3316" s="11">
        <f t="shared" si="258"/>
        <v>42132.836805555555</v>
      </c>
      <c r="U3316">
        <f t="shared" si="259"/>
        <v>2015</v>
      </c>
    </row>
    <row r="3317" spans="1:21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8317</v>
      </c>
      <c r="R3317" t="s">
        <v>8318</v>
      </c>
      <c r="S3317" s="11">
        <f t="shared" si="257"/>
        <v>42466.303715277783</v>
      </c>
      <c r="T3317" s="11">
        <f t="shared" si="258"/>
        <v>42496.303715277783</v>
      </c>
      <c r="U3317">
        <f t="shared" si="259"/>
        <v>2016</v>
      </c>
    </row>
    <row r="3318" spans="1:21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8317</v>
      </c>
      <c r="R3318" t="s">
        <v>8318</v>
      </c>
      <c r="S3318" s="11">
        <f t="shared" si="257"/>
        <v>41826.871238425927</v>
      </c>
      <c r="T3318" s="11">
        <f t="shared" si="258"/>
        <v>41859.57916666667</v>
      </c>
      <c r="U3318">
        <f t="shared" si="259"/>
        <v>2014</v>
      </c>
    </row>
    <row r="3319" spans="1:21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8317</v>
      </c>
      <c r="R3319" t="s">
        <v>8318</v>
      </c>
      <c r="S3319" s="11">
        <f t="shared" si="257"/>
        <v>42499.039629629624</v>
      </c>
      <c r="T3319" s="11">
        <f t="shared" si="258"/>
        <v>42529.039629629624</v>
      </c>
      <c r="U3319">
        <f t="shared" si="259"/>
        <v>2016</v>
      </c>
    </row>
    <row r="3320" spans="1:21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8317</v>
      </c>
      <c r="R3320" t="s">
        <v>8318</v>
      </c>
      <c r="S3320" s="11">
        <f t="shared" si="257"/>
        <v>42431.302002314813</v>
      </c>
      <c r="T3320" s="11">
        <f t="shared" si="258"/>
        <v>42471.104166666672</v>
      </c>
      <c r="U3320">
        <f t="shared" si="259"/>
        <v>2016</v>
      </c>
    </row>
    <row r="3321" spans="1:21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8317</v>
      </c>
      <c r="R3321" t="s">
        <v>8318</v>
      </c>
      <c r="S3321" s="11">
        <f t="shared" si="257"/>
        <v>41990.585486111115</v>
      </c>
      <c r="T3321" s="11">
        <f t="shared" si="258"/>
        <v>42035.585486111115</v>
      </c>
      <c r="U3321">
        <f t="shared" si="259"/>
        <v>2014</v>
      </c>
    </row>
    <row r="3322" spans="1:21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ref="O3322:O3385" si="260">ROUND(E3322/D3322*100,0)</f>
        <v>101</v>
      </c>
      <c r="P3322">
        <f t="shared" ref="P3322:P3385" si="261">IFERROR(ROUND(E3322/L3322,2),0)</f>
        <v>66.45</v>
      </c>
      <c r="Q3322" s="10" t="s">
        <v>8317</v>
      </c>
      <c r="R3322" t="s">
        <v>8318</v>
      </c>
      <c r="S3322" s="11">
        <f t="shared" ref="S3322:S3385" si="262">(((J3322/60)/60)/24)+DATE(1970,1,1)</f>
        <v>42513.045798611114</v>
      </c>
      <c r="T3322" s="11">
        <f t="shared" ref="T3322:T3385" si="263">(((I3322/60)/60)/24)+DATE(1970,1,1)</f>
        <v>42543.045798611114</v>
      </c>
      <c r="U3322">
        <f t="shared" ref="U3322:U3385" si="264">YEAR(S3322)</f>
        <v>2016</v>
      </c>
    </row>
    <row r="3323" spans="1:21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60"/>
        <v>107</v>
      </c>
      <c r="P3323">
        <f t="shared" si="261"/>
        <v>35.799999999999997</v>
      </c>
      <c r="Q3323" s="10" t="s">
        <v>8317</v>
      </c>
      <c r="R3323" t="s">
        <v>8318</v>
      </c>
      <c r="S3323" s="11">
        <f t="shared" si="262"/>
        <v>41914.100289351853</v>
      </c>
      <c r="T3323" s="11">
        <f t="shared" si="263"/>
        <v>41928.165972222225</v>
      </c>
      <c r="U3323">
        <f t="shared" si="264"/>
        <v>2014</v>
      </c>
    </row>
    <row r="3324" spans="1:21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60"/>
        <v>102</v>
      </c>
      <c r="P3324">
        <f t="shared" si="261"/>
        <v>145.65</v>
      </c>
      <c r="Q3324" s="10" t="s">
        <v>8317</v>
      </c>
      <c r="R3324" t="s">
        <v>8318</v>
      </c>
      <c r="S3324" s="11">
        <f t="shared" si="262"/>
        <v>42521.010370370372</v>
      </c>
      <c r="T3324" s="11">
        <f t="shared" si="263"/>
        <v>42543.163194444445</v>
      </c>
      <c r="U3324">
        <f t="shared" si="264"/>
        <v>2016</v>
      </c>
    </row>
    <row r="3325" spans="1:21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60"/>
        <v>126</v>
      </c>
      <c r="P3325">
        <f t="shared" si="261"/>
        <v>25.69</v>
      </c>
      <c r="Q3325" s="10" t="s">
        <v>8317</v>
      </c>
      <c r="R3325" t="s">
        <v>8318</v>
      </c>
      <c r="S3325" s="11">
        <f t="shared" si="262"/>
        <v>42608.36583333333</v>
      </c>
      <c r="T3325" s="11">
        <f t="shared" si="263"/>
        <v>42638.36583333333</v>
      </c>
      <c r="U3325">
        <f t="shared" si="264"/>
        <v>2016</v>
      </c>
    </row>
    <row r="3326" spans="1:21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60"/>
        <v>102</v>
      </c>
      <c r="P3326">
        <f t="shared" si="261"/>
        <v>152.5</v>
      </c>
      <c r="Q3326" s="10" t="s">
        <v>8317</v>
      </c>
      <c r="R3326" t="s">
        <v>8318</v>
      </c>
      <c r="S3326" s="11">
        <f t="shared" si="262"/>
        <v>42512.58321759259</v>
      </c>
      <c r="T3326" s="11">
        <f t="shared" si="263"/>
        <v>42526.58321759259</v>
      </c>
      <c r="U3326">
        <f t="shared" si="264"/>
        <v>2016</v>
      </c>
    </row>
    <row r="3327" spans="1:21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60"/>
        <v>113</v>
      </c>
      <c r="P3327">
        <f t="shared" si="261"/>
        <v>30</v>
      </c>
      <c r="Q3327" s="10" t="s">
        <v>8317</v>
      </c>
      <c r="R3327" t="s">
        <v>8318</v>
      </c>
      <c r="S3327" s="11">
        <f t="shared" si="262"/>
        <v>42064.785613425927</v>
      </c>
      <c r="T3327" s="11">
        <f t="shared" si="263"/>
        <v>42099.743946759263</v>
      </c>
      <c r="U3327">
        <f t="shared" si="264"/>
        <v>2015</v>
      </c>
    </row>
    <row r="3328" spans="1:21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60"/>
        <v>101</v>
      </c>
      <c r="P3328">
        <f t="shared" si="261"/>
        <v>142.28</v>
      </c>
      <c r="Q3328" s="10" t="s">
        <v>8317</v>
      </c>
      <c r="R3328" t="s">
        <v>8318</v>
      </c>
      <c r="S3328" s="11">
        <f t="shared" si="262"/>
        <v>42041.714178240742</v>
      </c>
      <c r="T3328" s="11">
        <f t="shared" si="263"/>
        <v>42071.67251157407</v>
      </c>
      <c r="U3328">
        <f t="shared" si="264"/>
        <v>2015</v>
      </c>
    </row>
    <row r="3329" spans="1:21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60"/>
        <v>101</v>
      </c>
      <c r="P3329">
        <f t="shared" si="261"/>
        <v>24.55</v>
      </c>
      <c r="Q3329" s="10" t="s">
        <v>8317</v>
      </c>
      <c r="R3329" t="s">
        <v>8318</v>
      </c>
      <c r="S3329" s="11">
        <f t="shared" si="262"/>
        <v>42468.374606481477</v>
      </c>
      <c r="T3329" s="11">
        <f t="shared" si="263"/>
        <v>42498.374606481477</v>
      </c>
      <c r="U3329">
        <f t="shared" si="264"/>
        <v>2016</v>
      </c>
    </row>
    <row r="3330" spans="1:21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60"/>
        <v>146</v>
      </c>
      <c r="P3330">
        <f t="shared" si="261"/>
        <v>292.77999999999997</v>
      </c>
      <c r="Q3330" s="10" t="s">
        <v>8317</v>
      </c>
      <c r="R3330" t="s">
        <v>8318</v>
      </c>
      <c r="S3330" s="11">
        <f t="shared" si="262"/>
        <v>41822.57503472222</v>
      </c>
      <c r="T3330" s="11">
        <f t="shared" si="263"/>
        <v>41825.041666666664</v>
      </c>
      <c r="U3330">
        <f t="shared" si="264"/>
        <v>2014</v>
      </c>
    </row>
    <row r="3331" spans="1:21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>
        <f t="shared" si="261"/>
        <v>44.92</v>
      </c>
      <c r="Q3331" s="10" t="s">
        <v>8317</v>
      </c>
      <c r="R3331" t="s">
        <v>8318</v>
      </c>
      <c r="S3331" s="11">
        <f t="shared" si="262"/>
        <v>41837.323009259257</v>
      </c>
      <c r="T3331" s="11">
        <f t="shared" si="263"/>
        <v>41847.958333333336</v>
      </c>
      <c r="U3331">
        <f t="shared" si="264"/>
        <v>2014</v>
      </c>
    </row>
    <row r="3332" spans="1:21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8317</v>
      </c>
      <c r="R3332" t="s">
        <v>8318</v>
      </c>
      <c r="S3332" s="11">
        <f t="shared" si="262"/>
        <v>42065.887361111112</v>
      </c>
      <c r="T3332" s="11">
        <f t="shared" si="263"/>
        <v>42095.845694444448</v>
      </c>
      <c r="U3332">
        <f t="shared" si="264"/>
        <v>2015</v>
      </c>
    </row>
    <row r="3333" spans="1:21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8317</v>
      </c>
      <c r="R3333" t="s">
        <v>8318</v>
      </c>
      <c r="S3333" s="11">
        <f t="shared" si="262"/>
        <v>42248.697754629626</v>
      </c>
      <c r="T3333" s="11">
        <f t="shared" si="263"/>
        <v>42283.697754629626</v>
      </c>
      <c r="U3333">
        <f t="shared" si="264"/>
        <v>2015</v>
      </c>
    </row>
    <row r="3334" spans="1:21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8317</v>
      </c>
      <c r="R3334" t="s">
        <v>8318</v>
      </c>
      <c r="S3334" s="11">
        <f t="shared" si="262"/>
        <v>41809.860300925924</v>
      </c>
      <c r="T3334" s="11">
        <f t="shared" si="263"/>
        <v>41839.860300925924</v>
      </c>
      <c r="U3334">
        <f t="shared" si="264"/>
        <v>2014</v>
      </c>
    </row>
    <row r="3335" spans="1:21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8317</v>
      </c>
      <c r="R3335" t="s">
        <v>8318</v>
      </c>
      <c r="S3335" s="11">
        <f t="shared" si="262"/>
        <v>42148.676851851851</v>
      </c>
      <c r="T3335" s="11">
        <f t="shared" si="263"/>
        <v>42170.676851851851</v>
      </c>
      <c r="U3335">
        <f t="shared" si="264"/>
        <v>2015</v>
      </c>
    </row>
    <row r="3336" spans="1:21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8317</v>
      </c>
      <c r="R3336" t="s">
        <v>8318</v>
      </c>
      <c r="S3336" s="11">
        <f t="shared" si="262"/>
        <v>42185.521087962959</v>
      </c>
      <c r="T3336" s="11">
        <f t="shared" si="263"/>
        <v>42215.521087962959</v>
      </c>
      <c r="U3336">
        <f t="shared" si="264"/>
        <v>2015</v>
      </c>
    </row>
    <row r="3337" spans="1:21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8317</v>
      </c>
      <c r="R3337" t="s">
        <v>8318</v>
      </c>
      <c r="S3337" s="11">
        <f t="shared" si="262"/>
        <v>41827.674143518518</v>
      </c>
      <c r="T3337" s="11">
        <f t="shared" si="263"/>
        <v>41854.958333333336</v>
      </c>
      <c r="U3337">
        <f t="shared" si="264"/>
        <v>2014</v>
      </c>
    </row>
    <row r="3338" spans="1:21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8317</v>
      </c>
      <c r="R3338" t="s">
        <v>8318</v>
      </c>
      <c r="S3338" s="11">
        <f t="shared" si="262"/>
        <v>42437.398680555561</v>
      </c>
      <c r="T3338" s="11">
        <f t="shared" si="263"/>
        <v>42465.35701388889</v>
      </c>
      <c r="U3338">
        <f t="shared" si="264"/>
        <v>2016</v>
      </c>
    </row>
    <row r="3339" spans="1:21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8317</v>
      </c>
      <c r="R3339" t="s">
        <v>8318</v>
      </c>
      <c r="S3339" s="11">
        <f t="shared" si="262"/>
        <v>41901.282025462962</v>
      </c>
      <c r="T3339" s="11">
        <f t="shared" si="263"/>
        <v>41922.875</v>
      </c>
      <c r="U3339">
        <f t="shared" si="264"/>
        <v>2014</v>
      </c>
    </row>
    <row r="3340" spans="1:21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8317</v>
      </c>
      <c r="R3340" t="s">
        <v>8318</v>
      </c>
      <c r="S3340" s="11">
        <f t="shared" si="262"/>
        <v>42769.574999999997</v>
      </c>
      <c r="T3340" s="11">
        <f t="shared" si="263"/>
        <v>42790.574999999997</v>
      </c>
      <c r="U3340">
        <f t="shared" si="264"/>
        <v>2017</v>
      </c>
    </row>
    <row r="3341" spans="1:21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8317</v>
      </c>
      <c r="R3341" t="s">
        <v>8318</v>
      </c>
      <c r="S3341" s="11">
        <f t="shared" si="262"/>
        <v>42549.665717592594</v>
      </c>
      <c r="T3341" s="11">
        <f t="shared" si="263"/>
        <v>42579.665717592594</v>
      </c>
      <c r="U3341">
        <f t="shared" si="264"/>
        <v>2016</v>
      </c>
    </row>
    <row r="3342" spans="1:21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8317</v>
      </c>
      <c r="R3342" t="s">
        <v>8318</v>
      </c>
      <c r="S3342" s="11">
        <f t="shared" si="262"/>
        <v>42685.974004629628</v>
      </c>
      <c r="T3342" s="11">
        <f t="shared" si="263"/>
        <v>42710.974004629628</v>
      </c>
      <c r="U3342">
        <f t="shared" si="264"/>
        <v>2016</v>
      </c>
    </row>
    <row r="3343" spans="1:21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8317</v>
      </c>
      <c r="R3343" t="s">
        <v>8318</v>
      </c>
      <c r="S3343" s="11">
        <f t="shared" si="262"/>
        <v>42510.798854166671</v>
      </c>
      <c r="T3343" s="11">
        <f t="shared" si="263"/>
        <v>42533.708333333328</v>
      </c>
      <c r="U3343">
        <f t="shared" si="264"/>
        <v>2016</v>
      </c>
    </row>
    <row r="3344" spans="1:21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8317</v>
      </c>
      <c r="R3344" t="s">
        <v>8318</v>
      </c>
      <c r="S3344" s="11">
        <f t="shared" si="262"/>
        <v>42062.296412037031</v>
      </c>
      <c r="T3344" s="11">
        <f t="shared" si="263"/>
        <v>42095.207638888889</v>
      </c>
      <c r="U3344">
        <f t="shared" si="264"/>
        <v>2015</v>
      </c>
    </row>
    <row r="3345" spans="1:21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8317</v>
      </c>
      <c r="R3345" t="s">
        <v>8318</v>
      </c>
      <c r="S3345" s="11">
        <f t="shared" si="262"/>
        <v>42452.916481481487</v>
      </c>
      <c r="T3345" s="11">
        <f t="shared" si="263"/>
        <v>42473.554166666669</v>
      </c>
      <c r="U3345">
        <f t="shared" si="264"/>
        <v>2016</v>
      </c>
    </row>
    <row r="3346" spans="1:21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8317</v>
      </c>
      <c r="R3346" t="s">
        <v>8318</v>
      </c>
      <c r="S3346" s="11">
        <f t="shared" si="262"/>
        <v>41851.200150462959</v>
      </c>
      <c r="T3346" s="11">
        <f t="shared" si="263"/>
        <v>41881.200150462959</v>
      </c>
      <c r="U3346">
        <f t="shared" si="264"/>
        <v>2014</v>
      </c>
    </row>
    <row r="3347" spans="1:21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8317</v>
      </c>
      <c r="R3347" t="s">
        <v>8318</v>
      </c>
      <c r="S3347" s="11">
        <f t="shared" si="262"/>
        <v>42053.106111111112</v>
      </c>
      <c r="T3347" s="11">
        <f t="shared" si="263"/>
        <v>42112.025694444441</v>
      </c>
      <c r="U3347">
        <f t="shared" si="264"/>
        <v>2015</v>
      </c>
    </row>
    <row r="3348" spans="1:21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8317</v>
      </c>
      <c r="R3348" t="s">
        <v>8318</v>
      </c>
      <c r="S3348" s="11">
        <f t="shared" si="262"/>
        <v>42054.024421296301</v>
      </c>
      <c r="T3348" s="11">
        <f t="shared" si="263"/>
        <v>42061.024421296301</v>
      </c>
      <c r="U3348">
        <f t="shared" si="264"/>
        <v>2015</v>
      </c>
    </row>
    <row r="3349" spans="1:21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8317</v>
      </c>
      <c r="R3349" t="s">
        <v>8318</v>
      </c>
      <c r="S3349" s="11">
        <f t="shared" si="262"/>
        <v>42484.551550925928</v>
      </c>
      <c r="T3349" s="11">
        <f t="shared" si="263"/>
        <v>42498.875</v>
      </c>
      <c r="U3349">
        <f t="shared" si="264"/>
        <v>2016</v>
      </c>
    </row>
    <row r="3350" spans="1:21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8317</v>
      </c>
      <c r="R3350" t="s">
        <v>8318</v>
      </c>
      <c r="S3350" s="11">
        <f t="shared" si="262"/>
        <v>42466.558796296296</v>
      </c>
      <c r="T3350" s="11">
        <f t="shared" si="263"/>
        <v>42490.165972222225</v>
      </c>
      <c r="U3350">
        <f t="shared" si="264"/>
        <v>2016</v>
      </c>
    </row>
    <row r="3351" spans="1:21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8317</v>
      </c>
      <c r="R3351" t="s">
        <v>8318</v>
      </c>
      <c r="S3351" s="11">
        <f t="shared" si="262"/>
        <v>42513.110787037032</v>
      </c>
      <c r="T3351" s="11">
        <f t="shared" si="263"/>
        <v>42534.708333333328</v>
      </c>
      <c r="U3351">
        <f t="shared" si="264"/>
        <v>2016</v>
      </c>
    </row>
    <row r="3352" spans="1:21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8317</v>
      </c>
      <c r="R3352" t="s">
        <v>8318</v>
      </c>
      <c r="S3352" s="11">
        <f t="shared" si="262"/>
        <v>42302.701516203699</v>
      </c>
      <c r="T3352" s="11">
        <f t="shared" si="263"/>
        <v>42337.958333333328</v>
      </c>
      <c r="U3352">
        <f t="shared" si="264"/>
        <v>2015</v>
      </c>
    </row>
    <row r="3353" spans="1:21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8317</v>
      </c>
      <c r="R3353" t="s">
        <v>8318</v>
      </c>
      <c r="S3353" s="11">
        <f t="shared" si="262"/>
        <v>41806.395428240743</v>
      </c>
      <c r="T3353" s="11">
        <f t="shared" si="263"/>
        <v>41843.458333333336</v>
      </c>
      <c r="U3353">
        <f t="shared" si="264"/>
        <v>2014</v>
      </c>
    </row>
    <row r="3354" spans="1:21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8317</v>
      </c>
      <c r="R3354" t="s">
        <v>8318</v>
      </c>
      <c r="S3354" s="11">
        <f t="shared" si="262"/>
        <v>42495.992800925931</v>
      </c>
      <c r="T3354" s="11">
        <f t="shared" si="263"/>
        <v>42552.958333333328</v>
      </c>
      <c r="U3354">
        <f t="shared" si="264"/>
        <v>2016</v>
      </c>
    </row>
    <row r="3355" spans="1:21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8317</v>
      </c>
      <c r="R3355" t="s">
        <v>8318</v>
      </c>
      <c r="S3355" s="11">
        <f t="shared" si="262"/>
        <v>42479.432291666672</v>
      </c>
      <c r="T3355" s="11">
        <f t="shared" si="263"/>
        <v>42492.958333333328</v>
      </c>
      <c r="U3355">
        <f t="shared" si="264"/>
        <v>2016</v>
      </c>
    </row>
    <row r="3356" spans="1:21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8317</v>
      </c>
      <c r="R3356" t="s">
        <v>8318</v>
      </c>
      <c r="S3356" s="11">
        <f t="shared" si="262"/>
        <v>42270.7269212963</v>
      </c>
      <c r="T3356" s="11">
        <f t="shared" si="263"/>
        <v>42306.167361111111</v>
      </c>
      <c r="U3356">
        <f t="shared" si="264"/>
        <v>2015</v>
      </c>
    </row>
    <row r="3357" spans="1:21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8317</v>
      </c>
      <c r="R3357" t="s">
        <v>8318</v>
      </c>
      <c r="S3357" s="11">
        <f t="shared" si="262"/>
        <v>42489.619525462964</v>
      </c>
      <c r="T3357" s="11">
        <f t="shared" si="263"/>
        <v>42500.470138888893</v>
      </c>
      <c r="U3357">
        <f t="shared" si="264"/>
        <v>2016</v>
      </c>
    </row>
    <row r="3358" spans="1:21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8317</v>
      </c>
      <c r="R3358" t="s">
        <v>8318</v>
      </c>
      <c r="S3358" s="11">
        <f t="shared" si="262"/>
        <v>42536.815648148149</v>
      </c>
      <c r="T3358" s="11">
        <f t="shared" si="263"/>
        <v>42566.815648148149</v>
      </c>
      <c r="U3358">
        <f t="shared" si="264"/>
        <v>2016</v>
      </c>
    </row>
    <row r="3359" spans="1:21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8317</v>
      </c>
      <c r="R3359" t="s">
        <v>8318</v>
      </c>
      <c r="S3359" s="11">
        <f t="shared" si="262"/>
        <v>41822.417939814812</v>
      </c>
      <c r="T3359" s="11">
        <f t="shared" si="263"/>
        <v>41852.417939814812</v>
      </c>
      <c r="U3359">
        <f t="shared" si="264"/>
        <v>2014</v>
      </c>
    </row>
    <row r="3360" spans="1:21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8317</v>
      </c>
      <c r="R3360" t="s">
        <v>8318</v>
      </c>
      <c r="S3360" s="11">
        <f t="shared" si="262"/>
        <v>41932.311099537037</v>
      </c>
      <c r="T3360" s="11">
        <f t="shared" si="263"/>
        <v>41962.352766203709</v>
      </c>
      <c r="U3360">
        <f t="shared" si="264"/>
        <v>2014</v>
      </c>
    </row>
    <row r="3361" spans="1:21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8317</v>
      </c>
      <c r="R3361" t="s">
        <v>8318</v>
      </c>
      <c r="S3361" s="11">
        <f t="shared" si="262"/>
        <v>42746.057106481487</v>
      </c>
      <c r="T3361" s="11">
        <f t="shared" si="263"/>
        <v>42791.057106481487</v>
      </c>
      <c r="U3361">
        <f t="shared" si="264"/>
        <v>2017</v>
      </c>
    </row>
    <row r="3362" spans="1:21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8317</v>
      </c>
      <c r="R3362" t="s">
        <v>8318</v>
      </c>
      <c r="S3362" s="11">
        <f t="shared" si="262"/>
        <v>42697.082673611112</v>
      </c>
      <c r="T3362" s="11">
        <f t="shared" si="263"/>
        <v>42718.665972222225</v>
      </c>
      <c r="U3362">
        <f t="shared" si="264"/>
        <v>2016</v>
      </c>
    </row>
    <row r="3363" spans="1:21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8317</v>
      </c>
      <c r="R3363" t="s">
        <v>8318</v>
      </c>
      <c r="S3363" s="11">
        <f t="shared" si="262"/>
        <v>41866.025347222225</v>
      </c>
      <c r="T3363" s="11">
        <f t="shared" si="263"/>
        <v>41883.665972222225</v>
      </c>
      <c r="U3363">
        <f t="shared" si="264"/>
        <v>2014</v>
      </c>
    </row>
    <row r="3364" spans="1:21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8317</v>
      </c>
      <c r="R3364" t="s">
        <v>8318</v>
      </c>
      <c r="S3364" s="11">
        <f t="shared" si="262"/>
        <v>42056.091631944444</v>
      </c>
      <c r="T3364" s="11">
        <f t="shared" si="263"/>
        <v>42070.204861111109</v>
      </c>
      <c r="U3364">
        <f t="shared" si="264"/>
        <v>2015</v>
      </c>
    </row>
    <row r="3365" spans="1:21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8317</v>
      </c>
      <c r="R3365" t="s">
        <v>8318</v>
      </c>
      <c r="S3365" s="11">
        <f t="shared" si="262"/>
        <v>41851.771354166667</v>
      </c>
      <c r="T3365" s="11">
        <f t="shared" si="263"/>
        <v>41870.666666666664</v>
      </c>
      <c r="U3365">
        <f t="shared" si="264"/>
        <v>2014</v>
      </c>
    </row>
    <row r="3366" spans="1:21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8317</v>
      </c>
      <c r="R3366" t="s">
        <v>8318</v>
      </c>
      <c r="S3366" s="11">
        <f t="shared" si="262"/>
        <v>42422.977418981478</v>
      </c>
      <c r="T3366" s="11">
        <f t="shared" si="263"/>
        <v>42444.875</v>
      </c>
      <c r="U3366">
        <f t="shared" si="264"/>
        <v>2016</v>
      </c>
    </row>
    <row r="3367" spans="1:21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8317</v>
      </c>
      <c r="R3367" t="s">
        <v>8318</v>
      </c>
      <c r="S3367" s="11">
        <f t="shared" si="262"/>
        <v>42321.101759259262</v>
      </c>
      <c r="T3367" s="11">
        <f t="shared" si="263"/>
        <v>42351.101759259262</v>
      </c>
      <c r="U3367">
        <f t="shared" si="264"/>
        <v>2015</v>
      </c>
    </row>
    <row r="3368" spans="1:21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8317</v>
      </c>
      <c r="R3368" t="s">
        <v>8318</v>
      </c>
      <c r="S3368" s="11">
        <f t="shared" si="262"/>
        <v>42107.067557870367</v>
      </c>
      <c r="T3368" s="11">
        <f t="shared" si="263"/>
        <v>42137.067557870367</v>
      </c>
      <c r="U3368">
        <f t="shared" si="264"/>
        <v>2015</v>
      </c>
    </row>
    <row r="3369" spans="1:21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8317</v>
      </c>
      <c r="R3369" t="s">
        <v>8318</v>
      </c>
      <c r="S3369" s="11">
        <f t="shared" si="262"/>
        <v>42192.933958333335</v>
      </c>
      <c r="T3369" s="11">
        <f t="shared" si="263"/>
        <v>42217.933958333335</v>
      </c>
      <c r="U3369">
        <f t="shared" si="264"/>
        <v>2015</v>
      </c>
    </row>
    <row r="3370" spans="1:21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8317</v>
      </c>
      <c r="R3370" t="s">
        <v>8318</v>
      </c>
      <c r="S3370" s="11">
        <f t="shared" si="262"/>
        <v>41969.199756944443</v>
      </c>
      <c r="T3370" s="11">
        <f t="shared" si="263"/>
        <v>42005.208333333328</v>
      </c>
      <c r="U3370">
        <f t="shared" si="264"/>
        <v>2014</v>
      </c>
    </row>
    <row r="3371" spans="1:21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8317</v>
      </c>
      <c r="R3371" t="s">
        <v>8318</v>
      </c>
      <c r="S3371" s="11">
        <f t="shared" si="262"/>
        <v>42690.041435185187</v>
      </c>
      <c r="T3371" s="11">
        <f t="shared" si="263"/>
        <v>42750.041435185187</v>
      </c>
      <c r="U3371">
        <f t="shared" si="264"/>
        <v>2016</v>
      </c>
    </row>
    <row r="3372" spans="1:21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8317</v>
      </c>
      <c r="R3372" t="s">
        <v>8318</v>
      </c>
      <c r="S3372" s="11">
        <f t="shared" si="262"/>
        <v>42690.334317129629</v>
      </c>
      <c r="T3372" s="11">
        <f t="shared" si="263"/>
        <v>42721.333333333328</v>
      </c>
      <c r="U3372">
        <f t="shared" si="264"/>
        <v>2016</v>
      </c>
    </row>
    <row r="3373" spans="1:21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8317</v>
      </c>
      <c r="R3373" t="s">
        <v>8318</v>
      </c>
      <c r="S3373" s="11">
        <f t="shared" si="262"/>
        <v>42312.874594907407</v>
      </c>
      <c r="T3373" s="11">
        <f t="shared" si="263"/>
        <v>42340.874594907407</v>
      </c>
      <c r="U3373">
        <f t="shared" si="264"/>
        <v>2015</v>
      </c>
    </row>
    <row r="3374" spans="1:21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8317</v>
      </c>
      <c r="R3374" t="s">
        <v>8318</v>
      </c>
      <c r="S3374" s="11">
        <f t="shared" si="262"/>
        <v>41855.548101851848</v>
      </c>
      <c r="T3374" s="11">
        <f t="shared" si="263"/>
        <v>41876.207638888889</v>
      </c>
      <c r="U3374">
        <f t="shared" si="264"/>
        <v>2014</v>
      </c>
    </row>
    <row r="3375" spans="1:21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8317</v>
      </c>
      <c r="R3375" t="s">
        <v>8318</v>
      </c>
      <c r="S3375" s="11">
        <f t="shared" si="262"/>
        <v>42179.854629629626</v>
      </c>
      <c r="T3375" s="11">
        <f t="shared" si="263"/>
        <v>42203.666666666672</v>
      </c>
      <c r="U3375">
        <f t="shared" si="264"/>
        <v>2015</v>
      </c>
    </row>
    <row r="3376" spans="1:21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8317</v>
      </c>
      <c r="R3376" t="s">
        <v>8318</v>
      </c>
      <c r="S3376" s="11">
        <f t="shared" si="262"/>
        <v>42275.731666666667</v>
      </c>
      <c r="T3376" s="11">
        <f t="shared" si="263"/>
        <v>42305.731666666667</v>
      </c>
      <c r="U3376">
        <f t="shared" si="264"/>
        <v>2015</v>
      </c>
    </row>
    <row r="3377" spans="1:21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8317</v>
      </c>
      <c r="R3377" t="s">
        <v>8318</v>
      </c>
      <c r="S3377" s="11">
        <f t="shared" si="262"/>
        <v>41765.610798611109</v>
      </c>
      <c r="T3377" s="11">
        <f t="shared" si="263"/>
        <v>41777.610798611109</v>
      </c>
      <c r="U3377">
        <f t="shared" si="264"/>
        <v>2014</v>
      </c>
    </row>
    <row r="3378" spans="1:21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8317</v>
      </c>
      <c r="R3378" t="s">
        <v>8318</v>
      </c>
      <c r="S3378" s="11">
        <f t="shared" si="262"/>
        <v>42059.701319444444</v>
      </c>
      <c r="T3378" s="11">
        <f t="shared" si="263"/>
        <v>42119.659652777773</v>
      </c>
      <c r="U3378">
        <f t="shared" si="264"/>
        <v>2015</v>
      </c>
    </row>
    <row r="3379" spans="1:21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8317</v>
      </c>
      <c r="R3379" t="s">
        <v>8318</v>
      </c>
      <c r="S3379" s="11">
        <f t="shared" si="262"/>
        <v>42053.732627314821</v>
      </c>
      <c r="T3379" s="11">
        <f t="shared" si="263"/>
        <v>42083.705555555556</v>
      </c>
      <c r="U3379">
        <f t="shared" si="264"/>
        <v>2015</v>
      </c>
    </row>
    <row r="3380" spans="1:21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8317</v>
      </c>
      <c r="R3380" t="s">
        <v>8318</v>
      </c>
      <c r="S3380" s="11">
        <f t="shared" si="262"/>
        <v>41858.355393518519</v>
      </c>
      <c r="T3380" s="11">
        <f t="shared" si="263"/>
        <v>41882.547222222223</v>
      </c>
      <c r="U3380">
        <f t="shared" si="264"/>
        <v>2014</v>
      </c>
    </row>
    <row r="3381" spans="1:21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8317</v>
      </c>
      <c r="R3381" t="s">
        <v>8318</v>
      </c>
      <c r="S3381" s="11">
        <f t="shared" si="262"/>
        <v>42225.513888888891</v>
      </c>
      <c r="T3381" s="11">
        <f t="shared" si="263"/>
        <v>42242.958333333328</v>
      </c>
      <c r="U3381">
        <f t="shared" si="264"/>
        <v>2015</v>
      </c>
    </row>
    <row r="3382" spans="1:21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8317</v>
      </c>
      <c r="R3382" t="s">
        <v>8318</v>
      </c>
      <c r="S3382" s="11">
        <f t="shared" si="262"/>
        <v>41937.95344907407</v>
      </c>
      <c r="T3382" s="11">
        <f t="shared" si="263"/>
        <v>41972.995115740734</v>
      </c>
      <c r="U3382">
        <f t="shared" si="264"/>
        <v>2014</v>
      </c>
    </row>
    <row r="3383" spans="1:21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8317</v>
      </c>
      <c r="R3383" t="s">
        <v>8318</v>
      </c>
      <c r="S3383" s="11">
        <f t="shared" si="262"/>
        <v>42044.184988425928</v>
      </c>
      <c r="T3383" s="11">
        <f t="shared" si="263"/>
        <v>42074.143321759257</v>
      </c>
      <c r="U3383">
        <f t="shared" si="264"/>
        <v>2015</v>
      </c>
    </row>
    <row r="3384" spans="1:21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8317</v>
      </c>
      <c r="R3384" t="s">
        <v>8318</v>
      </c>
      <c r="S3384" s="11">
        <f t="shared" si="262"/>
        <v>42559.431203703702</v>
      </c>
      <c r="T3384" s="11">
        <f t="shared" si="263"/>
        <v>42583.957638888889</v>
      </c>
      <c r="U3384">
        <f t="shared" si="264"/>
        <v>2016</v>
      </c>
    </row>
    <row r="3385" spans="1:21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8317</v>
      </c>
      <c r="R3385" t="s">
        <v>8318</v>
      </c>
      <c r="S3385" s="11">
        <f t="shared" si="262"/>
        <v>42524.782638888893</v>
      </c>
      <c r="T3385" s="11">
        <f t="shared" si="263"/>
        <v>42544.782638888893</v>
      </c>
      <c r="U3385">
        <f t="shared" si="264"/>
        <v>2016</v>
      </c>
    </row>
    <row r="3386" spans="1:21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ref="O3386:O3449" si="265">ROUND(E3386/D3386*100,0)</f>
        <v>100</v>
      </c>
      <c r="P3386">
        <f t="shared" ref="P3386:P3449" si="266">IFERROR(ROUND(E3386/L3386,2),0)</f>
        <v>93.76</v>
      </c>
      <c r="Q3386" s="10" t="s">
        <v>8317</v>
      </c>
      <c r="R3386" t="s">
        <v>8318</v>
      </c>
      <c r="S3386" s="11">
        <f t="shared" ref="S3386:S3449" si="267">(((J3386/60)/60)/24)+DATE(1970,1,1)</f>
        <v>42292.087592592594</v>
      </c>
      <c r="T3386" s="11">
        <f t="shared" ref="T3386:T3449" si="268">(((I3386/60)/60)/24)+DATE(1970,1,1)</f>
        <v>42329.125</v>
      </c>
      <c r="U3386">
        <f t="shared" ref="U3386:U3449" si="269">YEAR(S3386)</f>
        <v>2015</v>
      </c>
    </row>
    <row r="3387" spans="1:21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5"/>
        <v>100</v>
      </c>
      <c r="P3387">
        <f t="shared" si="266"/>
        <v>133.33000000000001</v>
      </c>
      <c r="Q3387" s="10" t="s">
        <v>8317</v>
      </c>
      <c r="R3387" t="s">
        <v>8318</v>
      </c>
      <c r="S3387" s="11">
        <f t="shared" si="267"/>
        <v>41953.8675</v>
      </c>
      <c r="T3387" s="11">
        <f t="shared" si="268"/>
        <v>41983.8675</v>
      </c>
      <c r="U3387">
        <f t="shared" si="269"/>
        <v>2014</v>
      </c>
    </row>
    <row r="3388" spans="1:21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5"/>
        <v>105</v>
      </c>
      <c r="P3388">
        <f t="shared" si="266"/>
        <v>51.22</v>
      </c>
      <c r="Q3388" s="10" t="s">
        <v>8317</v>
      </c>
      <c r="R3388" t="s">
        <v>8318</v>
      </c>
      <c r="S3388" s="11">
        <f t="shared" si="267"/>
        <v>41946.644745370373</v>
      </c>
      <c r="T3388" s="11">
        <f t="shared" si="268"/>
        <v>41976.644745370373</v>
      </c>
      <c r="U3388">
        <f t="shared" si="269"/>
        <v>2014</v>
      </c>
    </row>
    <row r="3389" spans="1:21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5"/>
        <v>117</v>
      </c>
      <c r="P3389">
        <f t="shared" si="266"/>
        <v>100.17</v>
      </c>
      <c r="Q3389" s="10" t="s">
        <v>8317</v>
      </c>
      <c r="R3389" t="s">
        <v>8318</v>
      </c>
      <c r="S3389" s="11">
        <f t="shared" si="267"/>
        <v>41947.762592592589</v>
      </c>
      <c r="T3389" s="11">
        <f t="shared" si="268"/>
        <v>41987.762592592597</v>
      </c>
      <c r="U3389">
        <f t="shared" si="269"/>
        <v>2014</v>
      </c>
    </row>
    <row r="3390" spans="1:21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5"/>
        <v>104</v>
      </c>
      <c r="P3390">
        <f t="shared" si="266"/>
        <v>34.6</v>
      </c>
      <c r="Q3390" s="10" t="s">
        <v>8317</v>
      </c>
      <c r="R3390" t="s">
        <v>8318</v>
      </c>
      <c r="S3390" s="11">
        <f t="shared" si="267"/>
        <v>42143.461122685185</v>
      </c>
      <c r="T3390" s="11">
        <f t="shared" si="268"/>
        <v>42173.461122685185</v>
      </c>
      <c r="U3390">
        <f t="shared" si="269"/>
        <v>2015</v>
      </c>
    </row>
    <row r="3391" spans="1:21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5"/>
        <v>115</v>
      </c>
      <c r="P3391">
        <f t="shared" si="266"/>
        <v>184.68</v>
      </c>
      <c r="Q3391" s="10" t="s">
        <v>8317</v>
      </c>
      <c r="R3391" t="s">
        <v>8318</v>
      </c>
      <c r="S3391" s="11">
        <f t="shared" si="267"/>
        <v>42494.563449074078</v>
      </c>
      <c r="T3391" s="11">
        <f t="shared" si="268"/>
        <v>42524.563449074078</v>
      </c>
      <c r="U3391">
        <f t="shared" si="269"/>
        <v>2016</v>
      </c>
    </row>
    <row r="3392" spans="1:21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5"/>
        <v>102</v>
      </c>
      <c r="P3392">
        <f t="shared" si="266"/>
        <v>69.819999999999993</v>
      </c>
      <c r="Q3392" s="10" t="s">
        <v>8317</v>
      </c>
      <c r="R3392" t="s">
        <v>8318</v>
      </c>
      <c r="S3392" s="11">
        <f t="shared" si="267"/>
        <v>41815.774826388886</v>
      </c>
      <c r="T3392" s="11">
        <f t="shared" si="268"/>
        <v>41830.774826388886</v>
      </c>
      <c r="U3392">
        <f t="shared" si="269"/>
        <v>2014</v>
      </c>
    </row>
    <row r="3393" spans="1:21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5"/>
        <v>223</v>
      </c>
      <c r="P3393">
        <f t="shared" si="266"/>
        <v>61.94</v>
      </c>
      <c r="Q3393" s="10" t="s">
        <v>8317</v>
      </c>
      <c r="R3393" t="s">
        <v>8318</v>
      </c>
      <c r="S3393" s="11">
        <f t="shared" si="267"/>
        <v>41830.545694444445</v>
      </c>
      <c r="T3393" s="11">
        <f t="shared" si="268"/>
        <v>41859.936111111114</v>
      </c>
      <c r="U3393">
        <f t="shared" si="269"/>
        <v>2014</v>
      </c>
    </row>
    <row r="3394" spans="1:21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5"/>
        <v>100</v>
      </c>
      <c r="P3394">
        <f t="shared" si="266"/>
        <v>41.67</v>
      </c>
      <c r="Q3394" s="10" t="s">
        <v>8317</v>
      </c>
      <c r="R3394" t="s">
        <v>8318</v>
      </c>
      <c r="S3394" s="11">
        <f t="shared" si="267"/>
        <v>42446.845543981486</v>
      </c>
      <c r="T3394" s="11">
        <f t="shared" si="268"/>
        <v>42496.845543981486</v>
      </c>
      <c r="U3394">
        <f t="shared" si="269"/>
        <v>2016</v>
      </c>
    </row>
    <row r="3395" spans="1:21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>
        <f t="shared" si="266"/>
        <v>36.07</v>
      </c>
      <c r="Q3395" s="10" t="s">
        <v>8317</v>
      </c>
      <c r="R3395" t="s">
        <v>8318</v>
      </c>
      <c r="S3395" s="11">
        <f t="shared" si="267"/>
        <v>41923.921643518523</v>
      </c>
      <c r="T3395" s="11">
        <f t="shared" si="268"/>
        <v>41949.031944444447</v>
      </c>
      <c r="U3395">
        <f t="shared" si="269"/>
        <v>2014</v>
      </c>
    </row>
    <row r="3396" spans="1:21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8317</v>
      </c>
      <c r="R3396" t="s">
        <v>8318</v>
      </c>
      <c r="S3396" s="11">
        <f t="shared" si="267"/>
        <v>41817.59542824074</v>
      </c>
      <c r="T3396" s="11">
        <f t="shared" si="268"/>
        <v>41847.59542824074</v>
      </c>
      <c r="U3396">
        <f t="shared" si="269"/>
        <v>2014</v>
      </c>
    </row>
    <row r="3397" spans="1:21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8317</v>
      </c>
      <c r="R3397" t="s">
        <v>8318</v>
      </c>
      <c r="S3397" s="11">
        <f t="shared" si="267"/>
        <v>42140.712314814817</v>
      </c>
      <c r="T3397" s="11">
        <f t="shared" si="268"/>
        <v>42154.756944444445</v>
      </c>
      <c r="U3397">
        <f t="shared" si="269"/>
        <v>2015</v>
      </c>
    </row>
    <row r="3398" spans="1:21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8317</v>
      </c>
      <c r="R3398" t="s">
        <v>8318</v>
      </c>
      <c r="S3398" s="11">
        <f t="shared" si="267"/>
        <v>41764.44663194444</v>
      </c>
      <c r="T3398" s="11">
        <f t="shared" si="268"/>
        <v>41791.165972222225</v>
      </c>
      <c r="U3398">
        <f t="shared" si="269"/>
        <v>2014</v>
      </c>
    </row>
    <row r="3399" spans="1:21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8317</v>
      </c>
      <c r="R3399" t="s">
        <v>8318</v>
      </c>
      <c r="S3399" s="11">
        <f t="shared" si="267"/>
        <v>42378.478344907402</v>
      </c>
      <c r="T3399" s="11">
        <f t="shared" si="268"/>
        <v>42418.916666666672</v>
      </c>
      <c r="U3399">
        <f t="shared" si="269"/>
        <v>2016</v>
      </c>
    </row>
    <row r="3400" spans="1:21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8317</v>
      </c>
      <c r="R3400" t="s">
        <v>8318</v>
      </c>
      <c r="S3400" s="11">
        <f t="shared" si="267"/>
        <v>41941.75203703704</v>
      </c>
      <c r="T3400" s="11">
        <f t="shared" si="268"/>
        <v>41964.708333333328</v>
      </c>
      <c r="U3400">
        <f t="shared" si="269"/>
        <v>2014</v>
      </c>
    </row>
    <row r="3401" spans="1:21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8317</v>
      </c>
      <c r="R3401" t="s">
        <v>8318</v>
      </c>
      <c r="S3401" s="11">
        <f t="shared" si="267"/>
        <v>42026.920428240745</v>
      </c>
      <c r="T3401" s="11">
        <f t="shared" si="268"/>
        <v>42056.920428240745</v>
      </c>
      <c r="U3401">
        <f t="shared" si="269"/>
        <v>2015</v>
      </c>
    </row>
    <row r="3402" spans="1:21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8317</v>
      </c>
      <c r="R3402" t="s">
        <v>8318</v>
      </c>
      <c r="S3402" s="11">
        <f t="shared" si="267"/>
        <v>41834.953865740739</v>
      </c>
      <c r="T3402" s="11">
        <f t="shared" si="268"/>
        <v>41879.953865740739</v>
      </c>
      <c r="U3402">
        <f t="shared" si="269"/>
        <v>2014</v>
      </c>
    </row>
    <row r="3403" spans="1:21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8317</v>
      </c>
      <c r="R3403" t="s">
        <v>8318</v>
      </c>
      <c r="S3403" s="11">
        <f t="shared" si="267"/>
        <v>42193.723912037036</v>
      </c>
      <c r="T3403" s="11">
        <f t="shared" si="268"/>
        <v>42223.723912037036</v>
      </c>
      <c r="U3403">
        <f t="shared" si="269"/>
        <v>2015</v>
      </c>
    </row>
    <row r="3404" spans="1:21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8317</v>
      </c>
      <c r="R3404" t="s">
        <v>8318</v>
      </c>
      <c r="S3404" s="11">
        <f t="shared" si="267"/>
        <v>42290.61855324074</v>
      </c>
      <c r="T3404" s="11">
        <f t="shared" si="268"/>
        <v>42320.104861111111</v>
      </c>
      <c r="U3404">
        <f t="shared" si="269"/>
        <v>2015</v>
      </c>
    </row>
    <row r="3405" spans="1:21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8317</v>
      </c>
      <c r="R3405" t="s">
        <v>8318</v>
      </c>
      <c r="S3405" s="11">
        <f t="shared" si="267"/>
        <v>42150.462083333332</v>
      </c>
      <c r="T3405" s="11">
        <f t="shared" si="268"/>
        <v>42180.462083333332</v>
      </c>
      <c r="U3405">
        <f t="shared" si="269"/>
        <v>2015</v>
      </c>
    </row>
    <row r="3406" spans="1:21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8317</v>
      </c>
      <c r="R3406" t="s">
        <v>8318</v>
      </c>
      <c r="S3406" s="11">
        <f t="shared" si="267"/>
        <v>42152.503495370373</v>
      </c>
      <c r="T3406" s="11">
        <f t="shared" si="268"/>
        <v>42172.503495370373</v>
      </c>
      <c r="U3406">
        <f t="shared" si="269"/>
        <v>2015</v>
      </c>
    </row>
    <row r="3407" spans="1:21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8317</v>
      </c>
      <c r="R3407" t="s">
        <v>8318</v>
      </c>
      <c r="S3407" s="11">
        <f t="shared" si="267"/>
        <v>42410.017199074078</v>
      </c>
      <c r="T3407" s="11">
        <f t="shared" si="268"/>
        <v>42430.999305555553</v>
      </c>
      <c r="U3407">
        <f t="shared" si="269"/>
        <v>2016</v>
      </c>
    </row>
    <row r="3408" spans="1:21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8317</v>
      </c>
      <c r="R3408" t="s">
        <v>8318</v>
      </c>
      <c r="S3408" s="11">
        <f t="shared" si="267"/>
        <v>41791.492777777778</v>
      </c>
      <c r="T3408" s="11">
        <f t="shared" si="268"/>
        <v>41836.492777777778</v>
      </c>
      <c r="U3408">
        <f t="shared" si="269"/>
        <v>2014</v>
      </c>
    </row>
    <row r="3409" spans="1:21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8317</v>
      </c>
      <c r="R3409" t="s">
        <v>8318</v>
      </c>
      <c r="S3409" s="11">
        <f t="shared" si="267"/>
        <v>41796.422326388885</v>
      </c>
      <c r="T3409" s="11">
        <f t="shared" si="268"/>
        <v>41826.422326388885</v>
      </c>
      <c r="U3409">
        <f t="shared" si="269"/>
        <v>2014</v>
      </c>
    </row>
    <row r="3410" spans="1:21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8317</v>
      </c>
      <c r="R3410" t="s">
        <v>8318</v>
      </c>
      <c r="S3410" s="11">
        <f t="shared" si="267"/>
        <v>41808.991944444446</v>
      </c>
      <c r="T3410" s="11">
        <f t="shared" si="268"/>
        <v>41838.991944444446</v>
      </c>
      <c r="U3410">
        <f t="shared" si="269"/>
        <v>2014</v>
      </c>
    </row>
    <row r="3411" spans="1:21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8317</v>
      </c>
      <c r="R3411" t="s">
        <v>8318</v>
      </c>
      <c r="S3411" s="11">
        <f t="shared" si="267"/>
        <v>42544.814328703709</v>
      </c>
      <c r="T3411" s="11">
        <f t="shared" si="268"/>
        <v>42582.873611111107</v>
      </c>
      <c r="U3411">
        <f t="shared" si="269"/>
        <v>2016</v>
      </c>
    </row>
    <row r="3412" spans="1:21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8317</v>
      </c>
      <c r="R3412" t="s">
        <v>8318</v>
      </c>
      <c r="S3412" s="11">
        <f t="shared" si="267"/>
        <v>42500.041550925926</v>
      </c>
      <c r="T3412" s="11">
        <f t="shared" si="268"/>
        <v>42527.291666666672</v>
      </c>
      <c r="U3412">
        <f t="shared" si="269"/>
        <v>2016</v>
      </c>
    </row>
    <row r="3413" spans="1:21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8317</v>
      </c>
      <c r="R3413" t="s">
        <v>8318</v>
      </c>
      <c r="S3413" s="11">
        <f t="shared" si="267"/>
        <v>42265.022824074069</v>
      </c>
      <c r="T3413" s="11">
        <f t="shared" si="268"/>
        <v>42285.022824074069</v>
      </c>
      <c r="U3413">
        <f t="shared" si="269"/>
        <v>2015</v>
      </c>
    </row>
    <row r="3414" spans="1:21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8317</v>
      </c>
      <c r="R3414" t="s">
        <v>8318</v>
      </c>
      <c r="S3414" s="11">
        <f t="shared" si="267"/>
        <v>41879.959050925929</v>
      </c>
      <c r="T3414" s="11">
        <f t="shared" si="268"/>
        <v>41909.959050925929</v>
      </c>
      <c r="U3414">
        <f t="shared" si="269"/>
        <v>2014</v>
      </c>
    </row>
    <row r="3415" spans="1:21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8317</v>
      </c>
      <c r="R3415" t="s">
        <v>8318</v>
      </c>
      <c r="S3415" s="11">
        <f t="shared" si="267"/>
        <v>42053.733078703706</v>
      </c>
      <c r="T3415" s="11">
        <f t="shared" si="268"/>
        <v>42063.207638888889</v>
      </c>
      <c r="U3415">
        <f t="shared" si="269"/>
        <v>2015</v>
      </c>
    </row>
    <row r="3416" spans="1:21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8317</v>
      </c>
      <c r="R3416" t="s">
        <v>8318</v>
      </c>
      <c r="S3416" s="11">
        <f t="shared" si="267"/>
        <v>42675.832465277781</v>
      </c>
      <c r="T3416" s="11">
        <f t="shared" si="268"/>
        <v>42705.332638888889</v>
      </c>
      <c r="U3416">
        <f t="shared" si="269"/>
        <v>2016</v>
      </c>
    </row>
    <row r="3417" spans="1:21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8317</v>
      </c>
      <c r="R3417" t="s">
        <v>8318</v>
      </c>
      <c r="S3417" s="11">
        <f t="shared" si="267"/>
        <v>42467.144166666665</v>
      </c>
      <c r="T3417" s="11">
        <f t="shared" si="268"/>
        <v>42477.979166666672</v>
      </c>
      <c r="U3417">
        <f t="shared" si="269"/>
        <v>2016</v>
      </c>
    </row>
    <row r="3418" spans="1:21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8317</v>
      </c>
      <c r="R3418" t="s">
        <v>8318</v>
      </c>
      <c r="S3418" s="11">
        <f t="shared" si="267"/>
        <v>42089.412557870368</v>
      </c>
      <c r="T3418" s="11">
        <f t="shared" si="268"/>
        <v>42117.770833333328</v>
      </c>
      <c r="U3418">
        <f t="shared" si="269"/>
        <v>2015</v>
      </c>
    </row>
    <row r="3419" spans="1:21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8317</v>
      </c>
      <c r="R3419" t="s">
        <v>8318</v>
      </c>
      <c r="S3419" s="11">
        <f t="shared" si="267"/>
        <v>41894.91375</v>
      </c>
      <c r="T3419" s="11">
        <f t="shared" si="268"/>
        <v>41938.029861111114</v>
      </c>
      <c r="U3419">
        <f t="shared" si="269"/>
        <v>2014</v>
      </c>
    </row>
    <row r="3420" spans="1:21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8317</v>
      </c>
      <c r="R3420" t="s">
        <v>8318</v>
      </c>
      <c r="S3420" s="11">
        <f t="shared" si="267"/>
        <v>41752.83457175926</v>
      </c>
      <c r="T3420" s="11">
        <f t="shared" si="268"/>
        <v>41782.83457175926</v>
      </c>
      <c r="U3420">
        <f t="shared" si="269"/>
        <v>2014</v>
      </c>
    </row>
    <row r="3421" spans="1:21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8317</v>
      </c>
      <c r="R3421" t="s">
        <v>8318</v>
      </c>
      <c r="S3421" s="11">
        <f t="shared" si="267"/>
        <v>42448.821585648147</v>
      </c>
      <c r="T3421" s="11">
        <f t="shared" si="268"/>
        <v>42466.895833333328</v>
      </c>
      <c r="U3421">
        <f t="shared" si="269"/>
        <v>2016</v>
      </c>
    </row>
    <row r="3422" spans="1:21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8317</v>
      </c>
      <c r="R3422" t="s">
        <v>8318</v>
      </c>
      <c r="S3422" s="11">
        <f t="shared" si="267"/>
        <v>42405.090300925927</v>
      </c>
      <c r="T3422" s="11">
        <f t="shared" si="268"/>
        <v>42414</v>
      </c>
      <c r="U3422">
        <f t="shared" si="269"/>
        <v>2016</v>
      </c>
    </row>
    <row r="3423" spans="1:21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8317</v>
      </c>
      <c r="R3423" t="s">
        <v>8318</v>
      </c>
      <c r="S3423" s="11">
        <f t="shared" si="267"/>
        <v>42037.791238425925</v>
      </c>
      <c r="T3423" s="11">
        <f t="shared" si="268"/>
        <v>42067.791238425925</v>
      </c>
      <c r="U3423">
        <f t="shared" si="269"/>
        <v>2015</v>
      </c>
    </row>
    <row r="3424" spans="1:21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8317</v>
      </c>
      <c r="R3424" t="s">
        <v>8318</v>
      </c>
      <c r="S3424" s="11">
        <f t="shared" si="267"/>
        <v>42323.562222222223</v>
      </c>
      <c r="T3424" s="11">
        <f t="shared" si="268"/>
        <v>42352</v>
      </c>
      <c r="U3424">
        <f t="shared" si="269"/>
        <v>2015</v>
      </c>
    </row>
    <row r="3425" spans="1:21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8317</v>
      </c>
      <c r="R3425" t="s">
        <v>8318</v>
      </c>
      <c r="S3425" s="11">
        <f t="shared" si="267"/>
        <v>42088.911354166667</v>
      </c>
      <c r="T3425" s="11">
        <f t="shared" si="268"/>
        <v>42118.911354166667</v>
      </c>
      <c r="U3425">
        <f t="shared" si="269"/>
        <v>2015</v>
      </c>
    </row>
    <row r="3426" spans="1:21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8317</v>
      </c>
      <c r="R3426" t="s">
        <v>8318</v>
      </c>
      <c r="S3426" s="11">
        <f t="shared" si="267"/>
        <v>42018.676898148144</v>
      </c>
      <c r="T3426" s="11">
        <f t="shared" si="268"/>
        <v>42040.290972222225</v>
      </c>
      <c r="U3426">
        <f t="shared" si="269"/>
        <v>2015</v>
      </c>
    </row>
    <row r="3427" spans="1:21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8317</v>
      </c>
      <c r="R3427" t="s">
        <v>8318</v>
      </c>
      <c r="S3427" s="11">
        <f t="shared" si="267"/>
        <v>41884.617314814815</v>
      </c>
      <c r="T3427" s="11">
        <f t="shared" si="268"/>
        <v>41916.617314814815</v>
      </c>
      <c r="U3427">
        <f t="shared" si="269"/>
        <v>2014</v>
      </c>
    </row>
    <row r="3428" spans="1:21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8317</v>
      </c>
      <c r="R3428" t="s">
        <v>8318</v>
      </c>
      <c r="S3428" s="11">
        <f t="shared" si="267"/>
        <v>41884.056747685187</v>
      </c>
      <c r="T3428" s="11">
        <f t="shared" si="268"/>
        <v>41903.083333333336</v>
      </c>
      <c r="U3428">
        <f t="shared" si="269"/>
        <v>2014</v>
      </c>
    </row>
    <row r="3429" spans="1:21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8317</v>
      </c>
      <c r="R3429" t="s">
        <v>8318</v>
      </c>
      <c r="S3429" s="11">
        <f t="shared" si="267"/>
        <v>41792.645277777774</v>
      </c>
      <c r="T3429" s="11">
        <f t="shared" si="268"/>
        <v>41822.645277777774</v>
      </c>
      <c r="U3429">
        <f t="shared" si="269"/>
        <v>2014</v>
      </c>
    </row>
    <row r="3430" spans="1:21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8317</v>
      </c>
      <c r="R3430" t="s">
        <v>8318</v>
      </c>
      <c r="S3430" s="11">
        <f t="shared" si="267"/>
        <v>42038.720451388886</v>
      </c>
      <c r="T3430" s="11">
        <f t="shared" si="268"/>
        <v>42063.708333333328</v>
      </c>
      <c r="U3430">
        <f t="shared" si="269"/>
        <v>2015</v>
      </c>
    </row>
    <row r="3431" spans="1:21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8317</v>
      </c>
      <c r="R3431" t="s">
        <v>8318</v>
      </c>
      <c r="S3431" s="11">
        <f t="shared" si="267"/>
        <v>42662.021539351852</v>
      </c>
      <c r="T3431" s="11">
        <f t="shared" si="268"/>
        <v>42676.021539351852</v>
      </c>
      <c r="U3431">
        <f t="shared" si="269"/>
        <v>2016</v>
      </c>
    </row>
    <row r="3432" spans="1:21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8317</v>
      </c>
      <c r="R3432" t="s">
        <v>8318</v>
      </c>
      <c r="S3432" s="11">
        <f t="shared" si="267"/>
        <v>41820.945613425924</v>
      </c>
      <c r="T3432" s="11">
        <f t="shared" si="268"/>
        <v>41850.945613425924</v>
      </c>
      <c r="U3432">
        <f t="shared" si="269"/>
        <v>2014</v>
      </c>
    </row>
    <row r="3433" spans="1:21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8317</v>
      </c>
      <c r="R3433" t="s">
        <v>8318</v>
      </c>
      <c r="S3433" s="11">
        <f t="shared" si="267"/>
        <v>41839.730937500004</v>
      </c>
      <c r="T3433" s="11">
        <f t="shared" si="268"/>
        <v>41869.730937500004</v>
      </c>
      <c r="U3433">
        <f t="shared" si="269"/>
        <v>2014</v>
      </c>
    </row>
    <row r="3434" spans="1:21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8317</v>
      </c>
      <c r="R3434" t="s">
        <v>8318</v>
      </c>
      <c r="S3434" s="11">
        <f t="shared" si="267"/>
        <v>42380.581180555557</v>
      </c>
      <c r="T3434" s="11">
        <f t="shared" si="268"/>
        <v>42405.916666666672</v>
      </c>
      <c r="U3434">
        <f t="shared" si="269"/>
        <v>2016</v>
      </c>
    </row>
    <row r="3435" spans="1:21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8317</v>
      </c>
      <c r="R3435" t="s">
        <v>8318</v>
      </c>
      <c r="S3435" s="11">
        <f t="shared" si="267"/>
        <v>41776.063136574077</v>
      </c>
      <c r="T3435" s="11">
        <f t="shared" si="268"/>
        <v>41807.125</v>
      </c>
      <c r="U3435">
        <f t="shared" si="269"/>
        <v>2014</v>
      </c>
    </row>
    <row r="3436" spans="1:21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8317</v>
      </c>
      <c r="R3436" t="s">
        <v>8318</v>
      </c>
      <c r="S3436" s="11">
        <f t="shared" si="267"/>
        <v>41800.380428240744</v>
      </c>
      <c r="T3436" s="11">
        <f t="shared" si="268"/>
        <v>41830.380428240744</v>
      </c>
      <c r="U3436">
        <f t="shared" si="269"/>
        <v>2014</v>
      </c>
    </row>
    <row r="3437" spans="1:21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8317</v>
      </c>
      <c r="R3437" t="s">
        <v>8318</v>
      </c>
      <c r="S3437" s="11">
        <f t="shared" si="267"/>
        <v>42572.61681712963</v>
      </c>
      <c r="T3437" s="11">
        <f t="shared" si="268"/>
        <v>42589.125</v>
      </c>
      <c r="U3437">
        <f t="shared" si="269"/>
        <v>2016</v>
      </c>
    </row>
    <row r="3438" spans="1:21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8317</v>
      </c>
      <c r="R3438" t="s">
        <v>8318</v>
      </c>
      <c r="S3438" s="11">
        <f t="shared" si="267"/>
        <v>41851.541585648149</v>
      </c>
      <c r="T3438" s="11">
        <f t="shared" si="268"/>
        <v>41872.686111111114</v>
      </c>
      <c r="U3438">
        <f t="shared" si="269"/>
        <v>2014</v>
      </c>
    </row>
    <row r="3439" spans="1:21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8317</v>
      </c>
      <c r="R3439" t="s">
        <v>8318</v>
      </c>
      <c r="S3439" s="11">
        <f t="shared" si="267"/>
        <v>42205.710879629631</v>
      </c>
      <c r="T3439" s="11">
        <f t="shared" si="268"/>
        <v>42235.710879629631</v>
      </c>
      <c r="U3439">
        <f t="shared" si="269"/>
        <v>2015</v>
      </c>
    </row>
    <row r="3440" spans="1:21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8317</v>
      </c>
      <c r="R3440" t="s">
        <v>8318</v>
      </c>
      <c r="S3440" s="11">
        <f t="shared" si="267"/>
        <v>42100.927858796291</v>
      </c>
      <c r="T3440" s="11">
        <f t="shared" si="268"/>
        <v>42126.875</v>
      </c>
      <c r="U3440">
        <f t="shared" si="269"/>
        <v>2015</v>
      </c>
    </row>
    <row r="3441" spans="1:21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8317</v>
      </c>
      <c r="R3441" t="s">
        <v>8318</v>
      </c>
      <c r="S3441" s="11">
        <f t="shared" si="267"/>
        <v>42374.911226851851</v>
      </c>
      <c r="T3441" s="11">
        <f t="shared" si="268"/>
        <v>42388.207638888889</v>
      </c>
      <c r="U3441">
        <f t="shared" si="269"/>
        <v>2016</v>
      </c>
    </row>
    <row r="3442" spans="1:21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8317</v>
      </c>
      <c r="R3442" t="s">
        <v>8318</v>
      </c>
      <c r="S3442" s="11">
        <f t="shared" si="267"/>
        <v>41809.12300925926</v>
      </c>
      <c r="T3442" s="11">
        <f t="shared" si="268"/>
        <v>41831.677083333336</v>
      </c>
      <c r="U3442">
        <f t="shared" si="269"/>
        <v>2014</v>
      </c>
    </row>
    <row r="3443" spans="1:21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8317</v>
      </c>
      <c r="R3443" t="s">
        <v>8318</v>
      </c>
      <c r="S3443" s="11">
        <f t="shared" si="267"/>
        <v>42294.429641203707</v>
      </c>
      <c r="T3443" s="11">
        <f t="shared" si="268"/>
        <v>42321.845138888893</v>
      </c>
      <c r="U3443">
        <f t="shared" si="269"/>
        <v>2015</v>
      </c>
    </row>
    <row r="3444" spans="1:21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8317</v>
      </c>
      <c r="R3444" t="s">
        <v>8318</v>
      </c>
      <c r="S3444" s="11">
        <f t="shared" si="267"/>
        <v>42124.841111111105</v>
      </c>
      <c r="T3444" s="11">
        <f t="shared" si="268"/>
        <v>42154.841111111105</v>
      </c>
      <c r="U3444">
        <f t="shared" si="269"/>
        <v>2015</v>
      </c>
    </row>
    <row r="3445" spans="1:21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8317</v>
      </c>
      <c r="R3445" t="s">
        <v>8318</v>
      </c>
      <c r="S3445" s="11">
        <f t="shared" si="267"/>
        <v>41861.524837962963</v>
      </c>
      <c r="T3445" s="11">
        <f t="shared" si="268"/>
        <v>41891.524837962963</v>
      </c>
      <c r="U3445">
        <f t="shared" si="269"/>
        <v>2014</v>
      </c>
    </row>
    <row r="3446" spans="1:21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8317</v>
      </c>
      <c r="R3446" t="s">
        <v>8318</v>
      </c>
      <c r="S3446" s="11">
        <f t="shared" si="267"/>
        <v>42521.291504629626</v>
      </c>
      <c r="T3446" s="11">
        <f t="shared" si="268"/>
        <v>42529.582638888889</v>
      </c>
      <c r="U3446">
        <f t="shared" si="269"/>
        <v>2016</v>
      </c>
    </row>
    <row r="3447" spans="1:21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8317</v>
      </c>
      <c r="R3447" t="s">
        <v>8318</v>
      </c>
      <c r="S3447" s="11">
        <f t="shared" si="267"/>
        <v>42272.530509259261</v>
      </c>
      <c r="T3447" s="11">
        <f t="shared" si="268"/>
        <v>42300.530509259261</v>
      </c>
      <c r="U3447">
        <f t="shared" si="269"/>
        <v>2015</v>
      </c>
    </row>
    <row r="3448" spans="1:21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8317</v>
      </c>
      <c r="R3448" t="s">
        <v>8318</v>
      </c>
      <c r="S3448" s="11">
        <f t="shared" si="267"/>
        <v>42016.832465277781</v>
      </c>
      <c r="T3448" s="11">
        <f t="shared" si="268"/>
        <v>42040.513888888891</v>
      </c>
      <c r="U3448">
        <f t="shared" si="269"/>
        <v>2015</v>
      </c>
    </row>
    <row r="3449" spans="1:21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8317</v>
      </c>
      <c r="R3449" t="s">
        <v>8318</v>
      </c>
      <c r="S3449" s="11">
        <f t="shared" si="267"/>
        <v>42402.889027777783</v>
      </c>
      <c r="T3449" s="11">
        <f t="shared" si="268"/>
        <v>42447.847361111111</v>
      </c>
      <c r="U3449">
        <f t="shared" si="269"/>
        <v>2016</v>
      </c>
    </row>
    <row r="3450" spans="1:21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ref="O3450:O3513" si="270">ROUND(E3450/D3450*100,0)</f>
        <v>110</v>
      </c>
      <c r="P3450">
        <f t="shared" ref="P3450:P3513" si="271">IFERROR(ROUND(E3450/L3450,2),0)</f>
        <v>51.22</v>
      </c>
      <c r="Q3450" s="10" t="s">
        <v>8317</v>
      </c>
      <c r="R3450" t="s">
        <v>8318</v>
      </c>
      <c r="S3450" s="11">
        <f t="shared" ref="S3450:S3513" si="272">(((J3450/60)/60)/24)+DATE(1970,1,1)</f>
        <v>41960.119085648148</v>
      </c>
      <c r="T3450" s="11">
        <f t="shared" ref="T3450:T3513" si="273">(((I3450/60)/60)/24)+DATE(1970,1,1)</f>
        <v>41990.119085648148</v>
      </c>
      <c r="U3450">
        <f t="shared" ref="U3450:U3513" si="274">YEAR(S3450)</f>
        <v>2014</v>
      </c>
    </row>
    <row r="3451" spans="1:21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70"/>
        <v>171</v>
      </c>
      <c r="P3451">
        <f t="shared" si="271"/>
        <v>68.25</v>
      </c>
      <c r="Q3451" s="10" t="s">
        <v>8317</v>
      </c>
      <c r="R3451" t="s">
        <v>8318</v>
      </c>
      <c r="S3451" s="11">
        <f t="shared" si="272"/>
        <v>42532.052523148144</v>
      </c>
      <c r="T3451" s="11">
        <f t="shared" si="273"/>
        <v>42560.166666666672</v>
      </c>
      <c r="U3451">
        <f t="shared" si="274"/>
        <v>2016</v>
      </c>
    </row>
    <row r="3452" spans="1:21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70"/>
        <v>152</v>
      </c>
      <c r="P3452">
        <f t="shared" si="271"/>
        <v>19.489999999999998</v>
      </c>
      <c r="Q3452" s="10" t="s">
        <v>8317</v>
      </c>
      <c r="R3452" t="s">
        <v>8318</v>
      </c>
      <c r="S3452" s="11">
        <f t="shared" si="272"/>
        <v>42036.704525462963</v>
      </c>
      <c r="T3452" s="11">
        <f t="shared" si="273"/>
        <v>42096.662858796291</v>
      </c>
      <c r="U3452">
        <f t="shared" si="274"/>
        <v>2015</v>
      </c>
    </row>
    <row r="3453" spans="1:21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70"/>
        <v>101</v>
      </c>
      <c r="P3453">
        <f t="shared" si="271"/>
        <v>41.13</v>
      </c>
      <c r="Q3453" s="10" t="s">
        <v>8317</v>
      </c>
      <c r="R3453" t="s">
        <v>8318</v>
      </c>
      <c r="S3453" s="11">
        <f t="shared" si="272"/>
        <v>42088.723692129628</v>
      </c>
      <c r="T3453" s="11">
        <f t="shared" si="273"/>
        <v>42115.723692129628</v>
      </c>
      <c r="U3453">
        <f t="shared" si="274"/>
        <v>2015</v>
      </c>
    </row>
    <row r="3454" spans="1:21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70"/>
        <v>153</v>
      </c>
      <c r="P3454">
        <f t="shared" si="271"/>
        <v>41.41</v>
      </c>
      <c r="Q3454" s="10" t="s">
        <v>8317</v>
      </c>
      <c r="R3454" t="s">
        <v>8318</v>
      </c>
      <c r="S3454" s="11">
        <f t="shared" si="272"/>
        <v>41820.639189814814</v>
      </c>
      <c r="T3454" s="11">
        <f t="shared" si="273"/>
        <v>41843.165972222225</v>
      </c>
      <c r="U3454">
        <f t="shared" si="274"/>
        <v>2014</v>
      </c>
    </row>
    <row r="3455" spans="1:21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70"/>
        <v>128</v>
      </c>
      <c r="P3455">
        <f t="shared" si="271"/>
        <v>27.5</v>
      </c>
      <c r="Q3455" s="10" t="s">
        <v>8317</v>
      </c>
      <c r="R3455" t="s">
        <v>8318</v>
      </c>
      <c r="S3455" s="11">
        <f t="shared" si="272"/>
        <v>42535.97865740741</v>
      </c>
      <c r="T3455" s="11">
        <f t="shared" si="273"/>
        <v>42595.97865740741</v>
      </c>
      <c r="U3455">
        <f t="shared" si="274"/>
        <v>2016</v>
      </c>
    </row>
    <row r="3456" spans="1:21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70"/>
        <v>101</v>
      </c>
      <c r="P3456">
        <f t="shared" si="271"/>
        <v>33.57</v>
      </c>
      <c r="Q3456" s="10" t="s">
        <v>8317</v>
      </c>
      <c r="R3456" t="s">
        <v>8318</v>
      </c>
      <c r="S3456" s="11">
        <f t="shared" si="272"/>
        <v>41821.698599537034</v>
      </c>
      <c r="T3456" s="11">
        <f t="shared" si="273"/>
        <v>41851.698599537034</v>
      </c>
      <c r="U3456">
        <f t="shared" si="274"/>
        <v>2014</v>
      </c>
    </row>
    <row r="3457" spans="1:21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70"/>
        <v>101</v>
      </c>
      <c r="P3457">
        <f t="shared" si="271"/>
        <v>145.87</v>
      </c>
      <c r="Q3457" s="10" t="s">
        <v>8317</v>
      </c>
      <c r="R3457" t="s">
        <v>8318</v>
      </c>
      <c r="S3457" s="11">
        <f t="shared" si="272"/>
        <v>42626.7503125</v>
      </c>
      <c r="T3457" s="11">
        <f t="shared" si="273"/>
        <v>42656.7503125</v>
      </c>
      <c r="U3457">
        <f t="shared" si="274"/>
        <v>2016</v>
      </c>
    </row>
    <row r="3458" spans="1:21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70"/>
        <v>191</v>
      </c>
      <c r="P3458">
        <f t="shared" si="271"/>
        <v>358.69</v>
      </c>
      <c r="Q3458" s="10" t="s">
        <v>8317</v>
      </c>
      <c r="R3458" t="s">
        <v>8318</v>
      </c>
      <c r="S3458" s="11">
        <f t="shared" si="272"/>
        <v>41821.205636574072</v>
      </c>
      <c r="T3458" s="11">
        <f t="shared" si="273"/>
        <v>41852.290972222225</v>
      </c>
      <c r="U3458">
        <f t="shared" si="274"/>
        <v>2014</v>
      </c>
    </row>
    <row r="3459" spans="1:21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>
        <f t="shared" si="271"/>
        <v>50.98</v>
      </c>
      <c r="Q3459" s="10" t="s">
        <v>8317</v>
      </c>
      <c r="R3459" t="s">
        <v>8318</v>
      </c>
      <c r="S3459" s="11">
        <f t="shared" si="272"/>
        <v>42016.706678240742</v>
      </c>
      <c r="T3459" s="11">
        <f t="shared" si="273"/>
        <v>42047.249305555553</v>
      </c>
      <c r="U3459">
        <f t="shared" si="274"/>
        <v>2015</v>
      </c>
    </row>
    <row r="3460" spans="1:21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8317</v>
      </c>
      <c r="R3460" t="s">
        <v>8318</v>
      </c>
      <c r="S3460" s="11">
        <f t="shared" si="272"/>
        <v>42011.202581018515</v>
      </c>
      <c r="T3460" s="11">
        <f t="shared" si="273"/>
        <v>42038.185416666667</v>
      </c>
      <c r="U3460">
        <f t="shared" si="274"/>
        <v>2015</v>
      </c>
    </row>
    <row r="3461" spans="1:21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8317</v>
      </c>
      <c r="R3461" t="s">
        <v>8318</v>
      </c>
      <c r="S3461" s="11">
        <f t="shared" si="272"/>
        <v>42480.479861111111</v>
      </c>
      <c r="T3461" s="11">
        <f t="shared" si="273"/>
        <v>42510.479861111111</v>
      </c>
      <c r="U3461">
        <f t="shared" si="274"/>
        <v>2016</v>
      </c>
    </row>
    <row r="3462" spans="1:21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8317</v>
      </c>
      <c r="R3462" t="s">
        <v>8318</v>
      </c>
      <c r="S3462" s="11">
        <f t="shared" si="272"/>
        <v>41852.527222222219</v>
      </c>
      <c r="T3462" s="11">
        <f t="shared" si="273"/>
        <v>41866.527222222219</v>
      </c>
      <c r="U3462">
        <f t="shared" si="274"/>
        <v>2014</v>
      </c>
    </row>
    <row r="3463" spans="1:21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8317</v>
      </c>
      <c r="R3463" t="s">
        <v>8318</v>
      </c>
      <c r="S3463" s="11">
        <f t="shared" si="272"/>
        <v>42643.632858796293</v>
      </c>
      <c r="T3463" s="11">
        <f t="shared" si="273"/>
        <v>42672.125</v>
      </c>
      <c r="U3463">
        <f t="shared" si="274"/>
        <v>2016</v>
      </c>
    </row>
    <row r="3464" spans="1:21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8317</v>
      </c>
      <c r="R3464" t="s">
        <v>8318</v>
      </c>
      <c r="S3464" s="11">
        <f t="shared" si="272"/>
        <v>42179.898472222223</v>
      </c>
      <c r="T3464" s="11">
        <f t="shared" si="273"/>
        <v>42195.75</v>
      </c>
      <c r="U3464">
        <f t="shared" si="274"/>
        <v>2015</v>
      </c>
    </row>
    <row r="3465" spans="1:21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8317</v>
      </c>
      <c r="R3465" t="s">
        <v>8318</v>
      </c>
      <c r="S3465" s="11">
        <f t="shared" si="272"/>
        <v>42612.918807870374</v>
      </c>
      <c r="T3465" s="11">
        <f t="shared" si="273"/>
        <v>42654.165972222225</v>
      </c>
      <c r="U3465">
        <f t="shared" si="274"/>
        <v>2016</v>
      </c>
    </row>
    <row r="3466" spans="1:21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8317</v>
      </c>
      <c r="R3466" t="s">
        <v>8318</v>
      </c>
      <c r="S3466" s="11">
        <f t="shared" si="272"/>
        <v>42575.130057870367</v>
      </c>
      <c r="T3466" s="11">
        <f t="shared" si="273"/>
        <v>42605.130057870367</v>
      </c>
      <c r="U3466">
        <f t="shared" si="274"/>
        <v>2016</v>
      </c>
    </row>
    <row r="3467" spans="1:21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8317</v>
      </c>
      <c r="R3467" t="s">
        <v>8318</v>
      </c>
      <c r="S3467" s="11">
        <f t="shared" si="272"/>
        <v>42200.625833333332</v>
      </c>
      <c r="T3467" s="11">
        <f t="shared" si="273"/>
        <v>42225.666666666672</v>
      </c>
      <c r="U3467">
        <f t="shared" si="274"/>
        <v>2015</v>
      </c>
    </row>
    <row r="3468" spans="1:21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8317</v>
      </c>
      <c r="R3468" t="s">
        <v>8318</v>
      </c>
      <c r="S3468" s="11">
        <f t="shared" si="272"/>
        <v>42420.019097222219</v>
      </c>
      <c r="T3468" s="11">
        <f t="shared" si="273"/>
        <v>42479.977430555555</v>
      </c>
      <c r="U3468">
        <f t="shared" si="274"/>
        <v>2016</v>
      </c>
    </row>
    <row r="3469" spans="1:21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8317</v>
      </c>
      <c r="R3469" t="s">
        <v>8318</v>
      </c>
      <c r="S3469" s="11">
        <f t="shared" si="272"/>
        <v>42053.671666666662</v>
      </c>
      <c r="T3469" s="11">
        <f t="shared" si="273"/>
        <v>42083.630000000005</v>
      </c>
      <c r="U3469">
        <f t="shared" si="274"/>
        <v>2015</v>
      </c>
    </row>
    <row r="3470" spans="1:21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8317</v>
      </c>
      <c r="R3470" t="s">
        <v>8318</v>
      </c>
      <c r="S3470" s="11">
        <f t="shared" si="272"/>
        <v>42605.765381944439</v>
      </c>
      <c r="T3470" s="11">
        <f t="shared" si="273"/>
        <v>42634.125</v>
      </c>
      <c r="U3470">
        <f t="shared" si="274"/>
        <v>2016</v>
      </c>
    </row>
    <row r="3471" spans="1:21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8317</v>
      </c>
      <c r="R3471" t="s">
        <v>8318</v>
      </c>
      <c r="S3471" s="11">
        <f t="shared" si="272"/>
        <v>42458.641724537039</v>
      </c>
      <c r="T3471" s="11">
        <f t="shared" si="273"/>
        <v>42488.641724537039</v>
      </c>
      <c r="U3471">
        <f t="shared" si="274"/>
        <v>2016</v>
      </c>
    </row>
    <row r="3472" spans="1:21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8317</v>
      </c>
      <c r="R3472" t="s">
        <v>8318</v>
      </c>
      <c r="S3472" s="11">
        <f t="shared" si="272"/>
        <v>42529.022013888884</v>
      </c>
      <c r="T3472" s="11">
        <f t="shared" si="273"/>
        <v>42566.901388888888</v>
      </c>
      <c r="U3472">
        <f t="shared" si="274"/>
        <v>2016</v>
      </c>
    </row>
    <row r="3473" spans="1:21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8317</v>
      </c>
      <c r="R3473" t="s">
        <v>8318</v>
      </c>
      <c r="S3473" s="11">
        <f t="shared" si="272"/>
        <v>41841.820486111108</v>
      </c>
      <c r="T3473" s="11">
        <f t="shared" si="273"/>
        <v>41882.833333333336</v>
      </c>
      <c r="U3473">
        <f t="shared" si="274"/>
        <v>2014</v>
      </c>
    </row>
    <row r="3474" spans="1:21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8317</v>
      </c>
      <c r="R3474" t="s">
        <v>8318</v>
      </c>
      <c r="S3474" s="11">
        <f t="shared" si="272"/>
        <v>41928.170497685183</v>
      </c>
      <c r="T3474" s="11">
        <f t="shared" si="273"/>
        <v>41949.249305555553</v>
      </c>
      <c r="U3474">
        <f t="shared" si="274"/>
        <v>2014</v>
      </c>
    </row>
    <row r="3475" spans="1:21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8317</v>
      </c>
      <c r="R3475" t="s">
        <v>8318</v>
      </c>
      <c r="S3475" s="11">
        <f t="shared" si="272"/>
        <v>42062.834444444445</v>
      </c>
      <c r="T3475" s="11">
        <f t="shared" si="273"/>
        <v>42083.852083333331</v>
      </c>
      <c r="U3475">
        <f t="shared" si="274"/>
        <v>2015</v>
      </c>
    </row>
    <row r="3476" spans="1:21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8317</v>
      </c>
      <c r="R3476" t="s">
        <v>8318</v>
      </c>
      <c r="S3476" s="11">
        <f t="shared" si="272"/>
        <v>42541.501516203702</v>
      </c>
      <c r="T3476" s="11">
        <f t="shared" si="273"/>
        <v>42571.501516203702</v>
      </c>
      <c r="U3476">
        <f t="shared" si="274"/>
        <v>2016</v>
      </c>
    </row>
    <row r="3477" spans="1:21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8317</v>
      </c>
      <c r="R3477" t="s">
        <v>8318</v>
      </c>
      <c r="S3477" s="11">
        <f t="shared" si="272"/>
        <v>41918.880833333329</v>
      </c>
      <c r="T3477" s="11">
        <f t="shared" si="273"/>
        <v>41946</v>
      </c>
      <c r="U3477">
        <f t="shared" si="274"/>
        <v>2014</v>
      </c>
    </row>
    <row r="3478" spans="1:21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8317</v>
      </c>
      <c r="R3478" t="s">
        <v>8318</v>
      </c>
      <c r="S3478" s="11">
        <f t="shared" si="272"/>
        <v>41921.279976851853</v>
      </c>
      <c r="T3478" s="11">
        <f t="shared" si="273"/>
        <v>41939.125</v>
      </c>
      <c r="U3478">
        <f t="shared" si="274"/>
        <v>2014</v>
      </c>
    </row>
    <row r="3479" spans="1:21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8317</v>
      </c>
      <c r="R3479" t="s">
        <v>8318</v>
      </c>
      <c r="S3479" s="11">
        <f t="shared" si="272"/>
        <v>42128.736608796295</v>
      </c>
      <c r="T3479" s="11">
        <f t="shared" si="273"/>
        <v>42141.125</v>
      </c>
      <c r="U3479">
        <f t="shared" si="274"/>
        <v>2015</v>
      </c>
    </row>
    <row r="3480" spans="1:21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8317</v>
      </c>
      <c r="R3480" t="s">
        <v>8318</v>
      </c>
      <c r="S3480" s="11">
        <f t="shared" si="272"/>
        <v>42053.916921296302</v>
      </c>
      <c r="T3480" s="11">
        <f t="shared" si="273"/>
        <v>42079.875</v>
      </c>
      <c r="U3480">
        <f t="shared" si="274"/>
        <v>2015</v>
      </c>
    </row>
    <row r="3481" spans="1:21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8317</v>
      </c>
      <c r="R3481" t="s">
        <v>8318</v>
      </c>
      <c r="S3481" s="11">
        <f t="shared" si="272"/>
        <v>41781.855092592588</v>
      </c>
      <c r="T3481" s="11">
        <f t="shared" si="273"/>
        <v>41811.855092592588</v>
      </c>
      <c r="U3481">
        <f t="shared" si="274"/>
        <v>2014</v>
      </c>
    </row>
    <row r="3482" spans="1:21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8317</v>
      </c>
      <c r="R3482" t="s">
        <v>8318</v>
      </c>
      <c r="S3482" s="11">
        <f t="shared" si="272"/>
        <v>42171.317442129628</v>
      </c>
      <c r="T3482" s="11">
        <f t="shared" si="273"/>
        <v>42195.875</v>
      </c>
      <c r="U3482">
        <f t="shared" si="274"/>
        <v>2015</v>
      </c>
    </row>
    <row r="3483" spans="1:21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8317</v>
      </c>
      <c r="R3483" t="s">
        <v>8318</v>
      </c>
      <c r="S3483" s="11">
        <f t="shared" si="272"/>
        <v>41989.24754629629</v>
      </c>
      <c r="T3483" s="11">
        <f t="shared" si="273"/>
        <v>42006.24754629629</v>
      </c>
      <c r="U3483">
        <f t="shared" si="274"/>
        <v>2014</v>
      </c>
    </row>
    <row r="3484" spans="1:21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8317</v>
      </c>
      <c r="R3484" t="s">
        <v>8318</v>
      </c>
      <c r="S3484" s="11">
        <f t="shared" si="272"/>
        <v>41796.771597222221</v>
      </c>
      <c r="T3484" s="11">
        <f t="shared" si="273"/>
        <v>41826.771597222221</v>
      </c>
      <c r="U3484">
        <f t="shared" si="274"/>
        <v>2014</v>
      </c>
    </row>
    <row r="3485" spans="1:21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8317</v>
      </c>
      <c r="R3485" t="s">
        <v>8318</v>
      </c>
      <c r="S3485" s="11">
        <f t="shared" si="272"/>
        <v>41793.668761574074</v>
      </c>
      <c r="T3485" s="11">
        <f t="shared" si="273"/>
        <v>41823.668761574074</v>
      </c>
      <c r="U3485">
        <f t="shared" si="274"/>
        <v>2014</v>
      </c>
    </row>
    <row r="3486" spans="1:21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8317</v>
      </c>
      <c r="R3486" t="s">
        <v>8318</v>
      </c>
      <c r="S3486" s="11">
        <f t="shared" si="272"/>
        <v>42506.760405092587</v>
      </c>
      <c r="T3486" s="11">
        <f t="shared" si="273"/>
        <v>42536.760405092587</v>
      </c>
      <c r="U3486">
        <f t="shared" si="274"/>
        <v>2016</v>
      </c>
    </row>
    <row r="3487" spans="1:21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8317</v>
      </c>
      <c r="R3487" t="s">
        <v>8318</v>
      </c>
      <c r="S3487" s="11">
        <f t="shared" si="272"/>
        <v>42372.693055555559</v>
      </c>
      <c r="T3487" s="11">
        <f t="shared" si="273"/>
        <v>42402.693055555559</v>
      </c>
      <c r="U3487">
        <f t="shared" si="274"/>
        <v>2016</v>
      </c>
    </row>
    <row r="3488" spans="1:21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8317</v>
      </c>
      <c r="R3488" t="s">
        <v>8318</v>
      </c>
      <c r="S3488" s="11">
        <f t="shared" si="272"/>
        <v>42126.87501157407</v>
      </c>
      <c r="T3488" s="11">
        <f t="shared" si="273"/>
        <v>42158.290972222225</v>
      </c>
      <c r="U3488">
        <f t="shared" si="274"/>
        <v>2015</v>
      </c>
    </row>
    <row r="3489" spans="1:21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8317</v>
      </c>
      <c r="R3489" t="s">
        <v>8318</v>
      </c>
      <c r="S3489" s="11">
        <f t="shared" si="272"/>
        <v>42149.940416666665</v>
      </c>
      <c r="T3489" s="11">
        <f t="shared" si="273"/>
        <v>42179.940416666665</v>
      </c>
      <c r="U3489">
        <f t="shared" si="274"/>
        <v>2015</v>
      </c>
    </row>
    <row r="3490" spans="1:21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8317</v>
      </c>
      <c r="R3490" t="s">
        <v>8318</v>
      </c>
      <c r="S3490" s="11">
        <f t="shared" si="272"/>
        <v>42087.768055555556</v>
      </c>
      <c r="T3490" s="11">
        <f t="shared" si="273"/>
        <v>42111.666666666672</v>
      </c>
      <c r="U3490">
        <f t="shared" si="274"/>
        <v>2015</v>
      </c>
    </row>
    <row r="3491" spans="1:21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8317</v>
      </c>
      <c r="R3491" t="s">
        <v>8318</v>
      </c>
      <c r="S3491" s="11">
        <f t="shared" si="272"/>
        <v>41753.635775462964</v>
      </c>
      <c r="T3491" s="11">
        <f t="shared" si="273"/>
        <v>41783.875</v>
      </c>
      <c r="U3491">
        <f t="shared" si="274"/>
        <v>2014</v>
      </c>
    </row>
    <row r="3492" spans="1:21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8317</v>
      </c>
      <c r="R3492" t="s">
        <v>8318</v>
      </c>
      <c r="S3492" s="11">
        <f t="shared" si="272"/>
        <v>42443.802361111113</v>
      </c>
      <c r="T3492" s="11">
        <f t="shared" si="273"/>
        <v>42473.802361111113</v>
      </c>
      <c r="U3492">
        <f t="shared" si="274"/>
        <v>2016</v>
      </c>
    </row>
    <row r="3493" spans="1:21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8317</v>
      </c>
      <c r="R3493" t="s">
        <v>8318</v>
      </c>
      <c r="S3493" s="11">
        <f t="shared" si="272"/>
        <v>42121.249814814815</v>
      </c>
      <c r="T3493" s="11">
        <f t="shared" si="273"/>
        <v>42142.249814814815</v>
      </c>
      <c r="U3493">
        <f t="shared" si="274"/>
        <v>2015</v>
      </c>
    </row>
    <row r="3494" spans="1:21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8317</v>
      </c>
      <c r="R3494" t="s">
        <v>8318</v>
      </c>
      <c r="S3494" s="11">
        <f t="shared" si="272"/>
        <v>42268.009224537032</v>
      </c>
      <c r="T3494" s="11">
        <f t="shared" si="273"/>
        <v>42303.009224537032</v>
      </c>
      <c r="U3494">
        <f t="shared" si="274"/>
        <v>2015</v>
      </c>
    </row>
    <row r="3495" spans="1:21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8317</v>
      </c>
      <c r="R3495" t="s">
        <v>8318</v>
      </c>
      <c r="S3495" s="11">
        <f t="shared" si="272"/>
        <v>41848.866157407407</v>
      </c>
      <c r="T3495" s="11">
        <f t="shared" si="273"/>
        <v>41868.21597222222</v>
      </c>
      <c r="U3495">
        <f t="shared" si="274"/>
        <v>2014</v>
      </c>
    </row>
    <row r="3496" spans="1:21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8317</v>
      </c>
      <c r="R3496" t="s">
        <v>8318</v>
      </c>
      <c r="S3496" s="11">
        <f t="shared" si="272"/>
        <v>42689.214988425927</v>
      </c>
      <c r="T3496" s="11">
        <f t="shared" si="273"/>
        <v>42700.25</v>
      </c>
      <c r="U3496">
        <f t="shared" si="274"/>
        <v>2016</v>
      </c>
    </row>
    <row r="3497" spans="1:21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8317</v>
      </c>
      <c r="R3497" t="s">
        <v>8318</v>
      </c>
      <c r="S3497" s="11">
        <f t="shared" si="272"/>
        <v>41915.762835648151</v>
      </c>
      <c r="T3497" s="11">
        <f t="shared" si="273"/>
        <v>41944.720833333333</v>
      </c>
      <c r="U3497">
        <f t="shared" si="274"/>
        <v>2014</v>
      </c>
    </row>
    <row r="3498" spans="1:21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8317</v>
      </c>
      <c r="R3498" t="s">
        <v>8318</v>
      </c>
      <c r="S3498" s="11">
        <f t="shared" si="272"/>
        <v>42584.846828703703</v>
      </c>
      <c r="T3498" s="11">
        <f t="shared" si="273"/>
        <v>42624.846828703703</v>
      </c>
      <c r="U3498">
        <f t="shared" si="274"/>
        <v>2016</v>
      </c>
    </row>
    <row r="3499" spans="1:21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8317</v>
      </c>
      <c r="R3499" t="s">
        <v>8318</v>
      </c>
      <c r="S3499" s="11">
        <f t="shared" si="272"/>
        <v>42511.741944444439</v>
      </c>
      <c r="T3499" s="11">
        <f t="shared" si="273"/>
        <v>42523.916666666672</v>
      </c>
      <c r="U3499">
        <f t="shared" si="274"/>
        <v>2016</v>
      </c>
    </row>
    <row r="3500" spans="1:21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8317</v>
      </c>
      <c r="R3500" t="s">
        <v>8318</v>
      </c>
      <c r="S3500" s="11">
        <f t="shared" si="272"/>
        <v>42459.15861111111</v>
      </c>
      <c r="T3500" s="11">
        <f t="shared" si="273"/>
        <v>42518.905555555553</v>
      </c>
      <c r="U3500">
        <f t="shared" si="274"/>
        <v>2016</v>
      </c>
    </row>
    <row r="3501" spans="1:21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8317</v>
      </c>
      <c r="R3501" t="s">
        <v>8318</v>
      </c>
      <c r="S3501" s="11">
        <f t="shared" si="272"/>
        <v>42132.036168981482</v>
      </c>
      <c r="T3501" s="11">
        <f t="shared" si="273"/>
        <v>42186.290972222225</v>
      </c>
      <c r="U3501">
        <f t="shared" si="274"/>
        <v>2015</v>
      </c>
    </row>
    <row r="3502" spans="1:21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8317</v>
      </c>
      <c r="R3502" t="s">
        <v>8318</v>
      </c>
      <c r="S3502" s="11">
        <f t="shared" si="272"/>
        <v>42419.91942129629</v>
      </c>
      <c r="T3502" s="11">
        <f t="shared" si="273"/>
        <v>42436.207638888889</v>
      </c>
      <c r="U3502">
        <f t="shared" si="274"/>
        <v>2016</v>
      </c>
    </row>
    <row r="3503" spans="1:21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8317</v>
      </c>
      <c r="R3503" t="s">
        <v>8318</v>
      </c>
      <c r="S3503" s="11">
        <f t="shared" si="272"/>
        <v>42233.763831018514</v>
      </c>
      <c r="T3503" s="11">
        <f t="shared" si="273"/>
        <v>42258.763831018514</v>
      </c>
      <c r="U3503">
        <f t="shared" si="274"/>
        <v>2015</v>
      </c>
    </row>
    <row r="3504" spans="1:21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8317</v>
      </c>
      <c r="R3504" t="s">
        <v>8318</v>
      </c>
      <c r="S3504" s="11">
        <f t="shared" si="272"/>
        <v>42430.839398148149</v>
      </c>
      <c r="T3504" s="11">
        <f t="shared" si="273"/>
        <v>42445.165972222225</v>
      </c>
      <c r="U3504">
        <f t="shared" si="274"/>
        <v>2016</v>
      </c>
    </row>
    <row r="3505" spans="1:21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8317</v>
      </c>
      <c r="R3505" t="s">
        <v>8318</v>
      </c>
      <c r="S3505" s="11">
        <f t="shared" si="272"/>
        <v>42545.478333333333</v>
      </c>
      <c r="T3505" s="11">
        <f t="shared" si="273"/>
        <v>42575.478333333333</v>
      </c>
      <c r="U3505">
        <f t="shared" si="274"/>
        <v>2016</v>
      </c>
    </row>
    <row r="3506" spans="1:21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8317</v>
      </c>
      <c r="R3506" t="s">
        <v>8318</v>
      </c>
      <c r="S3506" s="11">
        <f t="shared" si="272"/>
        <v>42297.748738425929</v>
      </c>
      <c r="T3506" s="11">
        <f t="shared" si="273"/>
        <v>42327.790405092594</v>
      </c>
      <c r="U3506">
        <f t="shared" si="274"/>
        <v>2015</v>
      </c>
    </row>
    <row r="3507" spans="1:21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8317</v>
      </c>
      <c r="R3507" t="s">
        <v>8318</v>
      </c>
      <c r="S3507" s="11">
        <f t="shared" si="272"/>
        <v>41760.935706018521</v>
      </c>
      <c r="T3507" s="11">
        <f t="shared" si="273"/>
        <v>41772.166666666664</v>
      </c>
      <c r="U3507">
        <f t="shared" si="274"/>
        <v>2014</v>
      </c>
    </row>
    <row r="3508" spans="1:21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8317</v>
      </c>
      <c r="R3508" t="s">
        <v>8318</v>
      </c>
      <c r="S3508" s="11">
        <f t="shared" si="272"/>
        <v>41829.734259259261</v>
      </c>
      <c r="T3508" s="11">
        <f t="shared" si="273"/>
        <v>41874.734259259261</v>
      </c>
      <c r="U3508">
        <f t="shared" si="274"/>
        <v>2014</v>
      </c>
    </row>
    <row r="3509" spans="1:21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8317</v>
      </c>
      <c r="R3509" t="s">
        <v>8318</v>
      </c>
      <c r="S3509" s="11">
        <f t="shared" si="272"/>
        <v>42491.92288194444</v>
      </c>
      <c r="T3509" s="11">
        <f t="shared" si="273"/>
        <v>42521.92288194444</v>
      </c>
      <c r="U3509">
        <f t="shared" si="274"/>
        <v>2016</v>
      </c>
    </row>
    <row r="3510" spans="1:21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8317</v>
      </c>
      <c r="R3510" t="s">
        <v>8318</v>
      </c>
      <c r="S3510" s="11">
        <f t="shared" si="272"/>
        <v>42477.729780092588</v>
      </c>
      <c r="T3510" s="11">
        <f t="shared" si="273"/>
        <v>42500.875</v>
      </c>
      <c r="U3510">
        <f t="shared" si="274"/>
        <v>2016</v>
      </c>
    </row>
    <row r="3511" spans="1:21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8317</v>
      </c>
      <c r="R3511" t="s">
        <v>8318</v>
      </c>
      <c r="S3511" s="11">
        <f t="shared" si="272"/>
        <v>41950.859560185185</v>
      </c>
      <c r="T3511" s="11">
        <f t="shared" si="273"/>
        <v>41964.204861111109</v>
      </c>
      <c r="U3511">
        <f t="shared" si="274"/>
        <v>2014</v>
      </c>
    </row>
    <row r="3512" spans="1:21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8317</v>
      </c>
      <c r="R3512" t="s">
        <v>8318</v>
      </c>
      <c r="S3512" s="11">
        <f t="shared" si="272"/>
        <v>41802.62090277778</v>
      </c>
      <c r="T3512" s="11">
        <f t="shared" si="273"/>
        <v>41822.62090277778</v>
      </c>
      <c r="U3512">
        <f t="shared" si="274"/>
        <v>2014</v>
      </c>
    </row>
    <row r="3513" spans="1:21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8317</v>
      </c>
      <c r="R3513" t="s">
        <v>8318</v>
      </c>
      <c r="S3513" s="11">
        <f t="shared" si="272"/>
        <v>41927.873784722222</v>
      </c>
      <c r="T3513" s="11">
        <f t="shared" si="273"/>
        <v>41950.770833333336</v>
      </c>
      <c r="U3513">
        <f t="shared" si="274"/>
        <v>2014</v>
      </c>
    </row>
    <row r="3514" spans="1:21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ref="O3514:O3577" si="275">ROUND(E3514/D3514*100,0)</f>
        <v>100</v>
      </c>
      <c r="P3514">
        <f t="shared" ref="P3514:P3577" si="276">IFERROR(ROUND(E3514/L3514,2),0)</f>
        <v>58.82</v>
      </c>
      <c r="Q3514" s="10" t="s">
        <v>8317</v>
      </c>
      <c r="R3514" t="s">
        <v>8318</v>
      </c>
      <c r="S3514" s="11">
        <f t="shared" ref="S3514:S3577" si="277">(((J3514/60)/60)/24)+DATE(1970,1,1)</f>
        <v>42057.536944444444</v>
      </c>
      <c r="T3514" s="11">
        <f t="shared" ref="T3514:T3577" si="278">(((I3514/60)/60)/24)+DATE(1970,1,1)</f>
        <v>42117.49527777778</v>
      </c>
      <c r="U3514">
        <f t="shared" ref="U3514:U3577" si="279">YEAR(S3514)</f>
        <v>2015</v>
      </c>
    </row>
    <row r="3515" spans="1:21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5"/>
        <v>118</v>
      </c>
      <c r="P3515">
        <f t="shared" si="276"/>
        <v>75.34</v>
      </c>
      <c r="Q3515" s="10" t="s">
        <v>8317</v>
      </c>
      <c r="R3515" t="s">
        <v>8318</v>
      </c>
      <c r="S3515" s="11">
        <f t="shared" si="277"/>
        <v>41781.096203703702</v>
      </c>
      <c r="T3515" s="11">
        <f t="shared" si="278"/>
        <v>41794.207638888889</v>
      </c>
      <c r="U3515">
        <f t="shared" si="279"/>
        <v>2014</v>
      </c>
    </row>
    <row r="3516" spans="1:21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5"/>
        <v>110</v>
      </c>
      <c r="P3516">
        <f t="shared" si="276"/>
        <v>55</v>
      </c>
      <c r="Q3516" s="10" t="s">
        <v>8317</v>
      </c>
      <c r="R3516" t="s">
        <v>8318</v>
      </c>
      <c r="S3516" s="11">
        <f t="shared" si="277"/>
        <v>42020.846666666665</v>
      </c>
      <c r="T3516" s="11">
        <f t="shared" si="278"/>
        <v>42037.207638888889</v>
      </c>
      <c r="U3516">
        <f t="shared" si="279"/>
        <v>2015</v>
      </c>
    </row>
    <row r="3517" spans="1:21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5"/>
        <v>103</v>
      </c>
      <c r="P3517">
        <f t="shared" si="276"/>
        <v>66.959999999999994</v>
      </c>
      <c r="Q3517" s="10" t="s">
        <v>8317</v>
      </c>
      <c r="R3517" t="s">
        <v>8318</v>
      </c>
      <c r="S3517" s="11">
        <f t="shared" si="277"/>
        <v>42125.772812499999</v>
      </c>
      <c r="T3517" s="11">
        <f t="shared" si="278"/>
        <v>42155.772812499999</v>
      </c>
      <c r="U3517">
        <f t="shared" si="279"/>
        <v>2015</v>
      </c>
    </row>
    <row r="3518" spans="1:21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5"/>
        <v>100</v>
      </c>
      <c r="P3518">
        <f t="shared" si="276"/>
        <v>227.27</v>
      </c>
      <c r="Q3518" s="10" t="s">
        <v>8317</v>
      </c>
      <c r="R3518" t="s">
        <v>8318</v>
      </c>
      <c r="S3518" s="11">
        <f t="shared" si="277"/>
        <v>41856.010069444441</v>
      </c>
      <c r="T3518" s="11">
        <f t="shared" si="278"/>
        <v>41890.125</v>
      </c>
      <c r="U3518">
        <f t="shared" si="279"/>
        <v>2014</v>
      </c>
    </row>
    <row r="3519" spans="1:21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5"/>
        <v>100</v>
      </c>
      <c r="P3519">
        <f t="shared" si="276"/>
        <v>307.69</v>
      </c>
      <c r="Q3519" s="10" t="s">
        <v>8317</v>
      </c>
      <c r="R3519" t="s">
        <v>8318</v>
      </c>
      <c r="S3519" s="11">
        <f t="shared" si="277"/>
        <v>41794.817523148151</v>
      </c>
      <c r="T3519" s="11">
        <f t="shared" si="278"/>
        <v>41824.458333333336</v>
      </c>
      <c r="U3519">
        <f t="shared" si="279"/>
        <v>2014</v>
      </c>
    </row>
    <row r="3520" spans="1:21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5"/>
        <v>110</v>
      </c>
      <c r="P3520">
        <f t="shared" si="276"/>
        <v>50.02</v>
      </c>
      <c r="Q3520" s="10" t="s">
        <v>8317</v>
      </c>
      <c r="R3520" t="s">
        <v>8318</v>
      </c>
      <c r="S3520" s="11">
        <f t="shared" si="277"/>
        <v>41893.783553240741</v>
      </c>
      <c r="T3520" s="11">
        <f t="shared" si="278"/>
        <v>41914.597916666666</v>
      </c>
      <c r="U3520">
        <f t="shared" si="279"/>
        <v>2014</v>
      </c>
    </row>
    <row r="3521" spans="1:21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5"/>
        <v>101</v>
      </c>
      <c r="P3521">
        <f t="shared" si="276"/>
        <v>72.39</v>
      </c>
      <c r="Q3521" s="10" t="s">
        <v>8317</v>
      </c>
      <c r="R3521" t="s">
        <v>8318</v>
      </c>
      <c r="S3521" s="11">
        <f t="shared" si="277"/>
        <v>42037.598958333328</v>
      </c>
      <c r="T3521" s="11">
        <f t="shared" si="278"/>
        <v>42067.598958333328</v>
      </c>
      <c r="U3521">
        <f t="shared" si="279"/>
        <v>2015</v>
      </c>
    </row>
    <row r="3522" spans="1:21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5"/>
        <v>101</v>
      </c>
      <c r="P3522">
        <f t="shared" si="276"/>
        <v>95.95</v>
      </c>
      <c r="Q3522" s="10" t="s">
        <v>8317</v>
      </c>
      <c r="R3522" t="s">
        <v>8318</v>
      </c>
      <c r="S3522" s="11">
        <f t="shared" si="277"/>
        <v>42227.824212962965</v>
      </c>
      <c r="T3522" s="11">
        <f t="shared" si="278"/>
        <v>42253.57430555555</v>
      </c>
      <c r="U3522">
        <f t="shared" si="279"/>
        <v>2015</v>
      </c>
    </row>
    <row r="3523" spans="1:21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>
        <f t="shared" si="276"/>
        <v>45.62</v>
      </c>
      <c r="Q3523" s="10" t="s">
        <v>8317</v>
      </c>
      <c r="R3523" t="s">
        <v>8318</v>
      </c>
      <c r="S3523" s="11">
        <f t="shared" si="277"/>
        <v>41881.361342592594</v>
      </c>
      <c r="T3523" s="11">
        <f t="shared" si="278"/>
        <v>41911.361342592594</v>
      </c>
      <c r="U3523">
        <f t="shared" si="279"/>
        <v>2014</v>
      </c>
    </row>
    <row r="3524" spans="1:21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8317</v>
      </c>
      <c r="R3524" t="s">
        <v>8318</v>
      </c>
      <c r="S3524" s="11">
        <f t="shared" si="277"/>
        <v>42234.789884259255</v>
      </c>
      <c r="T3524" s="11">
        <f t="shared" si="278"/>
        <v>42262.420833333337</v>
      </c>
      <c r="U3524">
        <f t="shared" si="279"/>
        <v>2015</v>
      </c>
    </row>
    <row r="3525" spans="1:21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8317</v>
      </c>
      <c r="R3525" t="s">
        <v>8318</v>
      </c>
      <c r="S3525" s="11">
        <f t="shared" si="277"/>
        <v>42581.397546296299</v>
      </c>
      <c r="T3525" s="11">
        <f t="shared" si="278"/>
        <v>42638.958333333328</v>
      </c>
      <c r="U3525">
        <f t="shared" si="279"/>
        <v>2016</v>
      </c>
    </row>
    <row r="3526" spans="1:21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8317</v>
      </c>
      <c r="R3526" t="s">
        <v>8318</v>
      </c>
      <c r="S3526" s="11">
        <f t="shared" si="277"/>
        <v>41880.76357638889</v>
      </c>
      <c r="T3526" s="11">
        <f t="shared" si="278"/>
        <v>41895.166666666664</v>
      </c>
      <c r="U3526">
        <f t="shared" si="279"/>
        <v>2014</v>
      </c>
    </row>
    <row r="3527" spans="1:21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8317</v>
      </c>
      <c r="R3527" t="s">
        <v>8318</v>
      </c>
      <c r="S3527" s="11">
        <f t="shared" si="277"/>
        <v>42214.6956712963</v>
      </c>
      <c r="T3527" s="11">
        <f t="shared" si="278"/>
        <v>42225.666666666672</v>
      </c>
      <c r="U3527">
        <f t="shared" si="279"/>
        <v>2015</v>
      </c>
    </row>
    <row r="3528" spans="1:21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8317</v>
      </c>
      <c r="R3528" t="s">
        <v>8318</v>
      </c>
      <c r="S3528" s="11">
        <f t="shared" si="277"/>
        <v>42460.335312499999</v>
      </c>
      <c r="T3528" s="11">
        <f t="shared" si="278"/>
        <v>42488.249305555553</v>
      </c>
      <c r="U3528">
        <f t="shared" si="279"/>
        <v>2016</v>
      </c>
    </row>
    <row r="3529" spans="1:21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8317</v>
      </c>
      <c r="R3529" t="s">
        <v>8318</v>
      </c>
      <c r="S3529" s="11">
        <f t="shared" si="277"/>
        <v>42167.023206018523</v>
      </c>
      <c r="T3529" s="11">
        <f t="shared" si="278"/>
        <v>42196.165972222225</v>
      </c>
      <c r="U3529">
        <f t="shared" si="279"/>
        <v>2015</v>
      </c>
    </row>
    <row r="3530" spans="1:21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8317</v>
      </c>
      <c r="R3530" t="s">
        <v>8318</v>
      </c>
      <c r="S3530" s="11">
        <f t="shared" si="277"/>
        <v>42733.50136574074</v>
      </c>
      <c r="T3530" s="11">
        <f t="shared" si="278"/>
        <v>42753.50136574074</v>
      </c>
      <c r="U3530">
        <f t="shared" si="279"/>
        <v>2016</v>
      </c>
    </row>
    <row r="3531" spans="1:21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8317</v>
      </c>
      <c r="R3531" t="s">
        <v>8318</v>
      </c>
      <c r="S3531" s="11">
        <f t="shared" si="277"/>
        <v>42177.761782407411</v>
      </c>
      <c r="T3531" s="11">
        <f t="shared" si="278"/>
        <v>42198.041666666672</v>
      </c>
      <c r="U3531">
        <f t="shared" si="279"/>
        <v>2015</v>
      </c>
    </row>
    <row r="3532" spans="1:21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8317</v>
      </c>
      <c r="R3532" t="s">
        <v>8318</v>
      </c>
      <c r="S3532" s="11">
        <f t="shared" si="277"/>
        <v>42442.623344907406</v>
      </c>
      <c r="T3532" s="11">
        <f t="shared" si="278"/>
        <v>42470.833333333328</v>
      </c>
      <c r="U3532">
        <f t="shared" si="279"/>
        <v>2016</v>
      </c>
    </row>
    <row r="3533" spans="1:21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8317</v>
      </c>
      <c r="R3533" t="s">
        <v>8318</v>
      </c>
      <c r="S3533" s="11">
        <f t="shared" si="277"/>
        <v>42521.654328703706</v>
      </c>
      <c r="T3533" s="11">
        <f t="shared" si="278"/>
        <v>42551.654328703706</v>
      </c>
      <c r="U3533">
        <f t="shared" si="279"/>
        <v>2016</v>
      </c>
    </row>
    <row r="3534" spans="1:21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8317</v>
      </c>
      <c r="R3534" t="s">
        <v>8318</v>
      </c>
      <c r="S3534" s="11">
        <f t="shared" si="277"/>
        <v>41884.599849537037</v>
      </c>
      <c r="T3534" s="11">
        <f t="shared" si="278"/>
        <v>41900.165972222225</v>
      </c>
      <c r="U3534">
        <f t="shared" si="279"/>
        <v>2014</v>
      </c>
    </row>
    <row r="3535" spans="1:21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8317</v>
      </c>
      <c r="R3535" t="s">
        <v>8318</v>
      </c>
      <c r="S3535" s="11">
        <f t="shared" si="277"/>
        <v>42289.761192129634</v>
      </c>
      <c r="T3535" s="11">
        <f t="shared" si="278"/>
        <v>42319.802858796291</v>
      </c>
      <c r="U3535">
        <f t="shared" si="279"/>
        <v>2015</v>
      </c>
    </row>
    <row r="3536" spans="1:21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8317</v>
      </c>
      <c r="R3536" t="s">
        <v>8318</v>
      </c>
      <c r="S3536" s="11">
        <f t="shared" si="277"/>
        <v>42243.6252662037</v>
      </c>
      <c r="T3536" s="11">
        <f t="shared" si="278"/>
        <v>42278.6252662037</v>
      </c>
      <c r="U3536">
        <f t="shared" si="279"/>
        <v>2015</v>
      </c>
    </row>
    <row r="3537" spans="1:21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8317</v>
      </c>
      <c r="R3537" t="s">
        <v>8318</v>
      </c>
      <c r="S3537" s="11">
        <f t="shared" si="277"/>
        <v>42248.640162037031</v>
      </c>
      <c r="T3537" s="11">
        <f t="shared" si="278"/>
        <v>42279.75</v>
      </c>
      <c r="U3537">
        <f t="shared" si="279"/>
        <v>2015</v>
      </c>
    </row>
    <row r="3538" spans="1:21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8317</v>
      </c>
      <c r="R3538" t="s">
        <v>8318</v>
      </c>
      <c r="S3538" s="11">
        <f t="shared" si="277"/>
        <v>42328.727141203708</v>
      </c>
      <c r="T3538" s="11">
        <f t="shared" si="278"/>
        <v>42358.499305555553</v>
      </c>
      <c r="U3538">
        <f t="shared" si="279"/>
        <v>2015</v>
      </c>
    </row>
    <row r="3539" spans="1:21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8317</v>
      </c>
      <c r="R3539" t="s">
        <v>8318</v>
      </c>
      <c r="S3539" s="11">
        <f t="shared" si="277"/>
        <v>41923.354351851849</v>
      </c>
      <c r="T3539" s="11">
        <f t="shared" si="278"/>
        <v>41960.332638888889</v>
      </c>
      <c r="U3539">
        <f t="shared" si="279"/>
        <v>2014</v>
      </c>
    </row>
    <row r="3540" spans="1:21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8317</v>
      </c>
      <c r="R3540" t="s">
        <v>8318</v>
      </c>
      <c r="S3540" s="11">
        <f t="shared" si="277"/>
        <v>42571.420601851853</v>
      </c>
      <c r="T3540" s="11">
        <f t="shared" si="278"/>
        <v>42599.420601851853</v>
      </c>
      <c r="U3540">
        <f t="shared" si="279"/>
        <v>2016</v>
      </c>
    </row>
    <row r="3541" spans="1:21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8317</v>
      </c>
      <c r="R3541" t="s">
        <v>8318</v>
      </c>
      <c r="S3541" s="11">
        <f t="shared" si="277"/>
        <v>42600.756041666667</v>
      </c>
      <c r="T3541" s="11">
        <f t="shared" si="278"/>
        <v>42621.756041666667</v>
      </c>
      <c r="U3541">
        <f t="shared" si="279"/>
        <v>2016</v>
      </c>
    </row>
    <row r="3542" spans="1:21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8317</v>
      </c>
      <c r="R3542" t="s">
        <v>8318</v>
      </c>
      <c r="S3542" s="11">
        <f t="shared" si="277"/>
        <v>42517.003368055557</v>
      </c>
      <c r="T3542" s="11">
        <f t="shared" si="278"/>
        <v>42547.003368055557</v>
      </c>
      <c r="U3542">
        <f t="shared" si="279"/>
        <v>2016</v>
      </c>
    </row>
    <row r="3543" spans="1:21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8317</v>
      </c>
      <c r="R3543" t="s">
        <v>8318</v>
      </c>
      <c r="S3543" s="11">
        <f t="shared" si="277"/>
        <v>42222.730034722219</v>
      </c>
      <c r="T3543" s="11">
        <f t="shared" si="278"/>
        <v>42247.730034722219</v>
      </c>
      <c r="U3543">
        <f t="shared" si="279"/>
        <v>2015</v>
      </c>
    </row>
    <row r="3544" spans="1:21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8317</v>
      </c>
      <c r="R3544" t="s">
        <v>8318</v>
      </c>
      <c r="S3544" s="11">
        <f t="shared" si="277"/>
        <v>41829.599791666667</v>
      </c>
      <c r="T3544" s="11">
        <f t="shared" si="278"/>
        <v>41889.599791666667</v>
      </c>
      <c r="U3544">
        <f t="shared" si="279"/>
        <v>2014</v>
      </c>
    </row>
    <row r="3545" spans="1:21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8317</v>
      </c>
      <c r="R3545" t="s">
        <v>8318</v>
      </c>
      <c r="S3545" s="11">
        <f t="shared" si="277"/>
        <v>42150.755312499998</v>
      </c>
      <c r="T3545" s="11">
        <f t="shared" si="278"/>
        <v>42180.755312499998</v>
      </c>
      <c r="U3545">
        <f t="shared" si="279"/>
        <v>2015</v>
      </c>
    </row>
    <row r="3546" spans="1:21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8317</v>
      </c>
      <c r="R3546" t="s">
        <v>8318</v>
      </c>
      <c r="S3546" s="11">
        <f t="shared" si="277"/>
        <v>42040.831678240742</v>
      </c>
      <c r="T3546" s="11">
        <f t="shared" si="278"/>
        <v>42070.831678240742</v>
      </c>
      <c r="U3546">
        <f t="shared" si="279"/>
        <v>2015</v>
      </c>
    </row>
    <row r="3547" spans="1:21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8317</v>
      </c>
      <c r="R3547" t="s">
        <v>8318</v>
      </c>
      <c r="S3547" s="11">
        <f t="shared" si="277"/>
        <v>42075.807395833333</v>
      </c>
      <c r="T3547" s="11">
        <f t="shared" si="278"/>
        <v>42105.807395833333</v>
      </c>
      <c r="U3547">
        <f t="shared" si="279"/>
        <v>2015</v>
      </c>
    </row>
    <row r="3548" spans="1:21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8317</v>
      </c>
      <c r="R3548" t="s">
        <v>8318</v>
      </c>
      <c r="S3548" s="11">
        <f t="shared" si="277"/>
        <v>42073.660694444443</v>
      </c>
      <c r="T3548" s="11">
        <f t="shared" si="278"/>
        <v>42095.165972222225</v>
      </c>
      <c r="U3548">
        <f t="shared" si="279"/>
        <v>2015</v>
      </c>
    </row>
    <row r="3549" spans="1:21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8317</v>
      </c>
      <c r="R3549" t="s">
        <v>8318</v>
      </c>
      <c r="S3549" s="11">
        <f t="shared" si="277"/>
        <v>42480.078715277778</v>
      </c>
      <c r="T3549" s="11">
        <f t="shared" si="278"/>
        <v>42504.165972222225</v>
      </c>
      <c r="U3549">
        <f t="shared" si="279"/>
        <v>2016</v>
      </c>
    </row>
    <row r="3550" spans="1:21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8317</v>
      </c>
      <c r="R3550" t="s">
        <v>8318</v>
      </c>
      <c r="S3550" s="11">
        <f t="shared" si="277"/>
        <v>42411.942291666666</v>
      </c>
      <c r="T3550" s="11">
        <f t="shared" si="278"/>
        <v>42434.041666666672</v>
      </c>
      <c r="U3550">
        <f t="shared" si="279"/>
        <v>2016</v>
      </c>
    </row>
    <row r="3551" spans="1:21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8317</v>
      </c>
      <c r="R3551" t="s">
        <v>8318</v>
      </c>
      <c r="S3551" s="11">
        <f t="shared" si="277"/>
        <v>42223.394363425927</v>
      </c>
      <c r="T3551" s="11">
        <f t="shared" si="278"/>
        <v>42251.394363425927</v>
      </c>
      <c r="U3551">
        <f t="shared" si="279"/>
        <v>2015</v>
      </c>
    </row>
    <row r="3552" spans="1:21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8317</v>
      </c>
      <c r="R3552" t="s">
        <v>8318</v>
      </c>
      <c r="S3552" s="11">
        <f t="shared" si="277"/>
        <v>42462.893495370372</v>
      </c>
      <c r="T3552" s="11">
        <f t="shared" si="278"/>
        <v>42492.893495370372</v>
      </c>
      <c r="U3552">
        <f t="shared" si="279"/>
        <v>2016</v>
      </c>
    </row>
    <row r="3553" spans="1:21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8317</v>
      </c>
      <c r="R3553" t="s">
        <v>8318</v>
      </c>
      <c r="S3553" s="11">
        <f t="shared" si="277"/>
        <v>41753.515856481477</v>
      </c>
      <c r="T3553" s="11">
        <f t="shared" si="278"/>
        <v>41781.921527777777</v>
      </c>
      <c r="U3553">
        <f t="shared" si="279"/>
        <v>2014</v>
      </c>
    </row>
    <row r="3554" spans="1:21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8317</v>
      </c>
      <c r="R3554" t="s">
        <v>8318</v>
      </c>
      <c r="S3554" s="11">
        <f t="shared" si="277"/>
        <v>41788.587083333332</v>
      </c>
      <c r="T3554" s="11">
        <f t="shared" si="278"/>
        <v>41818.587083333332</v>
      </c>
      <c r="U3554">
        <f t="shared" si="279"/>
        <v>2014</v>
      </c>
    </row>
    <row r="3555" spans="1:21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8317</v>
      </c>
      <c r="R3555" t="s">
        <v>8318</v>
      </c>
      <c r="S3555" s="11">
        <f t="shared" si="277"/>
        <v>42196.028703703705</v>
      </c>
      <c r="T3555" s="11">
        <f t="shared" si="278"/>
        <v>42228</v>
      </c>
      <c r="U3555">
        <f t="shared" si="279"/>
        <v>2015</v>
      </c>
    </row>
    <row r="3556" spans="1:21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8317</v>
      </c>
      <c r="R3556" t="s">
        <v>8318</v>
      </c>
      <c r="S3556" s="11">
        <f t="shared" si="277"/>
        <v>42016.050451388888</v>
      </c>
      <c r="T3556" s="11">
        <f t="shared" si="278"/>
        <v>42046.708333333328</v>
      </c>
      <c r="U3556">
        <f t="shared" si="279"/>
        <v>2015</v>
      </c>
    </row>
    <row r="3557" spans="1:21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8317</v>
      </c>
      <c r="R3557" t="s">
        <v>8318</v>
      </c>
      <c r="S3557" s="11">
        <f t="shared" si="277"/>
        <v>42661.442060185189</v>
      </c>
      <c r="T3557" s="11">
        <f t="shared" si="278"/>
        <v>42691.483726851846</v>
      </c>
      <c r="U3557">
        <f t="shared" si="279"/>
        <v>2016</v>
      </c>
    </row>
    <row r="3558" spans="1:21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8317</v>
      </c>
      <c r="R3558" t="s">
        <v>8318</v>
      </c>
      <c r="S3558" s="11">
        <f t="shared" si="277"/>
        <v>41808.649583333332</v>
      </c>
      <c r="T3558" s="11">
        <f t="shared" si="278"/>
        <v>41868.649583333332</v>
      </c>
      <c r="U3558">
        <f t="shared" si="279"/>
        <v>2014</v>
      </c>
    </row>
    <row r="3559" spans="1:21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8317</v>
      </c>
      <c r="R3559" t="s">
        <v>8318</v>
      </c>
      <c r="S3559" s="11">
        <f t="shared" si="277"/>
        <v>41730.276747685188</v>
      </c>
      <c r="T3559" s="11">
        <f t="shared" si="278"/>
        <v>41764.276747685188</v>
      </c>
      <c r="U3559">
        <f t="shared" si="279"/>
        <v>2014</v>
      </c>
    </row>
    <row r="3560" spans="1:21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8317</v>
      </c>
      <c r="R3560" t="s">
        <v>8318</v>
      </c>
      <c r="S3560" s="11">
        <f t="shared" si="277"/>
        <v>42139.816840277781</v>
      </c>
      <c r="T3560" s="11">
        <f t="shared" si="278"/>
        <v>42181.875</v>
      </c>
      <c r="U3560">
        <f t="shared" si="279"/>
        <v>2015</v>
      </c>
    </row>
    <row r="3561" spans="1:21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8317</v>
      </c>
      <c r="R3561" t="s">
        <v>8318</v>
      </c>
      <c r="S3561" s="11">
        <f t="shared" si="277"/>
        <v>42194.096157407403</v>
      </c>
      <c r="T3561" s="11">
        <f t="shared" si="278"/>
        <v>42216.373611111107</v>
      </c>
      <c r="U3561">
        <f t="shared" si="279"/>
        <v>2015</v>
      </c>
    </row>
    <row r="3562" spans="1:21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8317</v>
      </c>
      <c r="R3562" t="s">
        <v>8318</v>
      </c>
      <c r="S3562" s="11">
        <f t="shared" si="277"/>
        <v>42115.889652777783</v>
      </c>
      <c r="T3562" s="11">
        <f t="shared" si="278"/>
        <v>42151.114583333328</v>
      </c>
      <c r="U3562">
        <f t="shared" si="279"/>
        <v>2015</v>
      </c>
    </row>
    <row r="3563" spans="1:21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8317</v>
      </c>
      <c r="R3563" t="s">
        <v>8318</v>
      </c>
      <c r="S3563" s="11">
        <f t="shared" si="277"/>
        <v>42203.680300925931</v>
      </c>
      <c r="T3563" s="11">
        <f t="shared" si="278"/>
        <v>42221.774999999994</v>
      </c>
      <c r="U3563">
        <f t="shared" si="279"/>
        <v>2015</v>
      </c>
    </row>
    <row r="3564" spans="1:21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8317</v>
      </c>
      <c r="R3564" t="s">
        <v>8318</v>
      </c>
      <c r="S3564" s="11">
        <f t="shared" si="277"/>
        <v>42433.761886574073</v>
      </c>
      <c r="T3564" s="11">
        <f t="shared" si="278"/>
        <v>42442.916666666672</v>
      </c>
      <c r="U3564">
        <f t="shared" si="279"/>
        <v>2016</v>
      </c>
    </row>
    <row r="3565" spans="1:21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8317</v>
      </c>
      <c r="R3565" t="s">
        <v>8318</v>
      </c>
      <c r="S3565" s="11">
        <f t="shared" si="277"/>
        <v>42555.671944444446</v>
      </c>
      <c r="T3565" s="11">
        <f t="shared" si="278"/>
        <v>42583.791666666672</v>
      </c>
      <c r="U3565">
        <f t="shared" si="279"/>
        <v>2016</v>
      </c>
    </row>
    <row r="3566" spans="1:21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8317</v>
      </c>
      <c r="R3566" t="s">
        <v>8318</v>
      </c>
      <c r="S3566" s="11">
        <f t="shared" si="277"/>
        <v>42236.623252314821</v>
      </c>
      <c r="T3566" s="11">
        <f t="shared" si="278"/>
        <v>42282.666666666672</v>
      </c>
      <c r="U3566">
        <f t="shared" si="279"/>
        <v>2015</v>
      </c>
    </row>
    <row r="3567" spans="1:21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8317</v>
      </c>
      <c r="R3567" t="s">
        <v>8318</v>
      </c>
      <c r="S3567" s="11">
        <f t="shared" si="277"/>
        <v>41974.743148148147</v>
      </c>
      <c r="T3567" s="11">
        <f t="shared" si="278"/>
        <v>42004.743148148147</v>
      </c>
      <c r="U3567">
        <f t="shared" si="279"/>
        <v>2014</v>
      </c>
    </row>
    <row r="3568" spans="1:21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8317</v>
      </c>
      <c r="R3568" t="s">
        <v>8318</v>
      </c>
      <c r="S3568" s="11">
        <f t="shared" si="277"/>
        <v>41997.507905092592</v>
      </c>
      <c r="T3568" s="11">
        <f t="shared" si="278"/>
        <v>42027.507905092592</v>
      </c>
      <c r="U3568">
        <f t="shared" si="279"/>
        <v>2014</v>
      </c>
    </row>
    <row r="3569" spans="1:21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8317</v>
      </c>
      <c r="R3569" t="s">
        <v>8318</v>
      </c>
      <c r="S3569" s="11">
        <f t="shared" si="277"/>
        <v>42135.810694444444</v>
      </c>
      <c r="T3569" s="11">
        <f t="shared" si="278"/>
        <v>42165.810694444444</v>
      </c>
      <c r="U3569">
        <f t="shared" si="279"/>
        <v>2015</v>
      </c>
    </row>
    <row r="3570" spans="1:21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8317</v>
      </c>
      <c r="R3570" t="s">
        <v>8318</v>
      </c>
      <c r="S3570" s="11">
        <f t="shared" si="277"/>
        <v>41869.740671296298</v>
      </c>
      <c r="T3570" s="11">
        <f t="shared" si="278"/>
        <v>41899.740671296298</v>
      </c>
      <c r="U3570">
        <f t="shared" si="279"/>
        <v>2014</v>
      </c>
    </row>
    <row r="3571" spans="1:21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8317</v>
      </c>
      <c r="R3571" t="s">
        <v>8318</v>
      </c>
      <c r="S3571" s="11">
        <f t="shared" si="277"/>
        <v>41982.688611111109</v>
      </c>
      <c r="T3571" s="11">
        <f t="shared" si="278"/>
        <v>42012.688611111109</v>
      </c>
      <c r="U3571">
        <f t="shared" si="279"/>
        <v>2014</v>
      </c>
    </row>
    <row r="3572" spans="1:21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8317</v>
      </c>
      <c r="R3572" t="s">
        <v>8318</v>
      </c>
      <c r="S3572" s="11">
        <f t="shared" si="277"/>
        <v>41976.331979166673</v>
      </c>
      <c r="T3572" s="11">
        <f t="shared" si="278"/>
        <v>42004.291666666672</v>
      </c>
      <c r="U3572">
        <f t="shared" si="279"/>
        <v>2014</v>
      </c>
    </row>
    <row r="3573" spans="1:21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8317</v>
      </c>
      <c r="R3573" t="s">
        <v>8318</v>
      </c>
      <c r="S3573" s="11">
        <f t="shared" si="277"/>
        <v>41912.858946759261</v>
      </c>
      <c r="T3573" s="11">
        <f t="shared" si="278"/>
        <v>41942.858946759261</v>
      </c>
      <c r="U3573">
        <f t="shared" si="279"/>
        <v>2014</v>
      </c>
    </row>
    <row r="3574" spans="1:21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8317</v>
      </c>
      <c r="R3574" t="s">
        <v>8318</v>
      </c>
      <c r="S3574" s="11">
        <f t="shared" si="277"/>
        <v>42146.570393518516</v>
      </c>
      <c r="T3574" s="11">
        <f t="shared" si="278"/>
        <v>42176.570393518516</v>
      </c>
      <c r="U3574">
        <f t="shared" si="279"/>
        <v>2015</v>
      </c>
    </row>
    <row r="3575" spans="1:21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8317</v>
      </c>
      <c r="R3575" t="s">
        <v>8318</v>
      </c>
      <c r="S3575" s="11">
        <f t="shared" si="277"/>
        <v>41921.375532407408</v>
      </c>
      <c r="T3575" s="11">
        <f t="shared" si="278"/>
        <v>41951.417199074072</v>
      </c>
      <c r="U3575">
        <f t="shared" si="279"/>
        <v>2014</v>
      </c>
    </row>
    <row r="3576" spans="1:21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8317</v>
      </c>
      <c r="R3576" t="s">
        <v>8318</v>
      </c>
      <c r="S3576" s="11">
        <f t="shared" si="277"/>
        <v>41926.942685185182</v>
      </c>
      <c r="T3576" s="11">
        <f t="shared" si="278"/>
        <v>41956.984351851846</v>
      </c>
      <c r="U3576">
        <f t="shared" si="279"/>
        <v>2014</v>
      </c>
    </row>
    <row r="3577" spans="1:21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8317</v>
      </c>
      <c r="R3577" t="s">
        <v>8318</v>
      </c>
      <c r="S3577" s="11">
        <f t="shared" si="277"/>
        <v>42561.783877314811</v>
      </c>
      <c r="T3577" s="11">
        <f t="shared" si="278"/>
        <v>42593.165972222225</v>
      </c>
      <c r="U3577">
        <f t="shared" si="279"/>
        <v>2016</v>
      </c>
    </row>
    <row r="3578" spans="1:21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ref="O3578:O3641" si="280">ROUND(E3578/D3578*100,0)</f>
        <v>100</v>
      </c>
      <c r="P3578">
        <f t="shared" ref="P3578:P3641" si="281">IFERROR(ROUND(E3578/L3578,2),0)</f>
        <v>20</v>
      </c>
      <c r="Q3578" s="10" t="s">
        <v>8317</v>
      </c>
      <c r="R3578" t="s">
        <v>8318</v>
      </c>
      <c r="S3578" s="11">
        <f t="shared" ref="S3578:S3641" si="282">(((J3578/60)/60)/24)+DATE(1970,1,1)</f>
        <v>42649.54923611111</v>
      </c>
      <c r="T3578" s="11">
        <f t="shared" ref="T3578:T3641" si="283">(((I3578/60)/60)/24)+DATE(1970,1,1)</f>
        <v>42709.590902777782</v>
      </c>
      <c r="U3578">
        <f t="shared" ref="U3578:U3641" si="284">YEAR(S3578)</f>
        <v>2016</v>
      </c>
    </row>
    <row r="3579" spans="1:21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80"/>
        <v>130</v>
      </c>
      <c r="P3579">
        <f t="shared" si="281"/>
        <v>28.89</v>
      </c>
      <c r="Q3579" s="10" t="s">
        <v>8317</v>
      </c>
      <c r="R3579" t="s">
        <v>8318</v>
      </c>
      <c r="S3579" s="11">
        <f t="shared" si="282"/>
        <v>42093.786840277782</v>
      </c>
      <c r="T3579" s="11">
        <f t="shared" si="283"/>
        <v>42120.26944444445</v>
      </c>
      <c r="U3579">
        <f t="shared" si="284"/>
        <v>2015</v>
      </c>
    </row>
    <row r="3580" spans="1:21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80"/>
        <v>100</v>
      </c>
      <c r="P3580">
        <f t="shared" si="281"/>
        <v>40.549999999999997</v>
      </c>
      <c r="Q3580" s="10" t="s">
        <v>8317</v>
      </c>
      <c r="R3580" t="s">
        <v>8318</v>
      </c>
      <c r="S3580" s="11">
        <f t="shared" si="282"/>
        <v>42460.733530092592</v>
      </c>
      <c r="T3580" s="11">
        <f t="shared" si="283"/>
        <v>42490.733530092592</v>
      </c>
      <c r="U3580">
        <f t="shared" si="284"/>
        <v>2016</v>
      </c>
    </row>
    <row r="3581" spans="1:21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80"/>
        <v>100</v>
      </c>
      <c r="P3581">
        <f t="shared" si="281"/>
        <v>35.71</v>
      </c>
      <c r="Q3581" s="10" t="s">
        <v>8317</v>
      </c>
      <c r="R3581" t="s">
        <v>8318</v>
      </c>
      <c r="S3581" s="11">
        <f t="shared" si="282"/>
        <v>42430.762222222227</v>
      </c>
      <c r="T3581" s="11">
        <f t="shared" si="283"/>
        <v>42460.720555555556</v>
      </c>
      <c r="U3581">
        <f t="shared" si="284"/>
        <v>2016</v>
      </c>
    </row>
    <row r="3582" spans="1:21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80"/>
        <v>114</v>
      </c>
      <c r="P3582">
        <f t="shared" si="281"/>
        <v>37.96</v>
      </c>
      <c r="Q3582" s="10" t="s">
        <v>8317</v>
      </c>
      <c r="R3582" t="s">
        <v>8318</v>
      </c>
      <c r="S3582" s="11">
        <f t="shared" si="282"/>
        <v>42026.176180555558</v>
      </c>
      <c r="T3582" s="11">
        <f t="shared" si="283"/>
        <v>42064.207638888889</v>
      </c>
      <c r="U3582">
        <f t="shared" si="284"/>
        <v>2015</v>
      </c>
    </row>
    <row r="3583" spans="1:21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80"/>
        <v>100</v>
      </c>
      <c r="P3583">
        <f t="shared" si="281"/>
        <v>33.33</v>
      </c>
      <c r="Q3583" s="10" t="s">
        <v>8317</v>
      </c>
      <c r="R3583" t="s">
        <v>8318</v>
      </c>
      <c r="S3583" s="11">
        <f t="shared" si="282"/>
        <v>41836.471180555556</v>
      </c>
      <c r="T3583" s="11">
        <f t="shared" si="283"/>
        <v>41850.471180555556</v>
      </c>
      <c r="U3583">
        <f t="shared" si="284"/>
        <v>2014</v>
      </c>
    </row>
    <row r="3584" spans="1:21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80"/>
        <v>287</v>
      </c>
      <c r="P3584">
        <f t="shared" si="281"/>
        <v>58.57</v>
      </c>
      <c r="Q3584" s="10" t="s">
        <v>8317</v>
      </c>
      <c r="R3584" t="s">
        <v>8318</v>
      </c>
      <c r="S3584" s="11">
        <f t="shared" si="282"/>
        <v>42451.095856481479</v>
      </c>
      <c r="T3584" s="11">
        <f t="shared" si="283"/>
        <v>42465.095856481479</v>
      </c>
      <c r="U3584">
        <f t="shared" si="284"/>
        <v>2016</v>
      </c>
    </row>
    <row r="3585" spans="1:21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80"/>
        <v>109</v>
      </c>
      <c r="P3585">
        <f t="shared" si="281"/>
        <v>135.63</v>
      </c>
      <c r="Q3585" s="10" t="s">
        <v>8317</v>
      </c>
      <c r="R3585" t="s">
        <v>8318</v>
      </c>
      <c r="S3585" s="11">
        <f t="shared" si="282"/>
        <v>42418.425983796296</v>
      </c>
      <c r="T3585" s="11">
        <f t="shared" si="283"/>
        <v>42478.384317129632</v>
      </c>
      <c r="U3585">
        <f t="shared" si="284"/>
        <v>2016</v>
      </c>
    </row>
    <row r="3586" spans="1:21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80"/>
        <v>116</v>
      </c>
      <c r="P3586">
        <f t="shared" si="281"/>
        <v>30.94</v>
      </c>
      <c r="Q3586" s="10" t="s">
        <v>8317</v>
      </c>
      <c r="R3586" t="s">
        <v>8318</v>
      </c>
      <c r="S3586" s="11">
        <f t="shared" si="282"/>
        <v>42168.316481481481</v>
      </c>
      <c r="T3586" s="11">
        <f t="shared" si="283"/>
        <v>42198.316481481481</v>
      </c>
      <c r="U3586">
        <f t="shared" si="284"/>
        <v>2015</v>
      </c>
    </row>
    <row r="3587" spans="1:21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>
        <f t="shared" si="281"/>
        <v>176.09</v>
      </c>
      <c r="Q3587" s="10" t="s">
        <v>8317</v>
      </c>
      <c r="R3587" t="s">
        <v>8318</v>
      </c>
      <c r="S3587" s="11">
        <f t="shared" si="282"/>
        <v>41964.716319444444</v>
      </c>
      <c r="T3587" s="11">
        <f t="shared" si="283"/>
        <v>41994.716319444444</v>
      </c>
      <c r="U3587">
        <f t="shared" si="284"/>
        <v>2014</v>
      </c>
    </row>
    <row r="3588" spans="1:21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8317</v>
      </c>
      <c r="R3588" t="s">
        <v>8318</v>
      </c>
      <c r="S3588" s="11">
        <f t="shared" si="282"/>
        <v>42576.697569444441</v>
      </c>
      <c r="T3588" s="11">
        <f t="shared" si="283"/>
        <v>42636.697569444441</v>
      </c>
      <c r="U3588">
        <f t="shared" si="284"/>
        <v>2016</v>
      </c>
    </row>
    <row r="3589" spans="1:21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8317</v>
      </c>
      <c r="R3589" t="s">
        <v>8318</v>
      </c>
      <c r="S3589" s="11">
        <f t="shared" si="282"/>
        <v>42503.539976851855</v>
      </c>
      <c r="T3589" s="11">
        <f t="shared" si="283"/>
        <v>42548.791666666672</v>
      </c>
      <c r="U3589">
        <f t="shared" si="284"/>
        <v>2016</v>
      </c>
    </row>
    <row r="3590" spans="1:21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8317</v>
      </c>
      <c r="R3590" t="s">
        <v>8318</v>
      </c>
      <c r="S3590" s="11">
        <f t="shared" si="282"/>
        <v>42101.828819444447</v>
      </c>
      <c r="T3590" s="11">
        <f t="shared" si="283"/>
        <v>42123.958333333328</v>
      </c>
      <c r="U3590">
        <f t="shared" si="284"/>
        <v>2015</v>
      </c>
    </row>
    <row r="3591" spans="1:21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8317</v>
      </c>
      <c r="R3591" t="s">
        <v>8318</v>
      </c>
      <c r="S3591" s="11">
        <f t="shared" si="282"/>
        <v>42125.647534722222</v>
      </c>
      <c r="T3591" s="11">
        <f t="shared" si="283"/>
        <v>42150.647534722222</v>
      </c>
      <c r="U3591">
        <f t="shared" si="284"/>
        <v>2015</v>
      </c>
    </row>
    <row r="3592" spans="1:21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8317</v>
      </c>
      <c r="R3592" t="s">
        <v>8318</v>
      </c>
      <c r="S3592" s="11">
        <f t="shared" si="282"/>
        <v>41902.333726851852</v>
      </c>
      <c r="T3592" s="11">
        <f t="shared" si="283"/>
        <v>41932.333726851852</v>
      </c>
      <c r="U3592">
        <f t="shared" si="284"/>
        <v>2014</v>
      </c>
    </row>
    <row r="3593" spans="1:21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8317</v>
      </c>
      <c r="R3593" t="s">
        <v>8318</v>
      </c>
      <c r="S3593" s="11">
        <f t="shared" si="282"/>
        <v>42003.948425925926</v>
      </c>
      <c r="T3593" s="11">
        <f t="shared" si="283"/>
        <v>42028.207638888889</v>
      </c>
      <c r="U3593">
        <f t="shared" si="284"/>
        <v>2014</v>
      </c>
    </row>
    <row r="3594" spans="1:21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8317</v>
      </c>
      <c r="R3594" t="s">
        <v>8318</v>
      </c>
      <c r="S3594" s="11">
        <f t="shared" si="282"/>
        <v>41988.829942129625</v>
      </c>
      <c r="T3594" s="11">
        <f t="shared" si="283"/>
        <v>42046.207638888889</v>
      </c>
      <c r="U3594">
        <f t="shared" si="284"/>
        <v>2014</v>
      </c>
    </row>
    <row r="3595" spans="1:21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8317</v>
      </c>
      <c r="R3595" t="s">
        <v>8318</v>
      </c>
      <c r="S3595" s="11">
        <f t="shared" si="282"/>
        <v>41974.898599537039</v>
      </c>
      <c r="T3595" s="11">
        <f t="shared" si="283"/>
        <v>42009.851388888885</v>
      </c>
      <c r="U3595">
        <f t="shared" si="284"/>
        <v>2014</v>
      </c>
    </row>
    <row r="3596" spans="1:21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8317</v>
      </c>
      <c r="R3596" t="s">
        <v>8318</v>
      </c>
      <c r="S3596" s="11">
        <f t="shared" si="282"/>
        <v>42592.066921296297</v>
      </c>
      <c r="T3596" s="11">
        <f t="shared" si="283"/>
        <v>42617.066921296297</v>
      </c>
      <c r="U3596">
        <f t="shared" si="284"/>
        <v>2016</v>
      </c>
    </row>
    <row r="3597" spans="1:21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8317</v>
      </c>
      <c r="R3597" t="s">
        <v>8318</v>
      </c>
      <c r="S3597" s="11">
        <f t="shared" si="282"/>
        <v>42050.008368055554</v>
      </c>
      <c r="T3597" s="11">
        <f t="shared" si="283"/>
        <v>42076.290972222225</v>
      </c>
      <c r="U3597">
        <f t="shared" si="284"/>
        <v>2015</v>
      </c>
    </row>
    <row r="3598" spans="1:21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8317</v>
      </c>
      <c r="R3598" t="s">
        <v>8318</v>
      </c>
      <c r="S3598" s="11">
        <f t="shared" si="282"/>
        <v>41856.715069444443</v>
      </c>
      <c r="T3598" s="11">
        <f t="shared" si="283"/>
        <v>41877.715069444443</v>
      </c>
      <c r="U3598">
        <f t="shared" si="284"/>
        <v>2014</v>
      </c>
    </row>
    <row r="3599" spans="1:21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8317</v>
      </c>
      <c r="R3599" t="s">
        <v>8318</v>
      </c>
      <c r="S3599" s="11">
        <f t="shared" si="282"/>
        <v>42417.585532407407</v>
      </c>
      <c r="T3599" s="11">
        <f t="shared" si="283"/>
        <v>42432.249305555553</v>
      </c>
      <c r="U3599">
        <f t="shared" si="284"/>
        <v>2016</v>
      </c>
    </row>
    <row r="3600" spans="1:21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8317</v>
      </c>
      <c r="R3600" t="s">
        <v>8318</v>
      </c>
      <c r="S3600" s="11">
        <f t="shared" si="282"/>
        <v>41866.79886574074</v>
      </c>
      <c r="T3600" s="11">
        <f t="shared" si="283"/>
        <v>41885.207638888889</v>
      </c>
      <c r="U3600">
        <f t="shared" si="284"/>
        <v>2014</v>
      </c>
    </row>
    <row r="3601" spans="1:21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8317</v>
      </c>
      <c r="R3601" t="s">
        <v>8318</v>
      </c>
      <c r="S3601" s="11">
        <f t="shared" si="282"/>
        <v>42220.79487268519</v>
      </c>
      <c r="T3601" s="11">
        <f t="shared" si="283"/>
        <v>42246</v>
      </c>
      <c r="U3601">
        <f t="shared" si="284"/>
        <v>2015</v>
      </c>
    </row>
    <row r="3602" spans="1:21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8317</v>
      </c>
      <c r="R3602" t="s">
        <v>8318</v>
      </c>
      <c r="S3602" s="11">
        <f t="shared" si="282"/>
        <v>42628.849120370374</v>
      </c>
      <c r="T3602" s="11">
        <f t="shared" si="283"/>
        <v>42656.849120370374</v>
      </c>
      <c r="U3602">
        <f t="shared" si="284"/>
        <v>2016</v>
      </c>
    </row>
    <row r="3603" spans="1:21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8317</v>
      </c>
      <c r="R3603" t="s">
        <v>8318</v>
      </c>
      <c r="S3603" s="11">
        <f t="shared" si="282"/>
        <v>41990.99863425926</v>
      </c>
      <c r="T3603" s="11">
        <f t="shared" si="283"/>
        <v>42020.99863425926</v>
      </c>
      <c r="U3603">
        <f t="shared" si="284"/>
        <v>2014</v>
      </c>
    </row>
    <row r="3604" spans="1:21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8317</v>
      </c>
      <c r="R3604" t="s">
        <v>8318</v>
      </c>
      <c r="S3604" s="11">
        <f t="shared" si="282"/>
        <v>42447.894432870366</v>
      </c>
      <c r="T3604" s="11">
        <f t="shared" si="283"/>
        <v>42507.894432870366</v>
      </c>
      <c r="U3604">
        <f t="shared" si="284"/>
        <v>2016</v>
      </c>
    </row>
    <row r="3605" spans="1:21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8317</v>
      </c>
      <c r="R3605" t="s">
        <v>8318</v>
      </c>
      <c r="S3605" s="11">
        <f t="shared" si="282"/>
        <v>42283.864351851851</v>
      </c>
      <c r="T3605" s="11">
        <f t="shared" si="283"/>
        <v>42313.906018518523</v>
      </c>
      <c r="U3605">
        <f t="shared" si="284"/>
        <v>2015</v>
      </c>
    </row>
    <row r="3606" spans="1:21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8317</v>
      </c>
      <c r="R3606" t="s">
        <v>8318</v>
      </c>
      <c r="S3606" s="11">
        <f t="shared" si="282"/>
        <v>42483.015694444446</v>
      </c>
      <c r="T3606" s="11">
        <f t="shared" si="283"/>
        <v>42489.290972222225</v>
      </c>
      <c r="U3606">
        <f t="shared" si="284"/>
        <v>2016</v>
      </c>
    </row>
    <row r="3607" spans="1:21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8317</v>
      </c>
      <c r="R3607" t="s">
        <v>8318</v>
      </c>
      <c r="S3607" s="11">
        <f t="shared" si="282"/>
        <v>42383.793124999997</v>
      </c>
      <c r="T3607" s="11">
        <f t="shared" si="283"/>
        <v>42413.793124999997</v>
      </c>
      <c r="U3607">
        <f t="shared" si="284"/>
        <v>2016</v>
      </c>
    </row>
    <row r="3608" spans="1:21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8317</v>
      </c>
      <c r="R3608" t="s">
        <v>8318</v>
      </c>
      <c r="S3608" s="11">
        <f t="shared" si="282"/>
        <v>42566.604826388888</v>
      </c>
      <c r="T3608" s="11">
        <f t="shared" si="283"/>
        <v>42596.604826388888</v>
      </c>
      <c r="U3608">
        <f t="shared" si="284"/>
        <v>2016</v>
      </c>
    </row>
    <row r="3609" spans="1:21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8317</v>
      </c>
      <c r="R3609" t="s">
        <v>8318</v>
      </c>
      <c r="S3609" s="11">
        <f t="shared" si="282"/>
        <v>42338.963912037041</v>
      </c>
      <c r="T3609" s="11">
        <f t="shared" si="283"/>
        <v>42353</v>
      </c>
      <c r="U3609">
        <f t="shared" si="284"/>
        <v>2015</v>
      </c>
    </row>
    <row r="3610" spans="1:21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8317</v>
      </c>
      <c r="R3610" t="s">
        <v>8318</v>
      </c>
      <c r="S3610" s="11">
        <f t="shared" si="282"/>
        <v>42506.709375000006</v>
      </c>
      <c r="T3610" s="11">
        <f t="shared" si="283"/>
        <v>42538.583333333328</v>
      </c>
      <c r="U3610">
        <f t="shared" si="284"/>
        <v>2016</v>
      </c>
    </row>
    <row r="3611" spans="1:21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8317</v>
      </c>
      <c r="R3611" t="s">
        <v>8318</v>
      </c>
      <c r="S3611" s="11">
        <f t="shared" si="282"/>
        <v>42429.991724537031</v>
      </c>
      <c r="T3611" s="11">
        <f t="shared" si="283"/>
        <v>42459.950057870374</v>
      </c>
      <c r="U3611">
        <f t="shared" si="284"/>
        <v>2016</v>
      </c>
    </row>
    <row r="3612" spans="1:21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8317</v>
      </c>
      <c r="R3612" t="s">
        <v>8318</v>
      </c>
      <c r="S3612" s="11">
        <f t="shared" si="282"/>
        <v>42203.432129629626</v>
      </c>
      <c r="T3612" s="11">
        <f t="shared" si="283"/>
        <v>42233.432129629626</v>
      </c>
      <c r="U3612">
        <f t="shared" si="284"/>
        <v>2015</v>
      </c>
    </row>
    <row r="3613" spans="1:21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8317</v>
      </c>
      <c r="R3613" t="s">
        <v>8318</v>
      </c>
      <c r="S3613" s="11">
        <f t="shared" si="282"/>
        <v>42072.370381944449</v>
      </c>
      <c r="T3613" s="11">
        <f t="shared" si="283"/>
        <v>42102.370381944449</v>
      </c>
      <c r="U3613">
        <f t="shared" si="284"/>
        <v>2015</v>
      </c>
    </row>
    <row r="3614" spans="1:21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8317</v>
      </c>
      <c r="R3614" t="s">
        <v>8318</v>
      </c>
      <c r="S3614" s="11">
        <f t="shared" si="282"/>
        <v>41789.726979166669</v>
      </c>
      <c r="T3614" s="11">
        <f t="shared" si="283"/>
        <v>41799.726979166669</v>
      </c>
      <c r="U3614">
        <f t="shared" si="284"/>
        <v>2014</v>
      </c>
    </row>
    <row r="3615" spans="1:21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8317</v>
      </c>
      <c r="R3615" t="s">
        <v>8318</v>
      </c>
      <c r="S3615" s="11">
        <f t="shared" si="282"/>
        <v>41788.58997685185</v>
      </c>
      <c r="T3615" s="11">
        <f t="shared" si="283"/>
        <v>41818.58997685185</v>
      </c>
      <c r="U3615">
        <f t="shared" si="284"/>
        <v>2014</v>
      </c>
    </row>
    <row r="3616" spans="1:21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8317</v>
      </c>
      <c r="R3616" t="s">
        <v>8318</v>
      </c>
      <c r="S3616" s="11">
        <f t="shared" si="282"/>
        <v>42144.041851851856</v>
      </c>
      <c r="T3616" s="11">
        <f t="shared" si="283"/>
        <v>42174.041851851856</v>
      </c>
      <c r="U3616">
        <f t="shared" si="284"/>
        <v>2015</v>
      </c>
    </row>
    <row r="3617" spans="1:21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8317</v>
      </c>
      <c r="R3617" t="s">
        <v>8318</v>
      </c>
      <c r="S3617" s="11">
        <f t="shared" si="282"/>
        <v>42318.593703703707</v>
      </c>
      <c r="T3617" s="11">
        <f t="shared" si="283"/>
        <v>42348.593703703707</v>
      </c>
      <c r="U3617">
        <f t="shared" si="284"/>
        <v>2015</v>
      </c>
    </row>
    <row r="3618" spans="1:21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8317</v>
      </c>
      <c r="R3618" t="s">
        <v>8318</v>
      </c>
      <c r="S3618" s="11">
        <f t="shared" si="282"/>
        <v>42052.949814814812</v>
      </c>
      <c r="T3618" s="11">
        <f t="shared" si="283"/>
        <v>42082.908148148148</v>
      </c>
      <c r="U3618">
        <f t="shared" si="284"/>
        <v>2015</v>
      </c>
    </row>
    <row r="3619" spans="1:21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8317</v>
      </c>
      <c r="R3619" t="s">
        <v>8318</v>
      </c>
      <c r="S3619" s="11">
        <f t="shared" si="282"/>
        <v>42779.610289351855</v>
      </c>
      <c r="T3619" s="11">
        <f t="shared" si="283"/>
        <v>42794</v>
      </c>
      <c r="U3619">
        <f t="shared" si="284"/>
        <v>2017</v>
      </c>
    </row>
    <row r="3620" spans="1:21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8317</v>
      </c>
      <c r="R3620" t="s">
        <v>8318</v>
      </c>
      <c r="S3620" s="11">
        <f t="shared" si="282"/>
        <v>42128.627893518518</v>
      </c>
      <c r="T3620" s="11">
        <f t="shared" si="283"/>
        <v>42158.627893518518</v>
      </c>
      <c r="U3620">
        <f t="shared" si="284"/>
        <v>2015</v>
      </c>
    </row>
    <row r="3621" spans="1:21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8317</v>
      </c>
      <c r="R3621" t="s">
        <v>8318</v>
      </c>
      <c r="S3621" s="11">
        <f t="shared" si="282"/>
        <v>42661.132245370376</v>
      </c>
      <c r="T3621" s="11">
        <f t="shared" si="283"/>
        <v>42693.916666666672</v>
      </c>
      <c r="U3621">
        <f t="shared" si="284"/>
        <v>2016</v>
      </c>
    </row>
    <row r="3622" spans="1:21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8317</v>
      </c>
      <c r="R3622" t="s">
        <v>8318</v>
      </c>
      <c r="S3622" s="11">
        <f t="shared" si="282"/>
        <v>42037.938206018516</v>
      </c>
      <c r="T3622" s="11">
        <f t="shared" si="283"/>
        <v>42068.166666666672</v>
      </c>
      <c r="U3622">
        <f t="shared" si="284"/>
        <v>2015</v>
      </c>
    </row>
    <row r="3623" spans="1:21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8317</v>
      </c>
      <c r="R3623" t="s">
        <v>8318</v>
      </c>
      <c r="S3623" s="11">
        <f t="shared" si="282"/>
        <v>42619.935694444444</v>
      </c>
      <c r="T3623" s="11">
        <f t="shared" si="283"/>
        <v>42643.875</v>
      </c>
      <c r="U3623">
        <f t="shared" si="284"/>
        <v>2016</v>
      </c>
    </row>
    <row r="3624" spans="1:21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8317</v>
      </c>
      <c r="R3624" t="s">
        <v>8318</v>
      </c>
      <c r="S3624" s="11">
        <f t="shared" si="282"/>
        <v>41877.221886574072</v>
      </c>
      <c r="T3624" s="11">
        <f t="shared" si="283"/>
        <v>41910.140972222223</v>
      </c>
      <c r="U3624">
        <f t="shared" si="284"/>
        <v>2014</v>
      </c>
    </row>
    <row r="3625" spans="1:21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8317</v>
      </c>
      <c r="R3625" t="s">
        <v>8318</v>
      </c>
      <c r="S3625" s="11">
        <f t="shared" si="282"/>
        <v>41828.736921296295</v>
      </c>
      <c r="T3625" s="11">
        <f t="shared" si="283"/>
        <v>41846.291666666664</v>
      </c>
      <c r="U3625">
        <f t="shared" si="284"/>
        <v>2014</v>
      </c>
    </row>
    <row r="3626" spans="1:21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8317</v>
      </c>
      <c r="R3626" t="s">
        <v>8318</v>
      </c>
      <c r="S3626" s="11">
        <f t="shared" si="282"/>
        <v>42545.774189814809</v>
      </c>
      <c r="T3626" s="11">
        <f t="shared" si="283"/>
        <v>42605.774189814809</v>
      </c>
      <c r="U3626">
        <f t="shared" si="284"/>
        <v>2016</v>
      </c>
    </row>
    <row r="3627" spans="1:21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8317</v>
      </c>
      <c r="R3627" t="s">
        <v>8318</v>
      </c>
      <c r="S3627" s="11">
        <f t="shared" si="282"/>
        <v>42157.652511574073</v>
      </c>
      <c r="T3627" s="11">
        <f t="shared" si="283"/>
        <v>42187.652511574073</v>
      </c>
      <c r="U3627">
        <f t="shared" si="284"/>
        <v>2015</v>
      </c>
    </row>
    <row r="3628" spans="1:21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8317</v>
      </c>
      <c r="R3628" t="s">
        <v>8318</v>
      </c>
      <c r="S3628" s="11">
        <f t="shared" si="282"/>
        <v>41846.667326388888</v>
      </c>
      <c r="T3628" s="11">
        <f t="shared" si="283"/>
        <v>41867.667326388888</v>
      </c>
      <c r="U3628">
        <f t="shared" si="284"/>
        <v>2014</v>
      </c>
    </row>
    <row r="3629" spans="1:21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8317</v>
      </c>
      <c r="R3629" t="s">
        <v>8318</v>
      </c>
      <c r="S3629" s="11">
        <f t="shared" si="282"/>
        <v>42460.741747685184</v>
      </c>
      <c r="T3629" s="11">
        <f t="shared" si="283"/>
        <v>42511.165972222225</v>
      </c>
      <c r="U3629">
        <f t="shared" si="284"/>
        <v>2016</v>
      </c>
    </row>
    <row r="3630" spans="1:21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8317</v>
      </c>
      <c r="R3630" t="s">
        <v>8359</v>
      </c>
      <c r="S3630" s="11">
        <f t="shared" si="282"/>
        <v>42291.833287037036</v>
      </c>
      <c r="T3630" s="11">
        <f t="shared" si="283"/>
        <v>42351.874953703707</v>
      </c>
      <c r="U3630">
        <f t="shared" si="284"/>
        <v>2015</v>
      </c>
    </row>
    <row r="3631" spans="1:21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8317</v>
      </c>
      <c r="R3631" t="s">
        <v>8359</v>
      </c>
      <c r="S3631" s="11">
        <f t="shared" si="282"/>
        <v>42437.094490740739</v>
      </c>
      <c r="T3631" s="11">
        <f t="shared" si="283"/>
        <v>42495.708333333328</v>
      </c>
      <c r="U3631">
        <f t="shared" si="284"/>
        <v>2016</v>
      </c>
    </row>
    <row r="3632" spans="1:21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8317</v>
      </c>
      <c r="R3632" t="s">
        <v>8359</v>
      </c>
      <c r="S3632" s="11">
        <f t="shared" si="282"/>
        <v>41942.84710648148</v>
      </c>
      <c r="T3632" s="11">
        <f t="shared" si="283"/>
        <v>41972.888773148152</v>
      </c>
      <c r="U3632">
        <f t="shared" si="284"/>
        <v>2014</v>
      </c>
    </row>
    <row r="3633" spans="1:21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8317</v>
      </c>
      <c r="R3633" t="s">
        <v>8359</v>
      </c>
      <c r="S3633" s="11">
        <f t="shared" si="282"/>
        <v>41880.753437499996</v>
      </c>
      <c r="T3633" s="11">
        <f t="shared" si="283"/>
        <v>41905.165972222225</v>
      </c>
      <c r="U3633">
        <f t="shared" si="284"/>
        <v>2014</v>
      </c>
    </row>
    <row r="3634" spans="1:21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8317</v>
      </c>
      <c r="R3634" t="s">
        <v>8359</v>
      </c>
      <c r="S3634" s="11">
        <f t="shared" si="282"/>
        <v>41946.936909722222</v>
      </c>
      <c r="T3634" s="11">
        <f t="shared" si="283"/>
        <v>41966.936909722222</v>
      </c>
      <c r="U3634">
        <f t="shared" si="284"/>
        <v>2014</v>
      </c>
    </row>
    <row r="3635" spans="1:21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8317</v>
      </c>
      <c r="R3635" t="s">
        <v>8359</v>
      </c>
      <c r="S3635" s="11">
        <f t="shared" si="282"/>
        <v>42649.623460648145</v>
      </c>
      <c r="T3635" s="11">
        <f t="shared" si="283"/>
        <v>42693.041666666672</v>
      </c>
      <c r="U3635">
        <f t="shared" si="284"/>
        <v>2016</v>
      </c>
    </row>
    <row r="3636" spans="1:21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8317</v>
      </c>
      <c r="R3636" t="s">
        <v>8359</v>
      </c>
      <c r="S3636" s="11">
        <f t="shared" si="282"/>
        <v>42701.166365740741</v>
      </c>
      <c r="T3636" s="11">
        <f t="shared" si="283"/>
        <v>42749.165972222225</v>
      </c>
      <c r="U3636">
        <f t="shared" si="284"/>
        <v>2016</v>
      </c>
    </row>
    <row r="3637" spans="1:21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8317</v>
      </c>
      <c r="R3637" t="s">
        <v>8359</v>
      </c>
      <c r="S3637" s="11">
        <f t="shared" si="282"/>
        <v>42450.88282407407</v>
      </c>
      <c r="T3637" s="11">
        <f t="shared" si="283"/>
        <v>42480.88282407407</v>
      </c>
      <c r="U3637">
        <f t="shared" si="284"/>
        <v>2016</v>
      </c>
    </row>
    <row r="3638" spans="1:21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8317</v>
      </c>
      <c r="R3638" t="s">
        <v>8359</v>
      </c>
      <c r="S3638" s="11">
        <f t="shared" si="282"/>
        <v>42226.694780092599</v>
      </c>
      <c r="T3638" s="11">
        <f t="shared" si="283"/>
        <v>42261.694780092599</v>
      </c>
      <c r="U3638">
        <f t="shared" si="284"/>
        <v>2015</v>
      </c>
    </row>
    <row r="3639" spans="1:21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8317</v>
      </c>
      <c r="R3639" t="s">
        <v>8359</v>
      </c>
      <c r="S3639" s="11">
        <f t="shared" si="282"/>
        <v>41975.700636574074</v>
      </c>
      <c r="T3639" s="11">
        <f t="shared" si="283"/>
        <v>42005.700636574074</v>
      </c>
      <c r="U3639">
        <f t="shared" si="284"/>
        <v>2014</v>
      </c>
    </row>
    <row r="3640" spans="1:21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8317</v>
      </c>
      <c r="R3640" t="s">
        <v>8359</v>
      </c>
      <c r="S3640" s="11">
        <f t="shared" si="282"/>
        <v>42053.672824074078</v>
      </c>
      <c r="T3640" s="11">
        <f t="shared" si="283"/>
        <v>42113.631157407406</v>
      </c>
      <c r="U3640">
        <f t="shared" si="284"/>
        <v>2015</v>
      </c>
    </row>
    <row r="3641" spans="1:21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8317</v>
      </c>
      <c r="R3641" t="s">
        <v>8359</v>
      </c>
      <c r="S3641" s="11">
        <f t="shared" si="282"/>
        <v>42590.677152777775</v>
      </c>
      <c r="T3641" s="11">
        <f t="shared" si="283"/>
        <v>42650.632638888885</v>
      </c>
      <c r="U3641">
        <f t="shared" si="284"/>
        <v>2016</v>
      </c>
    </row>
    <row r="3642" spans="1:21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ref="O3642:O3705" si="285">ROUND(E3642/D3642*100,0)</f>
        <v>6</v>
      </c>
      <c r="P3642">
        <f t="shared" ref="P3642:P3705" si="286">IFERROR(ROUND(E3642/L3642,2),0)</f>
        <v>18.329999999999998</v>
      </c>
      <c r="Q3642" s="10" t="s">
        <v>8317</v>
      </c>
      <c r="R3642" t="s">
        <v>8359</v>
      </c>
      <c r="S3642" s="11">
        <f t="shared" ref="S3642:S3705" si="287">(((J3642/60)/60)/24)+DATE(1970,1,1)</f>
        <v>42104.781597222223</v>
      </c>
      <c r="T3642" s="11">
        <f t="shared" ref="T3642:T3705" si="288">(((I3642/60)/60)/24)+DATE(1970,1,1)</f>
        <v>42134.781597222223</v>
      </c>
      <c r="U3642">
        <f t="shared" ref="U3642:U3705" si="289">YEAR(S3642)</f>
        <v>2015</v>
      </c>
    </row>
    <row r="3643" spans="1:21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5"/>
        <v>0</v>
      </c>
      <c r="P3643">
        <f t="shared" si="286"/>
        <v>0</v>
      </c>
      <c r="Q3643" s="10" t="s">
        <v>8317</v>
      </c>
      <c r="R3643" t="s">
        <v>8359</v>
      </c>
      <c r="S3643" s="11">
        <f t="shared" si="287"/>
        <v>41899.627071759263</v>
      </c>
      <c r="T3643" s="11">
        <f t="shared" si="288"/>
        <v>41917.208333333336</v>
      </c>
      <c r="U3643">
        <f t="shared" si="289"/>
        <v>2014</v>
      </c>
    </row>
    <row r="3644" spans="1:21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5"/>
        <v>2</v>
      </c>
      <c r="P3644">
        <f t="shared" si="286"/>
        <v>7.5</v>
      </c>
      <c r="Q3644" s="10" t="s">
        <v>8317</v>
      </c>
      <c r="R3644" t="s">
        <v>8359</v>
      </c>
      <c r="S3644" s="11">
        <f t="shared" si="287"/>
        <v>42297.816284722227</v>
      </c>
      <c r="T3644" s="11">
        <f t="shared" si="288"/>
        <v>42338.708333333328</v>
      </c>
      <c r="U3644">
        <f t="shared" si="289"/>
        <v>2015</v>
      </c>
    </row>
    <row r="3645" spans="1:21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5"/>
        <v>0</v>
      </c>
      <c r="P3645">
        <f t="shared" si="286"/>
        <v>0</v>
      </c>
      <c r="Q3645" s="10" t="s">
        <v>8317</v>
      </c>
      <c r="R3645" t="s">
        <v>8359</v>
      </c>
      <c r="S3645" s="11">
        <f t="shared" si="287"/>
        <v>42285.143969907411</v>
      </c>
      <c r="T3645" s="11">
        <f t="shared" si="288"/>
        <v>42325.185636574075</v>
      </c>
      <c r="U3645">
        <f t="shared" si="289"/>
        <v>2015</v>
      </c>
    </row>
    <row r="3646" spans="1:21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5"/>
        <v>16</v>
      </c>
      <c r="P3646">
        <f t="shared" si="286"/>
        <v>68.42</v>
      </c>
      <c r="Q3646" s="10" t="s">
        <v>8317</v>
      </c>
      <c r="R3646" t="s">
        <v>8359</v>
      </c>
      <c r="S3646" s="11">
        <f t="shared" si="287"/>
        <v>42409.241747685184</v>
      </c>
      <c r="T3646" s="11">
        <f t="shared" si="288"/>
        <v>42437.207638888889</v>
      </c>
      <c r="U3646">
        <f t="shared" si="289"/>
        <v>2016</v>
      </c>
    </row>
    <row r="3647" spans="1:21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5"/>
        <v>0</v>
      </c>
      <c r="P3647">
        <f t="shared" si="286"/>
        <v>1</v>
      </c>
      <c r="Q3647" s="10" t="s">
        <v>8317</v>
      </c>
      <c r="R3647" t="s">
        <v>8359</v>
      </c>
      <c r="S3647" s="11">
        <f t="shared" si="287"/>
        <v>42665.970347222217</v>
      </c>
      <c r="T3647" s="11">
        <f t="shared" si="288"/>
        <v>42696.012013888889</v>
      </c>
      <c r="U3647">
        <f t="shared" si="289"/>
        <v>2016</v>
      </c>
    </row>
    <row r="3648" spans="1:21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5"/>
        <v>5</v>
      </c>
      <c r="P3648">
        <f t="shared" si="286"/>
        <v>60.13</v>
      </c>
      <c r="Q3648" s="10" t="s">
        <v>8317</v>
      </c>
      <c r="R3648" t="s">
        <v>8359</v>
      </c>
      <c r="S3648" s="11">
        <f t="shared" si="287"/>
        <v>42140.421319444446</v>
      </c>
      <c r="T3648" s="11">
        <f t="shared" si="288"/>
        <v>42171.979166666672</v>
      </c>
      <c r="U3648">
        <f t="shared" si="289"/>
        <v>2015</v>
      </c>
    </row>
    <row r="3649" spans="1:21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5"/>
        <v>6</v>
      </c>
      <c r="P3649">
        <f t="shared" si="286"/>
        <v>15</v>
      </c>
      <c r="Q3649" s="10" t="s">
        <v>8317</v>
      </c>
      <c r="R3649" t="s">
        <v>8359</v>
      </c>
      <c r="S3649" s="11">
        <f t="shared" si="287"/>
        <v>42598.749155092592</v>
      </c>
      <c r="T3649" s="11">
        <f t="shared" si="288"/>
        <v>42643.749155092592</v>
      </c>
      <c r="U3649">
        <f t="shared" si="289"/>
        <v>2016</v>
      </c>
    </row>
    <row r="3650" spans="1:21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5"/>
        <v>100</v>
      </c>
      <c r="P3650">
        <f t="shared" si="286"/>
        <v>550.04</v>
      </c>
      <c r="Q3650" s="10" t="s">
        <v>8317</v>
      </c>
      <c r="R3650" t="s">
        <v>8318</v>
      </c>
      <c r="S3650" s="11">
        <f t="shared" si="287"/>
        <v>41887.292187500003</v>
      </c>
      <c r="T3650" s="11">
        <f t="shared" si="288"/>
        <v>41917.292187500003</v>
      </c>
      <c r="U3650">
        <f t="shared" si="289"/>
        <v>2014</v>
      </c>
    </row>
    <row r="3651" spans="1:21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>
        <f t="shared" si="286"/>
        <v>97.5</v>
      </c>
      <c r="Q3651" s="10" t="s">
        <v>8317</v>
      </c>
      <c r="R3651" t="s">
        <v>8318</v>
      </c>
      <c r="S3651" s="11">
        <f t="shared" si="287"/>
        <v>41780.712893518517</v>
      </c>
      <c r="T3651" s="11">
        <f t="shared" si="288"/>
        <v>41806.712893518517</v>
      </c>
      <c r="U3651">
        <f t="shared" si="289"/>
        <v>2014</v>
      </c>
    </row>
    <row r="3652" spans="1:21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8317</v>
      </c>
      <c r="R3652" t="s">
        <v>8318</v>
      </c>
      <c r="S3652" s="11">
        <f t="shared" si="287"/>
        <v>42381.478981481487</v>
      </c>
      <c r="T3652" s="11">
        <f t="shared" si="288"/>
        <v>42402.478981481487</v>
      </c>
      <c r="U3652">
        <f t="shared" si="289"/>
        <v>2016</v>
      </c>
    </row>
    <row r="3653" spans="1:21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8317</v>
      </c>
      <c r="R3653" t="s">
        <v>8318</v>
      </c>
      <c r="S3653" s="11">
        <f t="shared" si="287"/>
        <v>41828.646319444444</v>
      </c>
      <c r="T3653" s="11">
        <f t="shared" si="288"/>
        <v>41861.665972222225</v>
      </c>
      <c r="U3653">
        <f t="shared" si="289"/>
        <v>2014</v>
      </c>
    </row>
    <row r="3654" spans="1:21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8317</v>
      </c>
      <c r="R3654" t="s">
        <v>8318</v>
      </c>
      <c r="S3654" s="11">
        <f t="shared" si="287"/>
        <v>42596.644699074073</v>
      </c>
      <c r="T3654" s="11">
        <f t="shared" si="288"/>
        <v>42607.165972222225</v>
      </c>
      <c r="U3654">
        <f t="shared" si="289"/>
        <v>2016</v>
      </c>
    </row>
    <row r="3655" spans="1:21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8317</v>
      </c>
      <c r="R3655" t="s">
        <v>8318</v>
      </c>
      <c r="S3655" s="11">
        <f t="shared" si="287"/>
        <v>42191.363506944443</v>
      </c>
      <c r="T3655" s="11">
        <f t="shared" si="288"/>
        <v>42221.363506944443</v>
      </c>
      <c r="U3655">
        <f t="shared" si="289"/>
        <v>2015</v>
      </c>
    </row>
    <row r="3656" spans="1:21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8317</v>
      </c>
      <c r="R3656" t="s">
        <v>8318</v>
      </c>
      <c r="S3656" s="11">
        <f t="shared" si="287"/>
        <v>42440.416504629626</v>
      </c>
      <c r="T3656" s="11">
        <f t="shared" si="288"/>
        <v>42463.708333333328</v>
      </c>
      <c r="U3656">
        <f t="shared" si="289"/>
        <v>2016</v>
      </c>
    </row>
    <row r="3657" spans="1:21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8317</v>
      </c>
      <c r="R3657" t="s">
        <v>8318</v>
      </c>
      <c r="S3657" s="11">
        <f t="shared" si="287"/>
        <v>42173.803217592591</v>
      </c>
      <c r="T3657" s="11">
        <f t="shared" si="288"/>
        <v>42203.290972222225</v>
      </c>
      <c r="U3657">
        <f t="shared" si="289"/>
        <v>2015</v>
      </c>
    </row>
    <row r="3658" spans="1:21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8317</v>
      </c>
      <c r="R3658" t="s">
        <v>8318</v>
      </c>
      <c r="S3658" s="11">
        <f t="shared" si="287"/>
        <v>42737.910138888896</v>
      </c>
      <c r="T3658" s="11">
        <f t="shared" si="288"/>
        <v>42767.957638888889</v>
      </c>
      <c r="U3658">
        <f t="shared" si="289"/>
        <v>2017</v>
      </c>
    </row>
    <row r="3659" spans="1:21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8317</v>
      </c>
      <c r="R3659" t="s">
        <v>8318</v>
      </c>
      <c r="S3659" s="11">
        <f t="shared" si="287"/>
        <v>42499.629849537043</v>
      </c>
      <c r="T3659" s="11">
        <f t="shared" si="288"/>
        <v>42522.904166666667</v>
      </c>
      <c r="U3659">
        <f t="shared" si="289"/>
        <v>2016</v>
      </c>
    </row>
    <row r="3660" spans="1:21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8317</v>
      </c>
      <c r="R3660" t="s">
        <v>8318</v>
      </c>
      <c r="S3660" s="11">
        <f t="shared" si="287"/>
        <v>41775.858564814815</v>
      </c>
      <c r="T3660" s="11">
        <f t="shared" si="288"/>
        <v>41822.165972222225</v>
      </c>
      <c r="U3660">
        <f t="shared" si="289"/>
        <v>2014</v>
      </c>
    </row>
    <row r="3661" spans="1:21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8317</v>
      </c>
      <c r="R3661" t="s">
        <v>8318</v>
      </c>
      <c r="S3661" s="11">
        <f t="shared" si="287"/>
        <v>42055.277199074073</v>
      </c>
      <c r="T3661" s="11">
        <f t="shared" si="288"/>
        <v>42082.610416666663</v>
      </c>
      <c r="U3661">
        <f t="shared" si="289"/>
        <v>2015</v>
      </c>
    </row>
    <row r="3662" spans="1:21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8317</v>
      </c>
      <c r="R3662" t="s">
        <v>8318</v>
      </c>
      <c r="S3662" s="11">
        <f t="shared" si="287"/>
        <v>41971.881076388891</v>
      </c>
      <c r="T3662" s="11">
        <f t="shared" si="288"/>
        <v>41996.881076388891</v>
      </c>
      <c r="U3662">
        <f t="shared" si="289"/>
        <v>2014</v>
      </c>
    </row>
    <row r="3663" spans="1:21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8317</v>
      </c>
      <c r="R3663" t="s">
        <v>8318</v>
      </c>
      <c r="S3663" s="11">
        <f t="shared" si="287"/>
        <v>42447.896666666667</v>
      </c>
      <c r="T3663" s="11">
        <f t="shared" si="288"/>
        <v>42470.166666666672</v>
      </c>
      <c r="U3663">
        <f t="shared" si="289"/>
        <v>2016</v>
      </c>
    </row>
    <row r="3664" spans="1:21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8317</v>
      </c>
      <c r="R3664" t="s">
        <v>8318</v>
      </c>
      <c r="S3664" s="11">
        <f t="shared" si="287"/>
        <v>42064.220069444447</v>
      </c>
      <c r="T3664" s="11">
        <f t="shared" si="288"/>
        <v>42094.178402777776</v>
      </c>
      <c r="U3664">
        <f t="shared" si="289"/>
        <v>2015</v>
      </c>
    </row>
    <row r="3665" spans="1:21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8317</v>
      </c>
      <c r="R3665" t="s">
        <v>8318</v>
      </c>
      <c r="S3665" s="11">
        <f t="shared" si="287"/>
        <v>42665.451736111107</v>
      </c>
      <c r="T3665" s="11">
        <f t="shared" si="288"/>
        <v>42725.493402777778</v>
      </c>
      <c r="U3665">
        <f t="shared" si="289"/>
        <v>2016</v>
      </c>
    </row>
    <row r="3666" spans="1:21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8317</v>
      </c>
      <c r="R3666" t="s">
        <v>8318</v>
      </c>
      <c r="S3666" s="11">
        <f t="shared" si="287"/>
        <v>42523.248715277776</v>
      </c>
      <c r="T3666" s="11">
        <f t="shared" si="288"/>
        <v>42537.248715277776</v>
      </c>
      <c r="U3666">
        <f t="shared" si="289"/>
        <v>2016</v>
      </c>
    </row>
    <row r="3667" spans="1:21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8317</v>
      </c>
      <c r="R3667" t="s">
        <v>8318</v>
      </c>
      <c r="S3667" s="11">
        <f t="shared" si="287"/>
        <v>42294.808124999996</v>
      </c>
      <c r="T3667" s="11">
        <f t="shared" si="288"/>
        <v>42305.829166666663</v>
      </c>
      <c r="U3667">
        <f t="shared" si="289"/>
        <v>2015</v>
      </c>
    </row>
    <row r="3668" spans="1:21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8317</v>
      </c>
      <c r="R3668" t="s">
        <v>8318</v>
      </c>
      <c r="S3668" s="11">
        <f t="shared" si="287"/>
        <v>41822.90488425926</v>
      </c>
      <c r="T3668" s="11">
        <f t="shared" si="288"/>
        <v>41844.291666666664</v>
      </c>
      <c r="U3668">
        <f t="shared" si="289"/>
        <v>2014</v>
      </c>
    </row>
    <row r="3669" spans="1:21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8317</v>
      </c>
      <c r="R3669" t="s">
        <v>8318</v>
      </c>
      <c r="S3669" s="11">
        <f t="shared" si="287"/>
        <v>42173.970127314817</v>
      </c>
      <c r="T3669" s="11">
        <f t="shared" si="288"/>
        <v>42203.970127314817</v>
      </c>
      <c r="U3669">
        <f t="shared" si="289"/>
        <v>2015</v>
      </c>
    </row>
    <row r="3670" spans="1:21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8317</v>
      </c>
      <c r="R3670" t="s">
        <v>8318</v>
      </c>
      <c r="S3670" s="11">
        <f t="shared" si="287"/>
        <v>42185.556157407409</v>
      </c>
      <c r="T3670" s="11">
        <f t="shared" si="288"/>
        <v>42208.772916666669</v>
      </c>
      <c r="U3670">
        <f t="shared" si="289"/>
        <v>2015</v>
      </c>
    </row>
    <row r="3671" spans="1:21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8317</v>
      </c>
      <c r="R3671" t="s">
        <v>8318</v>
      </c>
      <c r="S3671" s="11">
        <f t="shared" si="287"/>
        <v>42136.675196759257</v>
      </c>
      <c r="T3671" s="11">
        <f t="shared" si="288"/>
        <v>42166.675196759257</v>
      </c>
      <c r="U3671">
        <f t="shared" si="289"/>
        <v>2015</v>
      </c>
    </row>
    <row r="3672" spans="1:21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8317</v>
      </c>
      <c r="R3672" t="s">
        <v>8318</v>
      </c>
      <c r="S3672" s="11">
        <f t="shared" si="287"/>
        <v>42142.514016203699</v>
      </c>
      <c r="T3672" s="11">
        <f t="shared" si="288"/>
        <v>42155.958333333328</v>
      </c>
      <c r="U3672">
        <f t="shared" si="289"/>
        <v>2015</v>
      </c>
    </row>
    <row r="3673" spans="1:21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8317</v>
      </c>
      <c r="R3673" t="s">
        <v>8318</v>
      </c>
      <c r="S3673" s="11">
        <f t="shared" si="287"/>
        <v>41820.62809027778</v>
      </c>
      <c r="T3673" s="11">
        <f t="shared" si="288"/>
        <v>41841.165972222225</v>
      </c>
      <c r="U3673">
        <f t="shared" si="289"/>
        <v>2014</v>
      </c>
    </row>
    <row r="3674" spans="1:21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8317</v>
      </c>
      <c r="R3674" t="s">
        <v>8318</v>
      </c>
      <c r="S3674" s="11">
        <f t="shared" si="287"/>
        <v>41878.946574074071</v>
      </c>
      <c r="T3674" s="11">
        <f t="shared" si="288"/>
        <v>41908.946574074071</v>
      </c>
      <c r="U3674">
        <f t="shared" si="289"/>
        <v>2014</v>
      </c>
    </row>
    <row r="3675" spans="1:21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8317</v>
      </c>
      <c r="R3675" t="s">
        <v>8318</v>
      </c>
      <c r="S3675" s="11">
        <f t="shared" si="287"/>
        <v>41914.295104166667</v>
      </c>
      <c r="T3675" s="11">
        <f t="shared" si="288"/>
        <v>41948.536111111112</v>
      </c>
      <c r="U3675">
        <f t="shared" si="289"/>
        <v>2014</v>
      </c>
    </row>
    <row r="3676" spans="1:21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8317</v>
      </c>
      <c r="R3676" t="s">
        <v>8318</v>
      </c>
      <c r="S3676" s="11">
        <f t="shared" si="287"/>
        <v>42556.873020833329</v>
      </c>
      <c r="T3676" s="11">
        <f t="shared" si="288"/>
        <v>42616.873020833329</v>
      </c>
      <c r="U3676">
        <f t="shared" si="289"/>
        <v>2016</v>
      </c>
    </row>
    <row r="3677" spans="1:21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8317</v>
      </c>
      <c r="R3677" t="s">
        <v>8318</v>
      </c>
      <c r="S3677" s="11">
        <f t="shared" si="287"/>
        <v>42493.597013888888</v>
      </c>
      <c r="T3677" s="11">
        <f t="shared" si="288"/>
        <v>42505.958333333328</v>
      </c>
      <c r="U3677">
        <f t="shared" si="289"/>
        <v>2016</v>
      </c>
    </row>
    <row r="3678" spans="1:21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8317</v>
      </c>
      <c r="R3678" t="s">
        <v>8318</v>
      </c>
      <c r="S3678" s="11">
        <f t="shared" si="287"/>
        <v>41876.815787037034</v>
      </c>
      <c r="T3678" s="11">
        <f t="shared" si="288"/>
        <v>41894.815787037034</v>
      </c>
      <c r="U3678">
        <f t="shared" si="289"/>
        <v>2014</v>
      </c>
    </row>
    <row r="3679" spans="1:21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8317</v>
      </c>
      <c r="R3679" t="s">
        <v>8318</v>
      </c>
      <c r="S3679" s="11">
        <f t="shared" si="287"/>
        <v>41802.574282407404</v>
      </c>
      <c r="T3679" s="11">
        <f t="shared" si="288"/>
        <v>41823.165972222225</v>
      </c>
      <c r="U3679">
        <f t="shared" si="289"/>
        <v>2014</v>
      </c>
    </row>
    <row r="3680" spans="1:21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8317</v>
      </c>
      <c r="R3680" t="s">
        <v>8318</v>
      </c>
      <c r="S3680" s="11">
        <f t="shared" si="287"/>
        <v>42120.531226851846</v>
      </c>
      <c r="T3680" s="11">
        <f t="shared" si="288"/>
        <v>42155.531226851846</v>
      </c>
      <c r="U3680">
        <f t="shared" si="289"/>
        <v>2015</v>
      </c>
    </row>
    <row r="3681" spans="1:21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8317</v>
      </c>
      <c r="R3681" t="s">
        <v>8318</v>
      </c>
      <c r="S3681" s="11">
        <f t="shared" si="287"/>
        <v>41786.761354166665</v>
      </c>
      <c r="T3681" s="11">
        <f t="shared" si="288"/>
        <v>41821.207638888889</v>
      </c>
      <c r="U3681">
        <f t="shared" si="289"/>
        <v>2014</v>
      </c>
    </row>
    <row r="3682" spans="1:21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8317</v>
      </c>
      <c r="R3682" t="s">
        <v>8318</v>
      </c>
      <c r="S3682" s="11">
        <f t="shared" si="287"/>
        <v>42627.454097222217</v>
      </c>
      <c r="T3682" s="11">
        <f t="shared" si="288"/>
        <v>42648.454097222217</v>
      </c>
      <c r="U3682">
        <f t="shared" si="289"/>
        <v>2016</v>
      </c>
    </row>
    <row r="3683" spans="1:21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8317</v>
      </c>
      <c r="R3683" t="s">
        <v>8318</v>
      </c>
      <c r="S3683" s="11">
        <f t="shared" si="287"/>
        <v>42374.651504629626</v>
      </c>
      <c r="T3683" s="11">
        <f t="shared" si="288"/>
        <v>42384.651504629626</v>
      </c>
      <c r="U3683">
        <f t="shared" si="289"/>
        <v>2016</v>
      </c>
    </row>
    <row r="3684" spans="1:21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8317</v>
      </c>
      <c r="R3684" t="s">
        <v>8318</v>
      </c>
      <c r="S3684" s="11">
        <f t="shared" si="287"/>
        <v>41772.685393518521</v>
      </c>
      <c r="T3684" s="11">
        <f t="shared" si="288"/>
        <v>41806.290972222225</v>
      </c>
      <c r="U3684">
        <f t="shared" si="289"/>
        <v>2014</v>
      </c>
    </row>
    <row r="3685" spans="1:21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8317</v>
      </c>
      <c r="R3685" t="s">
        <v>8318</v>
      </c>
      <c r="S3685" s="11">
        <f t="shared" si="287"/>
        <v>42633.116851851853</v>
      </c>
      <c r="T3685" s="11">
        <f t="shared" si="288"/>
        <v>42663.116851851853</v>
      </c>
      <c r="U3685">
        <f t="shared" si="289"/>
        <v>2016</v>
      </c>
    </row>
    <row r="3686" spans="1:21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8317</v>
      </c>
      <c r="R3686" t="s">
        <v>8318</v>
      </c>
      <c r="S3686" s="11">
        <f t="shared" si="287"/>
        <v>42219.180393518516</v>
      </c>
      <c r="T3686" s="11">
        <f t="shared" si="288"/>
        <v>42249.180393518516</v>
      </c>
      <c r="U3686">
        <f t="shared" si="289"/>
        <v>2015</v>
      </c>
    </row>
    <row r="3687" spans="1:21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8317</v>
      </c>
      <c r="R3687" t="s">
        <v>8318</v>
      </c>
      <c r="S3687" s="11">
        <f t="shared" si="287"/>
        <v>41753.593275462961</v>
      </c>
      <c r="T3687" s="11">
        <f t="shared" si="288"/>
        <v>41778.875</v>
      </c>
      <c r="U3687">
        <f t="shared" si="289"/>
        <v>2014</v>
      </c>
    </row>
    <row r="3688" spans="1:21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8317</v>
      </c>
      <c r="R3688" t="s">
        <v>8318</v>
      </c>
      <c r="S3688" s="11">
        <f t="shared" si="287"/>
        <v>42230.662731481483</v>
      </c>
      <c r="T3688" s="11">
        <f t="shared" si="288"/>
        <v>42245.165972222225</v>
      </c>
      <c r="U3688">
        <f t="shared" si="289"/>
        <v>2015</v>
      </c>
    </row>
    <row r="3689" spans="1:21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8317</v>
      </c>
      <c r="R3689" t="s">
        <v>8318</v>
      </c>
      <c r="S3689" s="11">
        <f t="shared" si="287"/>
        <v>41787.218229166669</v>
      </c>
      <c r="T3689" s="11">
        <f t="shared" si="288"/>
        <v>41817.218229166669</v>
      </c>
      <c r="U3689">
        <f t="shared" si="289"/>
        <v>2014</v>
      </c>
    </row>
    <row r="3690" spans="1:21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8317</v>
      </c>
      <c r="R3690" t="s">
        <v>8318</v>
      </c>
      <c r="S3690" s="11">
        <f t="shared" si="287"/>
        <v>41829.787083333329</v>
      </c>
      <c r="T3690" s="11">
        <f t="shared" si="288"/>
        <v>41859.787083333329</v>
      </c>
      <c r="U3690">
        <f t="shared" si="289"/>
        <v>2014</v>
      </c>
    </row>
    <row r="3691" spans="1:21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8317</v>
      </c>
      <c r="R3691" t="s">
        <v>8318</v>
      </c>
      <c r="S3691" s="11">
        <f t="shared" si="287"/>
        <v>42147.826840277776</v>
      </c>
      <c r="T3691" s="11">
        <f t="shared" si="288"/>
        <v>42176.934027777781</v>
      </c>
      <c r="U3691">
        <f t="shared" si="289"/>
        <v>2015</v>
      </c>
    </row>
    <row r="3692" spans="1:21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8317</v>
      </c>
      <c r="R3692" t="s">
        <v>8318</v>
      </c>
      <c r="S3692" s="11">
        <f t="shared" si="287"/>
        <v>41940.598182870373</v>
      </c>
      <c r="T3692" s="11">
        <f t="shared" si="288"/>
        <v>41970.639849537038</v>
      </c>
      <c r="U3692">
        <f t="shared" si="289"/>
        <v>2014</v>
      </c>
    </row>
    <row r="3693" spans="1:21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8317</v>
      </c>
      <c r="R3693" t="s">
        <v>8318</v>
      </c>
      <c r="S3693" s="11">
        <f t="shared" si="287"/>
        <v>42020.700567129628</v>
      </c>
      <c r="T3693" s="11">
        <f t="shared" si="288"/>
        <v>42065.207638888889</v>
      </c>
      <c r="U3693">
        <f t="shared" si="289"/>
        <v>2015</v>
      </c>
    </row>
    <row r="3694" spans="1:21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8317</v>
      </c>
      <c r="R3694" t="s">
        <v>8318</v>
      </c>
      <c r="S3694" s="11">
        <f t="shared" si="287"/>
        <v>41891.96503472222</v>
      </c>
      <c r="T3694" s="11">
        <f t="shared" si="288"/>
        <v>41901</v>
      </c>
      <c r="U3694">
        <f t="shared" si="289"/>
        <v>2014</v>
      </c>
    </row>
    <row r="3695" spans="1:21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8317</v>
      </c>
      <c r="R3695" t="s">
        <v>8318</v>
      </c>
      <c r="S3695" s="11">
        <f t="shared" si="287"/>
        <v>42309.191307870366</v>
      </c>
      <c r="T3695" s="11">
        <f t="shared" si="288"/>
        <v>42338.9375</v>
      </c>
      <c r="U3695">
        <f t="shared" si="289"/>
        <v>2015</v>
      </c>
    </row>
    <row r="3696" spans="1:21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8317</v>
      </c>
      <c r="R3696" t="s">
        <v>8318</v>
      </c>
      <c r="S3696" s="11">
        <f t="shared" si="287"/>
        <v>42490.133877314816</v>
      </c>
      <c r="T3696" s="11">
        <f t="shared" si="288"/>
        <v>42527.083333333328</v>
      </c>
      <c r="U3696">
        <f t="shared" si="289"/>
        <v>2016</v>
      </c>
    </row>
    <row r="3697" spans="1:21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8317</v>
      </c>
      <c r="R3697" t="s">
        <v>8318</v>
      </c>
      <c r="S3697" s="11">
        <f t="shared" si="287"/>
        <v>41995.870486111111</v>
      </c>
      <c r="T3697" s="11">
        <f t="shared" si="288"/>
        <v>42015.870486111111</v>
      </c>
      <c r="U3697">
        <f t="shared" si="289"/>
        <v>2014</v>
      </c>
    </row>
    <row r="3698" spans="1:21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8317</v>
      </c>
      <c r="R3698" t="s">
        <v>8318</v>
      </c>
      <c r="S3698" s="11">
        <f t="shared" si="287"/>
        <v>41988.617083333331</v>
      </c>
      <c r="T3698" s="11">
        <f t="shared" si="288"/>
        <v>42048.617083333331</v>
      </c>
      <c r="U3698">
        <f t="shared" si="289"/>
        <v>2014</v>
      </c>
    </row>
    <row r="3699" spans="1:21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8317</v>
      </c>
      <c r="R3699" t="s">
        <v>8318</v>
      </c>
      <c r="S3699" s="11">
        <f t="shared" si="287"/>
        <v>42479.465833333335</v>
      </c>
      <c r="T3699" s="11">
        <f t="shared" si="288"/>
        <v>42500.465833333335</v>
      </c>
      <c r="U3699">
        <f t="shared" si="289"/>
        <v>2016</v>
      </c>
    </row>
    <row r="3700" spans="1:21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8317</v>
      </c>
      <c r="R3700" t="s">
        <v>8318</v>
      </c>
      <c r="S3700" s="11">
        <f t="shared" si="287"/>
        <v>42401.806562500002</v>
      </c>
      <c r="T3700" s="11">
        <f t="shared" si="288"/>
        <v>42431.806562500002</v>
      </c>
      <c r="U3700">
        <f t="shared" si="289"/>
        <v>2016</v>
      </c>
    </row>
    <row r="3701" spans="1:21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8317</v>
      </c>
      <c r="R3701" t="s">
        <v>8318</v>
      </c>
      <c r="S3701" s="11">
        <f t="shared" si="287"/>
        <v>41897.602037037039</v>
      </c>
      <c r="T3701" s="11">
        <f t="shared" si="288"/>
        <v>41927.602037037039</v>
      </c>
      <c r="U3701">
        <f t="shared" si="289"/>
        <v>2014</v>
      </c>
    </row>
    <row r="3702" spans="1:21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8317</v>
      </c>
      <c r="R3702" t="s">
        <v>8318</v>
      </c>
      <c r="S3702" s="11">
        <f t="shared" si="287"/>
        <v>41882.585648148146</v>
      </c>
      <c r="T3702" s="11">
        <f t="shared" si="288"/>
        <v>41912.666666666664</v>
      </c>
      <c r="U3702">
        <f t="shared" si="289"/>
        <v>2014</v>
      </c>
    </row>
    <row r="3703" spans="1:21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8317</v>
      </c>
      <c r="R3703" t="s">
        <v>8318</v>
      </c>
      <c r="S3703" s="11">
        <f t="shared" si="287"/>
        <v>42129.541585648149</v>
      </c>
      <c r="T3703" s="11">
        <f t="shared" si="288"/>
        <v>42159.541585648149</v>
      </c>
      <c r="U3703">
        <f t="shared" si="289"/>
        <v>2015</v>
      </c>
    </row>
    <row r="3704" spans="1:21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8317</v>
      </c>
      <c r="R3704" t="s">
        <v>8318</v>
      </c>
      <c r="S3704" s="11">
        <f t="shared" si="287"/>
        <v>42524.53800925926</v>
      </c>
      <c r="T3704" s="11">
        <f t="shared" si="288"/>
        <v>42561.957638888889</v>
      </c>
      <c r="U3704">
        <f t="shared" si="289"/>
        <v>2016</v>
      </c>
    </row>
    <row r="3705" spans="1:21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8317</v>
      </c>
      <c r="R3705" t="s">
        <v>8318</v>
      </c>
      <c r="S3705" s="11">
        <f t="shared" si="287"/>
        <v>42556.504490740743</v>
      </c>
      <c r="T3705" s="11">
        <f t="shared" si="288"/>
        <v>42595.290972222225</v>
      </c>
      <c r="U3705">
        <f t="shared" si="289"/>
        <v>2016</v>
      </c>
    </row>
    <row r="3706" spans="1:21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ref="O3706:O3769" si="290">ROUND(E3706/D3706*100,0)</f>
        <v>136</v>
      </c>
      <c r="P3706">
        <f t="shared" ref="P3706:P3769" si="291">IFERROR(ROUND(E3706/L3706,2),0)</f>
        <v>15.15</v>
      </c>
      <c r="Q3706" s="10" t="s">
        <v>8317</v>
      </c>
      <c r="R3706" t="s">
        <v>8318</v>
      </c>
      <c r="S3706" s="11">
        <f t="shared" ref="S3706:S3769" si="292">(((J3706/60)/60)/24)+DATE(1970,1,1)</f>
        <v>42461.689745370371</v>
      </c>
      <c r="T3706" s="11">
        <f t="shared" ref="T3706:T3769" si="293">(((I3706/60)/60)/24)+DATE(1970,1,1)</f>
        <v>42521.689745370371</v>
      </c>
      <c r="U3706">
        <f t="shared" ref="U3706:U3769" si="294">YEAR(S3706)</f>
        <v>2016</v>
      </c>
    </row>
    <row r="3707" spans="1:21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90"/>
        <v>103</v>
      </c>
      <c r="P3707">
        <f t="shared" si="291"/>
        <v>83.57</v>
      </c>
      <c r="Q3707" s="10" t="s">
        <v>8317</v>
      </c>
      <c r="R3707" t="s">
        <v>8318</v>
      </c>
      <c r="S3707" s="11">
        <f t="shared" si="292"/>
        <v>41792.542986111112</v>
      </c>
      <c r="T3707" s="11">
        <f t="shared" si="293"/>
        <v>41813.75</v>
      </c>
      <c r="U3707">
        <f t="shared" si="294"/>
        <v>2014</v>
      </c>
    </row>
    <row r="3708" spans="1:21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90"/>
        <v>121</v>
      </c>
      <c r="P3708">
        <f t="shared" si="291"/>
        <v>140</v>
      </c>
      <c r="Q3708" s="10" t="s">
        <v>8317</v>
      </c>
      <c r="R3708" t="s">
        <v>8318</v>
      </c>
      <c r="S3708" s="11">
        <f t="shared" si="292"/>
        <v>41879.913761574076</v>
      </c>
      <c r="T3708" s="11">
        <f t="shared" si="293"/>
        <v>41894.913761574076</v>
      </c>
      <c r="U3708">
        <f t="shared" si="294"/>
        <v>2014</v>
      </c>
    </row>
    <row r="3709" spans="1:21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90"/>
        <v>186</v>
      </c>
      <c r="P3709">
        <f t="shared" si="291"/>
        <v>80.87</v>
      </c>
      <c r="Q3709" s="10" t="s">
        <v>8317</v>
      </c>
      <c r="R3709" t="s">
        <v>8318</v>
      </c>
      <c r="S3709" s="11">
        <f t="shared" si="292"/>
        <v>42552.048356481479</v>
      </c>
      <c r="T3709" s="11">
        <f t="shared" si="293"/>
        <v>42573.226388888885</v>
      </c>
      <c r="U3709">
        <f t="shared" si="294"/>
        <v>2016</v>
      </c>
    </row>
    <row r="3710" spans="1:21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90"/>
        <v>300</v>
      </c>
      <c r="P3710">
        <f t="shared" si="291"/>
        <v>53.85</v>
      </c>
      <c r="Q3710" s="10" t="s">
        <v>8317</v>
      </c>
      <c r="R3710" t="s">
        <v>8318</v>
      </c>
      <c r="S3710" s="11">
        <f t="shared" si="292"/>
        <v>41810.142199074071</v>
      </c>
      <c r="T3710" s="11">
        <f t="shared" si="293"/>
        <v>41824.142199074071</v>
      </c>
      <c r="U3710">
        <f t="shared" si="294"/>
        <v>2014</v>
      </c>
    </row>
    <row r="3711" spans="1:21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90"/>
        <v>108</v>
      </c>
      <c r="P3711">
        <f t="shared" si="291"/>
        <v>30.93</v>
      </c>
      <c r="Q3711" s="10" t="s">
        <v>8317</v>
      </c>
      <c r="R3711" t="s">
        <v>8318</v>
      </c>
      <c r="S3711" s="11">
        <f t="shared" si="292"/>
        <v>41785.707708333335</v>
      </c>
      <c r="T3711" s="11">
        <f t="shared" si="293"/>
        <v>41815.707708333335</v>
      </c>
      <c r="U3711">
        <f t="shared" si="294"/>
        <v>2014</v>
      </c>
    </row>
    <row r="3712" spans="1:21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90"/>
        <v>141</v>
      </c>
      <c r="P3712">
        <f t="shared" si="291"/>
        <v>67.959999999999994</v>
      </c>
      <c r="Q3712" s="10" t="s">
        <v>8317</v>
      </c>
      <c r="R3712" t="s">
        <v>8318</v>
      </c>
      <c r="S3712" s="11">
        <f t="shared" si="292"/>
        <v>42072.576249999998</v>
      </c>
      <c r="T3712" s="11">
        <f t="shared" si="293"/>
        <v>42097.576249999998</v>
      </c>
      <c r="U3712">
        <f t="shared" si="294"/>
        <v>2015</v>
      </c>
    </row>
    <row r="3713" spans="1:21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90"/>
        <v>114</v>
      </c>
      <c r="P3713">
        <f t="shared" si="291"/>
        <v>27.14</v>
      </c>
      <c r="Q3713" s="10" t="s">
        <v>8317</v>
      </c>
      <c r="R3713" t="s">
        <v>8318</v>
      </c>
      <c r="S3713" s="11">
        <f t="shared" si="292"/>
        <v>41779.724224537036</v>
      </c>
      <c r="T3713" s="11">
        <f t="shared" si="293"/>
        <v>41805.666666666664</v>
      </c>
      <c r="U3713">
        <f t="shared" si="294"/>
        <v>2014</v>
      </c>
    </row>
    <row r="3714" spans="1:21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90"/>
        <v>154</v>
      </c>
      <c r="P3714">
        <f t="shared" si="291"/>
        <v>110.87</v>
      </c>
      <c r="Q3714" s="10" t="s">
        <v>8317</v>
      </c>
      <c r="R3714" t="s">
        <v>8318</v>
      </c>
      <c r="S3714" s="11">
        <f t="shared" si="292"/>
        <v>42134.172071759262</v>
      </c>
      <c r="T3714" s="11">
        <f t="shared" si="293"/>
        <v>42155.290972222225</v>
      </c>
      <c r="U3714">
        <f t="shared" si="294"/>
        <v>2015</v>
      </c>
    </row>
    <row r="3715" spans="1:21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>
        <f t="shared" si="291"/>
        <v>106.84</v>
      </c>
      <c r="Q3715" s="10" t="s">
        <v>8317</v>
      </c>
      <c r="R3715" t="s">
        <v>8318</v>
      </c>
      <c r="S3715" s="11">
        <f t="shared" si="292"/>
        <v>42505.738032407404</v>
      </c>
      <c r="T3715" s="11">
        <f t="shared" si="293"/>
        <v>42525.738032407404</v>
      </c>
      <c r="U3715">
        <f t="shared" si="294"/>
        <v>2016</v>
      </c>
    </row>
    <row r="3716" spans="1:21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8317</v>
      </c>
      <c r="R3716" t="s">
        <v>8318</v>
      </c>
      <c r="S3716" s="11">
        <f t="shared" si="292"/>
        <v>42118.556331018524</v>
      </c>
      <c r="T3716" s="11">
        <f t="shared" si="293"/>
        <v>42150.165972222225</v>
      </c>
      <c r="U3716">
        <f t="shared" si="294"/>
        <v>2015</v>
      </c>
    </row>
    <row r="3717" spans="1:21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8317</v>
      </c>
      <c r="R3717" t="s">
        <v>8318</v>
      </c>
      <c r="S3717" s="11">
        <f t="shared" si="292"/>
        <v>42036.995590277773</v>
      </c>
      <c r="T3717" s="11">
        <f t="shared" si="293"/>
        <v>42094.536111111112</v>
      </c>
      <c r="U3717">
        <f t="shared" si="294"/>
        <v>2015</v>
      </c>
    </row>
    <row r="3718" spans="1:21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8317</v>
      </c>
      <c r="R3718" t="s">
        <v>8318</v>
      </c>
      <c r="S3718" s="11">
        <f t="shared" si="292"/>
        <v>42360.887835648144</v>
      </c>
      <c r="T3718" s="11">
        <f t="shared" si="293"/>
        <v>42390.887835648144</v>
      </c>
      <c r="U3718">
        <f t="shared" si="294"/>
        <v>2015</v>
      </c>
    </row>
    <row r="3719" spans="1:21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8317</v>
      </c>
      <c r="R3719" t="s">
        <v>8318</v>
      </c>
      <c r="S3719" s="11">
        <f t="shared" si="292"/>
        <v>42102.866307870368</v>
      </c>
      <c r="T3719" s="11">
        <f t="shared" si="293"/>
        <v>42133.866307870368</v>
      </c>
      <c r="U3719">
        <f t="shared" si="294"/>
        <v>2015</v>
      </c>
    </row>
    <row r="3720" spans="1:21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8317</v>
      </c>
      <c r="R3720" t="s">
        <v>8318</v>
      </c>
      <c r="S3720" s="11">
        <f t="shared" si="292"/>
        <v>42032.716145833328</v>
      </c>
      <c r="T3720" s="11">
        <f t="shared" si="293"/>
        <v>42062.716145833328</v>
      </c>
      <c r="U3720">
        <f t="shared" si="294"/>
        <v>2015</v>
      </c>
    </row>
    <row r="3721" spans="1:21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8317</v>
      </c>
      <c r="R3721" t="s">
        <v>8318</v>
      </c>
      <c r="S3721" s="11">
        <f t="shared" si="292"/>
        <v>42147.729930555557</v>
      </c>
      <c r="T3721" s="11">
        <f t="shared" si="293"/>
        <v>42177.729930555557</v>
      </c>
      <c r="U3721">
        <f t="shared" si="294"/>
        <v>2015</v>
      </c>
    </row>
    <row r="3722" spans="1:21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8317</v>
      </c>
      <c r="R3722" t="s">
        <v>8318</v>
      </c>
      <c r="S3722" s="11">
        <f t="shared" si="292"/>
        <v>42165.993125000001</v>
      </c>
      <c r="T3722" s="11">
        <f t="shared" si="293"/>
        <v>42187.993125000001</v>
      </c>
      <c r="U3722">
        <f t="shared" si="294"/>
        <v>2015</v>
      </c>
    </row>
    <row r="3723" spans="1:21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8317</v>
      </c>
      <c r="R3723" t="s">
        <v>8318</v>
      </c>
      <c r="S3723" s="11">
        <f t="shared" si="292"/>
        <v>41927.936157407406</v>
      </c>
      <c r="T3723" s="11">
        <f t="shared" si="293"/>
        <v>41948.977824074071</v>
      </c>
      <c r="U3723">
        <f t="shared" si="294"/>
        <v>2014</v>
      </c>
    </row>
    <row r="3724" spans="1:21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8317</v>
      </c>
      <c r="R3724" t="s">
        <v>8318</v>
      </c>
      <c r="S3724" s="11">
        <f t="shared" si="292"/>
        <v>42381.671840277777</v>
      </c>
      <c r="T3724" s="11">
        <f t="shared" si="293"/>
        <v>42411.957638888889</v>
      </c>
      <c r="U3724">
        <f t="shared" si="294"/>
        <v>2016</v>
      </c>
    </row>
    <row r="3725" spans="1:21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8317</v>
      </c>
      <c r="R3725" t="s">
        <v>8318</v>
      </c>
      <c r="S3725" s="11">
        <f t="shared" si="292"/>
        <v>41943.753032407411</v>
      </c>
      <c r="T3725" s="11">
        <f t="shared" si="293"/>
        <v>41973.794699074075</v>
      </c>
      <c r="U3725">
        <f t="shared" si="294"/>
        <v>2014</v>
      </c>
    </row>
    <row r="3726" spans="1:21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8317</v>
      </c>
      <c r="R3726" t="s">
        <v>8318</v>
      </c>
      <c r="S3726" s="11">
        <f t="shared" si="292"/>
        <v>42465.491435185191</v>
      </c>
      <c r="T3726" s="11">
        <f t="shared" si="293"/>
        <v>42494.958333333328</v>
      </c>
      <c r="U3726">
        <f t="shared" si="294"/>
        <v>2016</v>
      </c>
    </row>
    <row r="3727" spans="1:21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8317</v>
      </c>
      <c r="R3727" t="s">
        <v>8318</v>
      </c>
      <c r="S3727" s="11">
        <f t="shared" si="292"/>
        <v>42401.945219907408</v>
      </c>
      <c r="T3727" s="11">
        <f t="shared" si="293"/>
        <v>42418.895833333328</v>
      </c>
      <c r="U3727">
        <f t="shared" si="294"/>
        <v>2016</v>
      </c>
    </row>
    <row r="3728" spans="1:21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8317</v>
      </c>
      <c r="R3728" t="s">
        <v>8318</v>
      </c>
      <c r="S3728" s="11">
        <f t="shared" si="292"/>
        <v>42462.140868055561</v>
      </c>
      <c r="T3728" s="11">
        <f t="shared" si="293"/>
        <v>42489.875</v>
      </c>
      <c r="U3728">
        <f t="shared" si="294"/>
        <v>2016</v>
      </c>
    </row>
    <row r="3729" spans="1:21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8317</v>
      </c>
      <c r="R3729" t="s">
        <v>8318</v>
      </c>
      <c r="S3729" s="11">
        <f t="shared" si="292"/>
        <v>42632.348310185189</v>
      </c>
      <c r="T3729" s="11">
        <f t="shared" si="293"/>
        <v>42663.204861111109</v>
      </c>
      <c r="U3729">
        <f t="shared" si="294"/>
        <v>2016</v>
      </c>
    </row>
    <row r="3730" spans="1:21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8317</v>
      </c>
      <c r="R3730" t="s">
        <v>8318</v>
      </c>
      <c r="S3730" s="11">
        <f t="shared" si="292"/>
        <v>42205.171018518522</v>
      </c>
      <c r="T3730" s="11">
        <f t="shared" si="293"/>
        <v>42235.171018518522</v>
      </c>
      <c r="U3730">
        <f t="shared" si="294"/>
        <v>2015</v>
      </c>
    </row>
    <row r="3731" spans="1:21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8317</v>
      </c>
      <c r="R3731" t="s">
        <v>8318</v>
      </c>
      <c r="S3731" s="11">
        <f t="shared" si="292"/>
        <v>42041.205000000002</v>
      </c>
      <c r="T3731" s="11">
        <f t="shared" si="293"/>
        <v>42086.16333333333</v>
      </c>
      <c r="U3731">
        <f t="shared" si="294"/>
        <v>2015</v>
      </c>
    </row>
    <row r="3732" spans="1:21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8317</v>
      </c>
      <c r="R3732" t="s">
        <v>8318</v>
      </c>
      <c r="S3732" s="11">
        <f t="shared" si="292"/>
        <v>42203.677766203706</v>
      </c>
      <c r="T3732" s="11">
        <f t="shared" si="293"/>
        <v>42233.677766203706</v>
      </c>
      <c r="U3732">
        <f t="shared" si="294"/>
        <v>2015</v>
      </c>
    </row>
    <row r="3733" spans="1:21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8317</v>
      </c>
      <c r="R3733" t="s">
        <v>8318</v>
      </c>
      <c r="S3733" s="11">
        <f t="shared" si="292"/>
        <v>41983.752847222218</v>
      </c>
      <c r="T3733" s="11">
        <f t="shared" si="293"/>
        <v>42014.140972222223</v>
      </c>
      <c r="U3733">
        <f t="shared" si="294"/>
        <v>2014</v>
      </c>
    </row>
    <row r="3734" spans="1:21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8317</v>
      </c>
      <c r="R3734" t="s">
        <v>8318</v>
      </c>
      <c r="S3734" s="11">
        <f t="shared" si="292"/>
        <v>41968.677465277782</v>
      </c>
      <c r="T3734" s="11">
        <f t="shared" si="293"/>
        <v>42028.5</v>
      </c>
      <c r="U3734">
        <f t="shared" si="294"/>
        <v>2014</v>
      </c>
    </row>
    <row r="3735" spans="1:21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8317</v>
      </c>
      <c r="R3735" t="s">
        <v>8318</v>
      </c>
      <c r="S3735" s="11">
        <f t="shared" si="292"/>
        <v>42103.024398148147</v>
      </c>
      <c r="T3735" s="11">
        <f t="shared" si="293"/>
        <v>42112.9375</v>
      </c>
      <c r="U3735">
        <f t="shared" si="294"/>
        <v>2015</v>
      </c>
    </row>
    <row r="3736" spans="1:21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8317</v>
      </c>
      <c r="R3736" t="s">
        <v>8318</v>
      </c>
      <c r="S3736" s="11">
        <f t="shared" si="292"/>
        <v>42089.901574074072</v>
      </c>
      <c r="T3736" s="11">
        <f t="shared" si="293"/>
        <v>42149.901574074072</v>
      </c>
      <c r="U3736">
        <f t="shared" si="294"/>
        <v>2015</v>
      </c>
    </row>
    <row r="3737" spans="1:21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8317</v>
      </c>
      <c r="R3737" t="s">
        <v>8318</v>
      </c>
      <c r="S3737" s="11">
        <f t="shared" si="292"/>
        <v>42122.693159722221</v>
      </c>
      <c r="T3737" s="11">
        <f t="shared" si="293"/>
        <v>42152.693159722221</v>
      </c>
      <c r="U3737">
        <f t="shared" si="294"/>
        <v>2015</v>
      </c>
    </row>
    <row r="3738" spans="1:21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8317</v>
      </c>
      <c r="R3738" t="s">
        <v>8318</v>
      </c>
      <c r="S3738" s="11">
        <f t="shared" si="292"/>
        <v>42048.711724537032</v>
      </c>
      <c r="T3738" s="11">
        <f t="shared" si="293"/>
        <v>42086.75</v>
      </c>
      <c r="U3738">
        <f t="shared" si="294"/>
        <v>2015</v>
      </c>
    </row>
    <row r="3739" spans="1:21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8317</v>
      </c>
      <c r="R3739" t="s">
        <v>8318</v>
      </c>
      <c r="S3739" s="11">
        <f t="shared" si="292"/>
        <v>42297.691006944442</v>
      </c>
      <c r="T3739" s="11">
        <f t="shared" si="293"/>
        <v>42320.290972222225</v>
      </c>
      <c r="U3739">
        <f t="shared" si="294"/>
        <v>2015</v>
      </c>
    </row>
    <row r="3740" spans="1:21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8317</v>
      </c>
      <c r="R3740" t="s">
        <v>8318</v>
      </c>
      <c r="S3740" s="11">
        <f t="shared" si="292"/>
        <v>41813.938715277778</v>
      </c>
      <c r="T3740" s="11">
        <f t="shared" si="293"/>
        <v>41835.916666666664</v>
      </c>
      <c r="U3740">
        <f t="shared" si="294"/>
        <v>2014</v>
      </c>
    </row>
    <row r="3741" spans="1:21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8317</v>
      </c>
      <c r="R3741" t="s">
        <v>8318</v>
      </c>
      <c r="S3741" s="11">
        <f t="shared" si="292"/>
        <v>42548.449861111112</v>
      </c>
      <c r="T3741" s="11">
        <f t="shared" si="293"/>
        <v>42568.449861111112</v>
      </c>
      <c r="U3741">
        <f t="shared" si="294"/>
        <v>2016</v>
      </c>
    </row>
    <row r="3742" spans="1:21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8317</v>
      </c>
      <c r="R3742" t="s">
        <v>8318</v>
      </c>
      <c r="S3742" s="11">
        <f t="shared" si="292"/>
        <v>41833.089756944442</v>
      </c>
      <c r="T3742" s="11">
        <f t="shared" si="293"/>
        <v>41863.079143518517</v>
      </c>
      <c r="U3742">
        <f t="shared" si="294"/>
        <v>2014</v>
      </c>
    </row>
    <row r="3743" spans="1:21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8317</v>
      </c>
      <c r="R3743" t="s">
        <v>8318</v>
      </c>
      <c r="S3743" s="11">
        <f t="shared" si="292"/>
        <v>42325.920717592591</v>
      </c>
      <c r="T3743" s="11">
        <f t="shared" si="293"/>
        <v>42355.920717592591</v>
      </c>
      <c r="U3743">
        <f t="shared" si="294"/>
        <v>2015</v>
      </c>
    </row>
    <row r="3744" spans="1:21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8317</v>
      </c>
      <c r="R3744" t="s">
        <v>8318</v>
      </c>
      <c r="S3744" s="11">
        <f t="shared" si="292"/>
        <v>41858.214629629627</v>
      </c>
      <c r="T3744" s="11">
        <f t="shared" si="293"/>
        <v>41888.214629629627</v>
      </c>
      <c r="U3744">
        <f t="shared" si="294"/>
        <v>2014</v>
      </c>
    </row>
    <row r="3745" spans="1:21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8317</v>
      </c>
      <c r="R3745" t="s">
        <v>8318</v>
      </c>
      <c r="S3745" s="11">
        <f t="shared" si="292"/>
        <v>41793.710231481484</v>
      </c>
      <c r="T3745" s="11">
        <f t="shared" si="293"/>
        <v>41823.710231481484</v>
      </c>
      <c r="U3745">
        <f t="shared" si="294"/>
        <v>2014</v>
      </c>
    </row>
    <row r="3746" spans="1:21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8317</v>
      </c>
      <c r="R3746" t="s">
        <v>8318</v>
      </c>
      <c r="S3746" s="11">
        <f t="shared" si="292"/>
        <v>41793.814259259263</v>
      </c>
      <c r="T3746" s="11">
        <f t="shared" si="293"/>
        <v>41825.165972222225</v>
      </c>
      <c r="U3746">
        <f t="shared" si="294"/>
        <v>2014</v>
      </c>
    </row>
    <row r="3747" spans="1:21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8317</v>
      </c>
      <c r="R3747" t="s">
        <v>8318</v>
      </c>
      <c r="S3747" s="11">
        <f t="shared" si="292"/>
        <v>41831.697939814818</v>
      </c>
      <c r="T3747" s="11">
        <f t="shared" si="293"/>
        <v>41861.697939814818</v>
      </c>
      <c r="U3747">
        <f t="shared" si="294"/>
        <v>2014</v>
      </c>
    </row>
    <row r="3748" spans="1:21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8317</v>
      </c>
      <c r="R3748" t="s">
        <v>8318</v>
      </c>
      <c r="S3748" s="11">
        <f t="shared" si="292"/>
        <v>42621.389340277776</v>
      </c>
      <c r="T3748" s="11">
        <f t="shared" si="293"/>
        <v>42651.389340277776</v>
      </c>
      <c r="U3748">
        <f t="shared" si="294"/>
        <v>2016</v>
      </c>
    </row>
    <row r="3749" spans="1:21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8317</v>
      </c>
      <c r="R3749" t="s">
        <v>8318</v>
      </c>
      <c r="S3749" s="11">
        <f t="shared" si="292"/>
        <v>42164.299722222218</v>
      </c>
      <c r="T3749" s="11">
        <f t="shared" si="293"/>
        <v>42190.957638888889</v>
      </c>
      <c r="U3749">
        <f t="shared" si="294"/>
        <v>2015</v>
      </c>
    </row>
    <row r="3750" spans="1:21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8317</v>
      </c>
      <c r="R3750" t="s">
        <v>8359</v>
      </c>
      <c r="S3750" s="11">
        <f t="shared" si="292"/>
        <v>42395.706435185188</v>
      </c>
      <c r="T3750" s="11">
        <f t="shared" si="293"/>
        <v>42416.249305555553</v>
      </c>
      <c r="U3750">
        <f t="shared" si="294"/>
        <v>2016</v>
      </c>
    </row>
    <row r="3751" spans="1:21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8317</v>
      </c>
      <c r="R3751" t="s">
        <v>8359</v>
      </c>
      <c r="S3751" s="11">
        <f t="shared" si="292"/>
        <v>42458.127175925925</v>
      </c>
      <c r="T3751" s="11">
        <f t="shared" si="293"/>
        <v>42489.165972222225</v>
      </c>
      <c r="U3751">
        <f t="shared" si="294"/>
        <v>2016</v>
      </c>
    </row>
    <row r="3752" spans="1:21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8317</v>
      </c>
      <c r="R3752" t="s">
        <v>8359</v>
      </c>
      <c r="S3752" s="11">
        <f t="shared" si="292"/>
        <v>42016.981574074074</v>
      </c>
      <c r="T3752" s="11">
        <f t="shared" si="293"/>
        <v>42045.332638888889</v>
      </c>
      <c r="U3752">
        <f t="shared" si="294"/>
        <v>2015</v>
      </c>
    </row>
    <row r="3753" spans="1:21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8317</v>
      </c>
      <c r="R3753" t="s">
        <v>8359</v>
      </c>
      <c r="S3753" s="11">
        <f t="shared" si="292"/>
        <v>42403.035567129627</v>
      </c>
      <c r="T3753" s="11">
        <f t="shared" si="293"/>
        <v>42462.993900462956</v>
      </c>
      <c r="U3753">
        <f t="shared" si="294"/>
        <v>2016</v>
      </c>
    </row>
    <row r="3754" spans="1:21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8317</v>
      </c>
      <c r="R3754" t="s">
        <v>8359</v>
      </c>
      <c r="S3754" s="11">
        <f t="shared" si="292"/>
        <v>42619.802488425921</v>
      </c>
      <c r="T3754" s="11">
        <f t="shared" si="293"/>
        <v>42659.875</v>
      </c>
      <c r="U3754">
        <f t="shared" si="294"/>
        <v>2016</v>
      </c>
    </row>
    <row r="3755" spans="1:21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8317</v>
      </c>
      <c r="R3755" t="s">
        <v>8359</v>
      </c>
      <c r="S3755" s="11">
        <f t="shared" si="292"/>
        <v>42128.824074074073</v>
      </c>
      <c r="T3755" s="11">
        <f t="shared" si="293"/>
        <v>42158</v>
      </c>
      <c r="U3755">
        <f t="shared" si="294"/>
        <v>2015</v>
      </c>
    </row>
    <row r="3756" spans="1:21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8317</v>
      </c>
      <c r="R3756" t="s">
        <v>8359</v>
      </c>
      <c r="S3756" s="11">
        <f t="shared" si="292"/>
        <v>41808.881215277775</v>
      </c>
      <c r="T3756" s="11">
        <f t="shared" si="293"/>
        <v>41846.207638888889</v>
      </c>
      <c r="U3756">
        <f t="shared" si="294"/>
        <v>2014</v>
      </c>
    </row>
    <row r="3757" spans="1:21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8317</v>
      </c>
      <c r="R3757" t="s">
        <v>8359</v>
      </c>
      <c r="S3757" s="11">
        <f t="shared" si="292"/>
        <v>42445.866979166662</v>
      </c>
      <c r="T3757" s="11">
        <f t="shared" si="293"/>
        <v>42475.866979166662</v>
      </c>
      <c r="U3757">
        <f t="shared" si="294"/>
        <v>2016</v>
      </c>
    </row>
    <row r="3758" spans="1:21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8317</v>
      </c>
      <c r="R3758" t="s">
        <v>8359</v>
      </c>
      <c r="S3758" s="11">
        <f t="shared" si="292"/>
        <v>41771.814791666664</v>
      </c>
      <c r="T3758" s="11">
        <f t="shared" si="293"/>
        <v>41801.814791666664</v>
      </c>
      <c r="U3758">
        <f t="shared" si="294"/>
        <v>2014</v>
      </c>
    </row>
    <row r="3759" spans="1:21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8317</v>
      </c>
      <c r="R3759" t="s">
        <v>8359</v>
      </c>
      <c r="S3759" s="11">
        <f t="shared" si="292"/>
        <v>41954.850868055553</v>
      </c>
      <c r="T3759" s="11">
        <f t="shared" si="293"/>
        <v>41974.850868055553</v>
      </c>
      <c r="U3759">
        <f t="shared" si="294"/>
        <v>2014</v>
      </c>
    </row>
    <row r="3760" spans="1:21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8317</v>
      </c>
      <c r="R3760" t="s">
        <v>8359</v>
      </c>
      <c r="S3760" s="11">
        <f t="shared" si="292"/>
        <v>41747.471504629626</v>
      </c>
      <c r="T3760" s="11">
        <f t="shared" si="293"/>
        <v>41778.208333333336</v>
      </c>
      <c r="U3760">
        <f t="shared" si="294"/>
        <v>2014</v>
      </c>
    </row>
    <row r="3761" spans="1:21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8317</v>
      </c>
      <c r="R3761" t="s">
        <v>8359</v>
      </c>
      <c r="S3761" s="11">
        <f t="shared" si="292"/>
        <v>42182.108252314814</v>
      </c>
      <c r="T3761" s="11">
        <f t="shared" si="293"/>
        <v>42242.108252314814</v>
      </c>
      <c r="U3761">
        <f t="shared" si="294"/>
        <v>2015</v>
      </c>
    </row>
    <row r="3762" spans="1:21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8317</v>
      </c>
      <c r="R3762" t="s">
        <v>8359</v>
      </c>
      <c r="S3762" s="11">
        <f t="shared" si="292"/>
        <v>41739.525300925925</v>
      </c>
      <c r="T3762" s="11">
        <f t="shared" si="293"/>
        <v>41764.525300925925</v>
      </c>
      <c r="U3762">
        <f t="shared" si="294"/>
        <v>2014</v>
      </c>
    </row>
    <row r="3763" spans="1:21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8317</v>
      </c>
      <c r="R3763" t="s">
        <v>8359</v>
      </c>
      <c r="S3763" s="11">
        <f t="shared" si="292"/>
        <v>42173.466863425929</v>
      </c>
      <c r="T3763" s="11">
        <f t="shared" si="293"/>
        <v>42226.958333333328</v>
      </c>
      <c r="U3763">
        <f t="shared" si="294"/>
        <v>2015</v>
      </c>
    </row>
    <row r="3764" spans="1:21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8317</v>
      </c>
      <c r="R3764" t="s">
        <v>8359</v>
      </c>
      <c r="S3764" s="11">
        <f t="shared" si="292"/>
        <v>42193.813530092593</v>
      </c>
      <c r="T3764" s="11">
        <f t="shared" si="293"/>
        <v>42218.813530092593</v>
      </c>
      <c r="U3764">
        <f t="shared" si="294"/>
        <v>2015</v>
      </c>
    </row>
    <row r="3765" spans="1:21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8317</v>
      </c>
      <c r="R3765" t="s">
        <v>8359</v>
      </c>
      <c r="S3765" s="11">
        <f t="shared" si="292"/>
        <v>42065.750300925924</v>
      </c>
      <c r="T3765" s="11">
        <f t="shared" si="293"/>
        <v>42095.708634259259</v>
      </c>
      <c r="U3765">
        <f t="shared" si="294"/>
        <v>2015</v>
      </c>
    </row>
    <row r="3766" spans="1:21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8317</v>
      </c>
      <c r="R3766" t="s">
        <v>8359</v>
      </c>
      <c r="S3766" s="11">
        <f t="shared" si="292"/>
        <v>42499.842962962968</v>
      </c>
      <c r="T3766" s="11">
        <f t="shared" si="293"/>
        <v>42519.024999999994</v>
      </c>
      <c r="U3766">
        <f t="shared" si="294"/>
        <v>2016</v>
      </c>
    </row>
    <row r="3767" spans="1:21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8317</v>
      </c>
      <c r="R3767" t="s">
        <v>8359</v>
      </c>
      <c r="S3767" s="11">
        <f t="shared" si="292"/>
        <v>41820.776412037041</v>
      </c>
      <c r="T3767" s="11">
        <f t="shared" si="293"/>
        <v>41850.776412037041</v>
      </c>
      <c r="U3767">
        <f t="shared" si="294"/>
        <v>2014</v>
      </c>
    </row>
    <row r="3768" spans="1:21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8317</v>
      </c>
      <c r="R3768" t="s">
        <v>8359</v>
      </c>
      <c r="S3768" s="11">
        <f t="shared" si="292"/>
        <v>41788.167187500003</v>
      </c>
      <c r="T3768" s="11">
        <f t="shared" si="293"/>
        <v>41823.167187500003</v>
      </c>
      <c r="U3768">
        <f t="shared" si="294"/>
        <v>2014</v>
      </c>
    </row>
    <row r="3769" spans="1:21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8317</v>
      </c>
      <c r="R3769" t="s">
        <v>8359</v>
      </c>
      <c r="S3769" s="11">
        <f t="shared" si="292"/>
        <v>42050.019641203704</v>
      </c>
      <c r="T3769" s="11">
        <f t="shared" si="293"/>
        <v>42064.207638888889</v>
      </c>
      <c r="U3769">
        <f t="shared" si="294"/>
        <v>2015</v>
      </c>
    </row>
    <row r="3770" spans="1:21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ref="O3770:O3833" si="295">ROUND(E3770/D3770*100,0)</f>
        <v>108</v>
      </c>
      <c r="P3770">
        <f t="shared" ref="P3770:P3833" si="296">IFERROR(ROUND(E3770/L3770,2),0)</f>
        <v>74.239999999999995</v>
      </c>
      <c r="Q3770" s="10" t="s">
        <v>8317</v>
      </c>
      <c r="R3770" t="s">
        <v>8359</v>
      </c>
      <c r="S3770" s="11">
        <f t="shared" ref="S3770:S3833" si="297">(((J3770/60)/60)/24)+DATE(1970,1,1)</f>
        <v>41772.727893518517</v>
      </c>
      <c r="T3770" s="11">
        <f t="shared" ref="T3770:T3833" si="298">(((I3770/60)/60)/24)+DATE(1970,1,1)</f>
        <v>41802.727893518517</v>
      </c>
      <c r="U3770">
        <f t="shared" ref="U3770:U3833" si="299">YEAR(S3770)</f>
        <v>2014</v>
      </c>
    </row>
    <row r="3771" spans="1:21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5"/>
        <v>100</v>
      </c>
      <c r="P3771">
        <f t="shared" si="296"/>
        <v>73.33</v>
      </c>
      <c r="Q3771" s="10" t="s">
        <v>8317</v>
      </c>
      <c r="R3771" t="s">
        <v>8359</v>
      </c>
      <c r="S3771" s="11">
        <f t="shared" si="297"/>
        <v>42445.598136574074</v>
      </c>
      <c r="T3771" s="11">
        <f t="shared" si="298"/>
        <v>42475.598136574074</v>
      </c>
      <c r="U3771">
        <f t="shared" si="299"/>
        <v>2016</v>
      </c>
    </row>
    <row r="3772" spans="1:21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5"/>
        <v>100</v>
      </c>
      <c r="P3772">
        <f t="shared" si="296"/>
        <v>100</v>
      </c>
      <c r="Q3772" s="10" t="s">
        <v>8317</v>
      </c>
      <c r="R3772" t="s">
        <v>8359</v>
      </c>
      <c r="S3772" s="11">
        <f t="shared" si="297"/>
        <v>42138.930671296301</v>
      </c>
      <c r="T3772" s="11">
        <f t="shared" si="298"/>
        <v>42168.930671296301</v>
      </c>
      <c r="U3772">
        <f t="shared" si="299"/>
        <v>2015</v>
      </c>
    </row>
    <row r="3773" spans="1:21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5"/>
        <v>146</v>
      </c>
      <c r="P3773">
        <f t="shared" si="296"/>
        <v>38.42</v>
      </c>
      <c r="Q3773" s="10" t="s">
        <v>8317</v>
      </c>
      <c r="R3773" t="s">
        <v>8359</v>
      </c>
      <c r="S3773" s="11">
        <f t="shared" si="297"/>
        <v>42493.857083333336</v>
      </c>
      <c r="T3773" s="11">
        <f t="shared" si="298"/>
        <v>42508</v>
      </c>
      <c r="U3773">
        <f t="shared" si="299"/>
        <v>2016</v>
      </c>
    </row>
    <row r="3774" spans="1:21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5"/>
        <v>110</v>
      </c>
      <c r="P3774">
        <f t="shared" si="296"/>
        <v>166.97</v>
      </c>
      <c r="Q3774" s="10" t="s">
        <v>8317</v>
      </c>
      <c r="R3774" t="s">
        <v>8359</v>
      </c>
      <c r="S3774" s="11">
        <f t="shared" si="297"/>
        <v>42682.616967592592</v>
      </c>
      <c r="T3774" s="11">
        <f t="shared" si="298"/>
        <v>42703.25</v>
      </c>
      <c r="U3774">
        <f t="shared" si="299"/>
        <v>2016</v>
      </c>
    </row>
    <row r="3775" spans="1:21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5"/>
        <v>108</v>
      </c>
      <c r="P3775">
        <f t="shared" si="296"/>
        <v>94.91</v>
      </c>
      <c r="Q3775" s="10" t="s">
        <v>8317</v>
      </c>
      <c r="R3775" t="s">
        <v>8359</v>
      </c>
      <c r="S3775" s="11">
        <f t="shared" si="297"/>
        <v>42656.005173611105</v>
      </c>
      <c r="T3775" s="11">
        <f t="shared" si="298"/>
        <v>42689.088888888888</v>
      </c>
      <c r="U3775">
        <f t="shared" si="299"/>
        <v>2016</v>
      </c>
    </row>
    <row r="3776" spans="1:21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5"/>
        <v>100</v>
      </c>
      <c r="P3776">
        <f t="shared" si="296"/>
        <v>100</v>
      </c>
      <c r="Q3776" s="10" t="s">
        <v>8317</v>
      </c>
      <c r="R3776" t="s">
        <v>8359</v>
      </c>
      <c r="S3776" s="11">
        <f t="shared" si="297"/>
        <v>42087.792303240742</v>
      </c>
      <c r="T3776" s="11">
        <f t="shared" si="298"/>
        <v>42103.792303240742</v>
      </c>
      <c r="U3776">
        <f t="shared" si="299"/>
        <v>2015</v>
      </c>
    </row>
    <row r="3777" spans="1:21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5"/>
        <v>100</v>
      </c>
      <c r="P3777">
        <f t="shared" si="296"/>
        <v>143.21</v>
      </c>
      <c r="Q3777" s="10" t="s">
        <v>8317</v>
      </c>
      <c r="R3777" t="s">
        <v>8359</v>
      </c>
      <c r="S3777" s="11">
        <f t="shared" si="297"/>
        <v>42075.942627314813</v>
      </c>
      <c r="T3777" s="11">
        <f t="shared" si="298"/>
        <v>42103.166666666672</v>
      </c>
      <c r="U3777">
        <f t="shared" si="299"/>
        <v>2015</v>
      </c>
    </row>
    <row r="3778" spans="1:21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5"/>
        <v>107</v>
      </c>
      <c r="P3778">
        <f t="shared" si="296"/>
        <v>90.82</v>
      </c>
      <c r="Q3778" s="10" t="s">
        <v>8317</v>
      </c>
      <c r="R3778" t="s">
        <v>8359</v>
      </c>
      <c r="S3778" s="11">
        <f t="shared" si="297"/>
        <v>41814.367800925924</v>
      </c>
      <c r="T3778" s="11">
        <f t="shared" si="298"/>
        <v>41852.041666666664</v>
      </c>
      <c r="U3778">
        <f t="shared" si="299"/>
        <v>2014</v>
      </c>
    </row>
    <row r="3779" spans="1:21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si="296"/>
        <v>48.54</v>
      </c>
      <c r="Q3779" s="10" t="s">
        <v>8317</v>
      </c>
      <c r="R3779" t="s">
        <v>8359</v>
      </c>
      <c r="S3779" s="11">
        <f t="shared" si="297"/>
        <v>41887.111354166671</v>
      </c>
      <c r="T3779" s="11">
        <f t="shared" si="298"/>
        <v>41909.166666666664</v>
      </c>
      <c r="U3779">
        <f t="shared" si="299"/>
        <v>2014</v>
      </c>
    </row>
    <row r="3780" spans="1:21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8317</v>
      </c>
      <c r="R3780" t="s">
        <v>8359</v>
      </c>
      <c r="S3780" s="11">
        <f t="shared" si="297"/>
        <v>41989.819212962961</v>
      </c>
      <c r="T3780" s="11">
        <f t="shared" si="298"/>
        <v>42049.819212962961</v>
      </c>
      <c r="U3780">
        <f t="shared" si="299"/>
        <v>2014</v>
      </c>
    </row>
    <row r="3781" spans="1:21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8317</v>
      </c>
      <c r="R3781" t="s">
        <v>8359</v>
      </c>
      <c r="S3781" s="11">
        <f t="shared" si="297"/>
        <v>42425.735416666663</v>
      </c>
      <c r="T3781" s="11">
        <f t="shared" si="298"/>
        <v>42455.693750000006</v>
      </c>
      <c r="U3781">
        <f t="shared" si="299"/>
        <v>2016</v>
      </c>
    </row>
    <row r="3782" spans="1:21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8317</v>
      </c>
      <c r="R3782" t="s">
        <v>8359</v>
      </c>
      <c r="S3782" s="11">
        <f t="shared" si="297"/>
        <v>42166.219733796301</v>
      </c>
      <c r="T3782" s="11">
        <f t="shared" si="298"/>
        <v>42198.837499999994</v>
      </c>
      <c r="U3782">
        <f t="shared" si="299"/>
        <v>2015</v>
      </c>
    </row>
    <row r="3783" spans="1:21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8317</v>
      </c>
      <c r="R3783" t="s">
        <v>8359</v>
      </c>
      <c r="S3783" s="11">
        <f t="shared" si="297"/>
        <v>41865.882928240739</v>
      </c>
      <c r="T3783" s="11">
        <f t="shared" si="298"/>
        <v>41890.882928240739</v>
      </c>
      <c r="U3783">
        <f t="shared" si="299"/>
        <v>2014</v>
      </c>
    </row>
    <row r="3784" spans="1:21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8317</v>
      </c>
      <c r="R3784" t="s">
        <v>8359</v>
      </c>
      <c r="S3784" s="11">
        <f t="shared" si="297"/>
        <v>42546.862233796302</v>
      </c>
      <c r="T3784" s="11">
        <f t="shared" si="298"/>
        <v>42575.958333333328</v>
      </c>
      <c r="U3784">
        <f t="shared" si="299"/>
        <v>2016</v>
      </c>
    </row>
    <row r="3785" spans="1:21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8317</v>
      </c>
      <c r="R3785" t="s">
        <v>8359</v>
      </c>
      <c r="S3785" s="11">
        <f t="shared" si="297"/>
        <v>42420.140277777777</v>
      </c>
      <c r="T3785" s="11">
        <f t="shared" si="298"/>
        <v>42444.666666666672</v>
      </c>
      <c r="U3785">
        <f t="shared" si="299"/>
        <v>2016</v>
      </c>
    </row>
    <row r="3786" spans="1:21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8317</v>
      </c>
      <c r="R3786" t="s">
        <v>8359</v>
      </c>
      <c r="S3786" s="11">
        <f t="shared" si="297"/>
        <v>42531.980694444443</v>
      </c>
      <c r="T3786" s="11">
        <f t="shared" si="298"/>
        <v>42561.980694444443</v>
      </c>
      <c r="U3786">
        <f t="shared" si="299"/>
        <v>2016</v>
      </c>
    </row>
    <row r="3787" spans="1:21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8317</v>
      </c>
      <c r="R3787" t="s">
        <v>8359</v>
      </c>
      <c r="S3787" s="11">
        <f t="shared" si="297"/>
        <v>42548.63853009259</v>
      </c>
      <c r="T3787" s="11">
        <f t="shared" si="298"/>
        <v>42584.418749999997</v>
      </c>
      <c r="U3787">
        <f t="shared" si="299"/>
        <v>2016</v>
      </c>
    </row>
    <row r="3788" spans="1:21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8317</v>
      </c>
      <c r="R3788" t="s">
        <v>8359</v>
      </c>
      <c r="S3788" s="11">
        <f t="shared" si="297"/>
        <v>42487.037905092591</v>
      </c>
      <c r="T3788" s="11">
        <f t="shared" si="298"/>
        <v>42517.037905092591</v>
      </c>
      <c r="U3788">
        <f t="shared" si="299"/>
        <v>2016</v>
      </c>
    </row>
    <row r="3789" spans="1:21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8317</v>
      </c>
      <c r="R3789" t="s">
        <v>8359</v>
      </c>
      <c r="S3789" s="11">
        <f t="shared" si="297"/>
        <v>42167.534791666665</v>
      </c>
      <c r="T3789" s="11">
        <f t="shared" si="298"/>
        <v>42196.165972222225</v>
      </c>
      <c r="U3789">
        <f t="shared" si="299"/>
        <v>2015</v>
      </c>
    </row>
    <row r="3790" spans="1:21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8317</v>
      </c>
      <c r="R3790" t="s">
        <v>8359</v>
      </c>
      <c r="S3790" s="11">
        <f t="shared" si="297"/>
        <v>42333.695821759262</v>
      </c>
      <c r="T3790" s="11">
        <f t="shared" si="298"/>
        <v>42361.679166666669</v>
      </c>
      <c r="U3790">
        <f t="shared" si="299"/>
        <v>2015</v>
      </c>
    </row>
    <row r="3791" spans="1:21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8317</v>
      </c>
      <c r="R3791" t="s">
        <v>8359</v>
      </c>
      <c r="S3791" s="11">
        <f t="shared" si="297"/>
        <v>42138.798819444448</v>
      </c>
      <c r="T3791" s="11">
        <f t="shared" si="298"/>
        <v>42170.798819444448</v>
      </c>
      <c r="U3791">
        <f t="shared" si="299"/>
        <v>2015</v>
      </c>
    </row>
    <row r="3792" spans="1:21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8317</v>
      </c>
      <c r="R3792" t="s">
        <v>8359</v>
      </c>
      <c r="S3792" s="11">
        <f t="shared" si="297"/>
        <v>42666.666932870372</v>
      </c>
      <c r="T3792" s="11">
        <f t="shared" si="298"/>
        <v>42696.708599537036</v>
      </c>
      <c r="U3792">
        <f t="shared" si="299"/>
        <v>2016</v>
      </c>
    </row>
    <row r="3793" spans="1:21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8317</v>
      </c>
      <c r="R3793" t="s">
        <v>8359</v>
      </c>
      <c r="S3793" s="11">
        <f t="shared" si="297"/>
        <v>41766.692037037035</v>
      </c>
      <c r="T3793" s="11">
        <f t="shared" si="298"/>
        <v>41826.692037037035</v>
      </c>
      <c r="U3793">
        <f t="shared" si="299"/>
        <v>2014</v>
      </c>
    </row>
    <row r="3794" spans="1:21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8317</v>
      </c>
      <c r="R3794" t="s">
        <v>8359</v>
      </c>
      <c r="S3794" s="11">
        <f t="shared" si="297"/>
        <v>42170.447013888886</v>
      </c>
      <c r="T3794" s="11">
        <f t="shared" si="298"/>
        <v>42200.447013888886</v>
      </c>
      <c r="U3794">
        <f t="shared" si="299"/>
        <v>2015</v>
      </c>
    </row>
    <row r="3795" spans="1:21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8317</v>
      </c>
      <c r="R3795" t="s">
        <v>8359</v>
      </c>
      <c r="S3795" s="11">
        <f t="shared" si="297"/>
        <v>41968.938993055555</v>
      </c>
      <c r="T3795" s="11">
        <f t="shared" si="298"/>
        <v>41989.938993055555</v>
      </c>
      <c r="U3795">
        <f t="shared" si="299"/>
        <v>2014</v>
      </c>
    </row>
    <row r="3796" spans="1:21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8317</v>
      </c>
      <c r="R3796" t="s">
        <v>8359</v>
      </c>
      <c r="S3796" s="11">
        <f t="shared" si="297"/>
        <v>42132.58048611111</v>
      </c>
      <c r="T3796" s="11">
        <f t="shared" si="298"/>
        <v>42162.58048611111</v>
      </c>
      <c r="U3796">
        <f t="shared" si="299"/>
        <v>2015</v>
      </c>
    </row>
    <row r="3797" spans="1:21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8317</v>
      </c>
      <c r="R3797" t="s">
        <v>8359</v>
      </c>
      <c r="S3797" s="11">
        <f t="shared" si="297"/>
        <v>42201.436226851853</v>
      </c>
      <c r="T3797" s="11">
        <f t="shared" si="298"/>
        <v>42244.9375</v>
      </c>
      <c r="U3797">
        <f t="shared" si="299"/>
        <v>2015</v>
      </c>
    </row>
    <row r="3798" spans="1:21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8317</v>
      </c>
      <c r="R3798" t="s">
        <v>8359</v>
      </c>
      <c r="S3798" s="11">
        <f t="shared" si="297"/>
        <v>42689.029583333337</v>
      </c>
      <c r="T3798" s="11">
        <f t="shared" si="298"/>
        <v>42749.029583333337</v>
      </c>
      <c r="U3798">
        <f t="shared" si="299"/>
        <v>2016</v>
      </c>
    </row>
    <row r="3799" spans="1:21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8317</v>
      </c>
      <c r="R3799" t="s">
        <v>8359</v>
      </c>
      <c r="S3799" s="11">
        <f t="shared" si="297"/>
        <v>42084.881539351853</v>
      </c>
      <c r="T3799" s="11">
        <f t="shared" si="298"/>
        <v>42114.881539351853</v>
      </c>
      <c r="U3799">
        <f t="shared" si="299"/>
        <v>2015</v>
      </c>
    </row>
    <row r="3800" spans="1:21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8317</v>
      </c>
      <c r="R3800" t="s">
        <v>8359</v>
      </c>
      <c r="S3800" s="11">
        <f t="shared" si="297"/>
        <v>41831.722777777781</v>
      </c>
      <c r="T3800" s="11">
        <f t="shared" si="298"/>
        <v>41861.722777777781</v>
      </c>
      <c r="U3800">
        <f t="shared" si="299"/>
        <v>2014</v>
      </c>
    </row>
    <row r="3801" spans="1:21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8317</v>
      </c>
      <c r="R3801" t="s">
        <v>8359</v>
      </c>
      <c r="S3801" s="11">
        <f t="shared" si="297"/>
        <v>42410.93105324074</v>
      </c>
      <c r="T3801" s="11">
        <f t="shared" si="298"/>
        <v>42440.93105324074</v>
      </c>
      <c r="U3801">
        <f t="shared" si="299"/>
        <v>2016</v>
      </c>
    </row>
    <row r="3802" spans="1:21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8317</v>
      </c>
      <c r="R3802" t="s">
        <v>8359</v>
      </c>
      <c r="S3802" s="11">
        <f t="shared" si="297"/>
        <v>41982.737071759257</v>
      </c>
      <c r="T3802" s="11">
        <f t="shared" si="298"/>
        <v>42015.207638888889</v>
      </c>
      <c r="U3802">
        <f t="shared" si="299"/>
        <v>2014</v>
      </c>
    </row>
    <row r="3803" spans="1:21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8317</v>
      </c>
      <c r="R3803" t="s">
        <v>8359</v>
      </c>
      <c r="S3803" s="11">
        <f t="shared" si="297"/>
        <v>41975.676111111112</v>
      </c>
      <c r="T3803" s="11">
        <f t="shared" si="298"/>
        <v>42006.676111111112</v>
      </c>
      <c r="U3803">
        <f t="shared" si="299"/>
        <v>2014</v>
      </c>
    </row>
    <row r="3804" spans="1:21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8317</v>
      </c>
      <c r="R3804" t="s">
        <v>8359</v>
      </c>
      <c r="S3804" s="11">
        <f t="shared" si="297"/>
        <v>42269.126226851848</v>
      </c>
      <c r="T3804" s="11">
        <f t="shared" si="298"/>
        <v>42299.126226851848</v>
      </c>
      <c r="U3804">
        <f t="shared" si="299"/>
        <v>2015</v>
      </c>
    </row>
    <row r="3805" spans="1:21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8317</v>
      </c>
      <c r="R3805" t="s">
        <v>8359</v>
      </c>
      <c r="S3805" s="11">
        <f t="shared" si="297"/>
        <v>42403.971851851849</v>
      </c>
      <c r="T3805" s="11">
        <f t="shared" si="298"/>
        <v>42433.971851851849</v>
      </c>
      <c r="U3805">
        <f t="shared" si="299"/>
        <v>2016</v>
      </c>
    </row>
    <row r="3806" spans="1:21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8317</v>
      </c>
      <c r="R3806" t="s">
        <v>8359</v>
      </c>
      <c r="S3806" s="11">
        <f t="shared" si="297"/>
        <v>42527.00953703704</v>
      </c>
      <c r="T3806" s="11">
        <f t="shared" si="298"/>
        <v>42582.291666666672</v>
      </c>
      <c r="U3806">
        <f t="shared" si="299"/>
        <v>2016</v>
      </c>
    </row>
    <row r="3807" spans="1:21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8317</v>
      </c>
      <c r="R3807" t="s">
        <v>8359</v>
      </c>
      <c r="S3807" s="11">
        <f t="shared" si="297"/>
        <v>41849.887037037035</v>
      </c>
      <c r="T3807" s="11">
        <f t="shared" si="298"/>
        <v>41909.887037037035</v>
      </c>
      <c r="U3807">
        <f t="shared" si="299"/>
        <v>2014</v>
      </c>
    </row>
    <row r="3808" spans="1:21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8317</v>
      </c>
      <c r="R3808" t="s">
        <v>8359</v>
      </c>
      <c r="S3808" s="11">
        <f t="shared" si="297"/>
        <v>41799.259039351848</v>
      </c>
      <c r="T3808" s="11">
        <f t="shared" si="298"/>
        <v>41819.259039351848</v>
      </c>
      <c r="U3808">
        <f t="shared" si="299"/>
        <v>2014</v>
      </c>
    </row>
    <row r="3809" spans="1:21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8317</v>
      </c>
      <c r="R3809" t="s">
        <v>8359</v>
      </c>
      <c r="S3809" s="11">
        <f t="shared" si="297"/>
        <v>42090.909016203703</v>
      </c>
      <c r="T3809" s="11">
        <f t="shared" si="298"/>
        <v>42097.909016203703</v>
      </c>
      <c r="U3809">
        <f t="shared" si="299"/>
        <v>2015</v>
      </c>
    </row>
    <row r="3810" spans="1:21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8317</v>
      </c>
      <c r="R3810" t="s">
        <v>8318</v>
      </c>
      <c r="S3810" s="11">
        <f t="shared" si="297"/>
        <v>42059.453923611116</v>
      </c>
      <c r="T3810" s="11">
        <f t="shared" si="298"/>
        <v>42119.412256944444</v>
      </c>
      <c r="U3810">
        <f t="shared" si="299"/>
        <v>2015</v>
      </c>
    </row>
    <row r="3811" spans="1:21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8317</v>
      </c>
      <c r="R3811" t="s">
        <v>8318</v>
      </c>
      <c r="S3811" s="11">
        <f t="shared" si="297"/>
        <v>41800.526701388888</v>
      </c>
      <c r="T3811" s="11">
        <f t="shared" si="298"/>
        <v>41850.958333333336</v>
      </c>
      <c r="U3811">
        <f t="shared" si="299"/>
        <v>2014</v>
      </c>
    </row>
    <row r="3812" spans="1:21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8317</v>
      </c>
      <c r="R3812" t="s">
        <v>8318</v>
      </c>
      <c r="S3812" s="11">
        <f t="shared" si="297"/>
        <v>42054.849050925928</v>
      </c>
      <c r="T3812" s="11">
        <f t="shared" si="298"/>
        <v>42084.807384259257</v>
      </c>
      <c r="U3812">
        <f t="shared" si="299"/>
        <v>2015</v>
      </c>
    </row>
    <row r="3813" spans="1:21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8317</v>
      </c>
      <c r="R3813" t="s">
        <v>8318</v>
      </c>
      <c r="S3813" s="11">
        <f t="shared" si="297"/>
        <v>42487.62700231481</v>
      </c>
      <c r="T3813" s="11">
        <f t="shared" si="298"/>
        <v>42521.458333333328</v>
      </c>
      <c r="U3813">
        <f t="shared" si="299"/>
        <v>2016</v>
      </c>
    </row>
    <row r="3814" spans="1:21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8317</v>
      </c>
      <c r="R3814" t="s">
        <v>8318</v>
      </c>
      <c r="S3814" s="11">
        <f t="shared" si="297"/>
        <v>42109.751250000001</v>
      </c>
      <c r="T3814" s="11">
        <f t="shared" si="298"/>
        <v>42156.165972222225</v>
      </c>
      <c r="U3814">
        <f t="shared" si="299"/>
        <v>2015</v>
      </c>
    </row>
    <row r="3815" spans="1:21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8317</v>
      </c>
      <c r="R3815" t="s">
        <v>8318</v>
      </c>
      <c r="S3815" s="11">
        <f t="shared" si="297"/>
        <v>42497.275706018518</v>
      </c>
      <c r="T3815" s="11">
        <f t="shared" si="298"/>
        <v>42535.904861111107</v>
      </c>
      <c r="U3815">
        <f t="shared" si="299"/>
        <v>2016</v>
      </c>
    </row>
    <row r="3816" spans="1:21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8317</v>
      </c>
      <c r="R3816" t="s">
        <v>8318</v>
      </c>
      <c r="S3816" s="11">
        <f t="shared" si="297"/>
        <v>42058.904074074075</v>
      </c>
      <c r="T3816" s="11">
        <f t="shared" si="298"/>
        <v>42095.165972222225</v>
      </c>
      <c r="U3816">
        <f t="shared" si="299"/>
        <v>2015</v>
      </c>
    </row>
    <row r="3817" spans="1:21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8317</v>
      </c>
      <c r="R3817" t="s">
        <v>8318</v>
      </c>
      <c r="S3817" s="11">
        <f t="shared" si="297"/>
        <v>42207.259918981479</v>
      </c>
      <c r="T3817" s="11">
        <f t="shared" si="298"/>
        <v>42236.958333333328</v>
      </c>
      <c r="U3817">
        <f t="shared" si="299"/>
        <v>2015</v>
      </c>
    </row>
    <row r="3818" spans="1:21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8317</v>
      </c>
      <c r="R3818" t="s">
        <v>8318</v>
      </c>
      <c r="S3818" s="11">
        <f t="shared" si="297"/>
        <v>41807.690081018518</v>
      </c>
      <c r="T3818" s="11">
        <f t="shared" si="298"/>
        <v>41837.690081018518</v>
      </c>
      <c r="U3818">
        <f t="shared" si="299"/>
        <v>2014</v>
      </c>
    </row>
    <row r="3819" spans="1:21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8317</v>
      </c>
      <c r="R3819" t="s">
        <v>8318</v>
      </c>
      <c r="S3819" s="11">
        <f t="shared" si="297"/>
        <v>42284.69694444444</v>
      </c>
      <c r="T3819" s="11">
        <f t="shared" si="298"/>
        <v>42301.165972222225</v>
      </c>
      <c r="U3819">
        <f t="shared" si="299"/>
        <v>2015</v>
      </c>
    </row>
    <row r="3820" spans="1:21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8317</v>
      </c>
      <c r="R3820" t="s">
        <v>8318</v>
      </c>
      <c r="S3820" s="11">
        <f t="shared" si="297"/>
        <v>42045.84238425926</v>
      </c>
      <c r="T3820" s="11">
        <f t="shared" si="298"/>
        <v>42075.800717592589</v>
      </c>
      <c r="U3820">
        <f t="shared" si="299"/>
        <v>2015</v>
      </c>
    </row>
    <row r="3821" spans="1:21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8317</v>
      </c>
      <c r="R3821" t="s">
        <v>8318</v>
      </c>
      <c r="S3821" s="11">
        <f t="shared" si="297"/>
        <v>42184.209537037037</v>
      </c>
      <c r="T3821" s="11">
        <f t="shared" si="298"/>
        <v>42202.876388888893</v>
      </c>
      <c r="U3821">
        <f t="shared" si="299"/>
        <v>2015</v>
      </c>
    </row>
    <row r="3822" spans="1:21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8317</v>
      </c>
      <c r="R3822" t="s">
        <v>8318</v>
      </c>
      <c r="S3822" s="11">
        <f t="shared" si="297"/>
        <v>42160.651817129634</v>
      </c>
      <c r="T3822" s="11">
        <f t="shared" si="298"/>
        <v>42190.651817129634</v>
      </c>
      <c r="U3822">
        <f t="shared" si="299"/>
        <v>2015</v>
      </c>
    </row>
    <row r="3823" spans="1:21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8317</v>
      </c>
      <c r="R3823" t="s">
        <v>8318</v>
      </c>
      <c r="S3823" s="11">
        <f t="shared" si="297"/>
        <v>42341.180636574078</v>
      </c>
      <c r="T3823" s="11">
        <f t="shared" si="298"/>
        <v>42373.180636574078</v>
      </c>
      <c r="U3823">
        <f t="shared" si="299"/>
        <v>2015</v>
      </c>
    </row>
    <row r="3824" spans="1:21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8317</v>
      </c>
      <c r="R3824" t="s">
        <v>8318</v>
      </c>
      <c r="S3824" s="11">
        <f t="shared" si="297"/>
        <v>42329.838159722218</v>
      </c>
      <c r="T3824" s="11">
        <f t="shared" si="298"/>
        <v>42388.957638888889</v>
      </c>
      <c r="U3824">
        <f t="shared" si="299"/>
        <v>2015</v>
      </c>
    </row>
    <row r="3825" spans="1:21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8317</v>
      </c>
      <c r="R3825" t="s">
        <v>8318</v>
      </c>
      <c r="S3825" s="11">
        <f t="shared" si="297"/>
        <v>42170.910231481481</v>
      </c>
      <c r="T3825" s="11">
        <f t="shared" si="298"/>
        <v>42205.165972222225</v>
      </c>
      <c r="U3825">
        <f t="shared" si="299"/>
        <v>2015</v>
      </c>
    </row>
    <row r="3826" spans="1:21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8317</v>
      </c>
      <c r="R3826" t="s">
        <v>8318</v>
      </c>
      <c r="S3826" s="11">
        <f t="shared" si="297"/>
        <v>42571.626192129625</v>
      </c>
      <c r="T3826" s="11">
        <f t="shared" si="298"/>
        <v>42583.570138888885</v>
      </c>
      <c r="U3826">
        <f t="shared" si="299"/>
        <v>2016</v>
      </c>
    </row>
    <row r="3827" spans="1:21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8317</v>
      </c>
      <c r="R3827" t="s">
        <v>8318</v>
      </c>
      <c r="S3827" s="11">
        <f t="shared" si="297"/>
        <v>42151.069606481484</v>
      </c>
      <c r="T3827" s="11">
        <f t="shared" si="298"/>
        <v>42172.069606481484</v>
      </c>
      <c r="U3827">
        <f t="shared" si="299"/>
        <v>2015</v>
      </c>
    </row>
    <row r="3828" spans="1:21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8317</v>
      </c>
      <c r="R3828" t="s">
        <v>8318</v>
      </c>
      <c r="S3828" s="11">
        <f t="shared" si="297"/>
        <v>42101.423541666663</v>
      </c>
      <c r="T3828" s="11">
        <f t="shared" si="298"/>
        <v>42131.423541666663</v>
      </c>
      <c r="U3828">
        <f t="shared" si="299"/>
        <v>2015</v>
      </c>
    </row>
    <row r="3829" spans="1:21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8317</v>
      </c>
      <c r="R3829" t="s">
        <v>8318</v>
      </c>
      <c r="S3829" s="11">
        <f t="shared" si="297"/>
        <v>42034.928252314814</v>
      </c>
      <c r="T3829" s="11">
        <f t="shared" si="298"/>
        <v>42090</v>
      </c>
      <c r="U3829">
        <f t="shared" si="299"/>
        <v>2015</v>
      </c>
    </row>
    <row r="3830" spans="1:21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8317</v>
      </c>
      <c r="R3830" t="s">
        <v>8318</v>
      </c>
      <c r="S3830" s="11">
        <f t="shared" si="297"/>
        <v>41944.527627314819</v>
      </c>
      <c r="T3830" s="11">
        <f t="shared" si="298"/>
        <v>42004.569293981483</v>
      </c>
      <c r="U3830">
        <f t="shared" si="299"/>
        <v>2014</v>
      </c>
    </row>
    <row r="3831" spans="1:21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8317</v>
      </c>
      <c r="R3831" t="s">
        <v>8318</v>
      </c>
      <c r="S3831" s="11">
        <f t="shared" si="297"/>
        <v>42593.865405092598</v>
      </c>
      <c r="T3831" s="11">
        <f t="shared" si="298"/>
        <v>42613.865405092598</v>
      </c>
      <c r="U3831">
        <f t="shared" si="299"/>
        <v>2016</v>
      </c>
    </row>
    <row r="3832" spans="1:21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8317</v>
      </c>
      <c r="R3832" t="s">
        <v>8318</v>
      </c>
      <c r="S3832" s="11">
        <f t="shared" si="297"/>
        <v>42503.740868055553</v>
      </c>
      <c r="T3832" s="11">
        <f t="shared" si="298"/>
        <v>42517.740868055553</v>
      </c>
      <c r="U3832">
        <f t="shared" si="299"/>
        <v>2016</v>
      </c>
    </row>
    <row r="3833" spans="1:21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8317</v>
      </c>
      <c r="R3833" t="s">
        <v>8318</v>
      </c>
      <c r="S3833" s="11">
        <f t="shared" si="297"/>
        <v>41927.848900462966</v>
      </c>
      <c r="T3833" s="11">
        <f t="shared" si="298"/>
        <v>41948.890567129631</v>
      </c>
      <c r="U3833">
        <f t="shared" si="299"/>
        <v>2014</v>
      </c>
    </row>
    <row r="3834" spans="1:21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ref="O3834:O3889" si="300">ROUND(E3834/D3834*100,0)</f>
        <v>105</v>
      </c>
      <c r="P3834">
        <f t="shared" ref="P3834:P3889" si="301">IFERROR(ROUND(E3834/L3834,2),0)</f>
        <v>139.56</v>
      </c>
      <c r="Q3834" s="10" t="s">
        <v>8317</v>
      </c>
      <c r="R3834" t="s">
        <v>8318</v>
      </c>
      <c r="S3834" s="11">
        <f t="shared" ref="S3834:S3889" si="302">(((J3834/60)/60)/24)+DATE(1970,1,1)</f>
        <v>42375.114988425921</v>
      </c>
      <c r="T3834" s="11">
        <f t="shared" ref="T3834:T3889" si="303">(((I3834/60)/60)/24)+DATE(1970,1,1)</f>
        <v>42420.114988425921</v>
      </c>
      <c r="U3834">
        <f t="shared" ref="U3834:U3889" si="304">YEAR(S3834)</f>
        <v>2016</v>
      </c>
    </row>
    <row r="3835" spans="1:21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300"/>
        <v>117</v>
      </c>
      <c r="P3835">
        <f t="shared" si="301"/>
        <v>70</v>
      </c>
      <c r="Q3835" s="10" t="s">
        <v>8317</v>
      </c>
      <c r="R3835" t="s">
        <v>8318</v>
      </c>
      <c r="S3835" s="11">
        <f t="shared" si="302"/>
        <v>41963.872361111105</v>
      </c>
      <c r="T3835" s="11">
        <f t="shared" si="303"/>
        <v>41974.797916666663</v>
      </c>
      <c r="U3835">
        <f t="shared" si="304"/>
        <v>2014</v>
      </c>
    </row>
    <row r="3836" spans="1:21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300"/>
        <v>109</v>
      </c>
      <c r="P3836">
        <f t="shared" si="301"/>
        <v>57.39</v>
      </c>
      <c r="Q3836" s="10" t="s">
        <v>8317</v>
      </c>
      <c r="R3836" t="s">
        <v>8318</v>
      </c>
      <c r="S3836" s="11">
        <f t="shared" si="302"/>
        <v>42143.445219907408</v>
      </c>
      <c r="T3836" s="11">
        <f t="shared" si="303"/>
        <v>42173.445219907408</v>
      </c>
      <c r="U3836">
        <f t="shared" si="304"/>
        <v>2015</v>
      </c>
    </row>
    <row r="3837" spans="1:21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300"/>
        <v>160</v>
      </c>
      <c r="P3837">
        <f t="shared" si="301"/>
        <v>40</v>
      </c>
      <c r="Q3837" s="10" t="s">
        <v>8317</v>
      </c>
      <c r="R3837" t="s">
        <v>8318</v>
      </c>
      <c r="S3837" s="11">
        <f t="shared" si="302"/>
        <v>42460.94222222222</v>
      </c>
      <c r="T3837" s="11">
        <f t="shared" si="303"/>
        <v>42481.94222222222</v>
      </c>
      <c r="U3837">
        <f t="shared" si="304"/>
        <v>2016</v>
      </c>
    </row>
    <row r="3838" spans="1:21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300"/>
        <v>113</v>
      </c>
      <c r="P3838">
        <f t="shared" si="301"/>
        <v>64.290000000000006</v>
      </c>
      <c r="Q3838" s="10" t="s">
        <v>8317</v>
      </c>
      <c r="R3838" t="s">
        <v>8318</v>
      </c>
      <c r="S3838" s="11">
        <f t="shared" si="302"/>
        <v>42553.926527777774</v>
      </c>
      <c r="T3838" s="11">
        <f t="shared" si="303"/>
        <v>42585.172916666663</v>
      </c>
      <c r="U3838">
        <f t="shared" si="304"/>
        <v>2016</v>
      </c>
    </row>
    <row r="3839" spans="1:21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300"/>
        <v>102</v>
      </c>
      <c r="P3839">
        <f t="shared" si="301"/>
        <v>120.12</v>
      </c>
      <c r="Q3839" s="10" t="s">
        <v>8317</v>
      </c>
      <c r="R3839" t="s">
        <v>8318</v>
      </c>
      <c r="S3839" s="11">
        <f t="shared" si="302"/>
        <v>42152.765717592592</v>
      </c>
      <c r="T3839" s="11">
        <f t="shared" si="303"/>
        <v>42188.765717592592</v>
      </c>
      <c r="U3839">
        <f t="shared" si="304"/>
        <v>2015</v>
      </c>
    </row>
    <row r="3840" spans="1:21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300"/>
        <v>101</v>
      </c>
      <c r="P3840">
        <f t="shared" si="301"/>
        <v>1008.24</v>
      </c>
      <c r="Q3840" s="10" t="s">
        <v>8317</v>
      </c>
      <c r="R3840" t="s">
        <v>8318</v>
      </c>
      <c r="S3840" s="11">
        <f t="shared" si="302"/>
        <v>42116.710752314815</v>
      </c>
      <c r="T3840" s="11">
        <f t="shared" si="303"/>
        <v>42146.710752314815</v>
      </c>
      <c r="U3840">
        <f t="shared" si="304"/>
        <v>2015</v>
      </c>
    </row>
    <row r="3841" spans="1:21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300"/>
        <v>101</v>
      </c>
      <c r="P3841">
        <f t="shared" si="301"/>
        <v>63.28</v>
      </c>
      <c r="Q3841" s="10" t="s">
        <v>8317</v>
      </c>
      <c r="R3841" t="s">
        <v>8318</v>
      </c>
      <c r="S3841" s="11">
        <f t="shared" si="302"/>
        <v>42155.142638888887</v>
      </c>
      <c r="T3841" s="11">
        <f t="shared" si="303"/>
        <v>42215.142638888887</v>
      </c>
      <c r="U3841">
        <f t="shared" si="304"/>
        <v>2015</v>
      </c>
    </row>
    <row r="3842" spans="1:21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300"/>
        <v>6500</v>
      </c>
      <c r="P3842">
        <f t="shared" si="301"/>
        <v>21.67</v>
      </c>
      <c r="Q3842" s="10" t="s">
        <v>8317</v>
      </c>
      <c r="R3842" t="s">
        <v>8318</v>
      </c>
      <c r="S3842" s="11">
        <f t="shared" si="302"/>
        <v>42432.701724537037</v>
      </c>
      <c r="T3842" s="11">
        <f t="shared" si="303"/>
        <v>42457.660057870366</v>
      </c>
      <c r="U3842">
        <f t="shared" si="304"/>
        <v>2016</v>
      </c>
    </row>
    <row r="3843" spans="1:21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>
        <f t="shared" si="301"/>
        <v>25.65</v>
      </c>
      <c r="Q3843" s="10" t="s">
        <v>8317</v>
      </c>
      <c r="R3843" t="s">
        <v>8318</v>
      </c>
      <c r="S3843" s="11">
        <f t="shared" si="302"/>
        <v>41780.785729166666</v>
      </c>
      <c r="T3843" s="11">
        <f t="shared" si="303"/>
        <v>41840.785729166666</v>
      </c>
      <c r="U3843">
        <f t="shared" si="304"/>
        <v>2014</v>
      </c>
    </row>
    <row r="3844" spans="1:21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8317</v>
      </c>
      <c r="R3844" t="s">
        <v>8318</v>
      </c>
      <c r="S3844" s="11">
        <f t="shared" si="302"/>
        <v>41740.493657407409</v>
      </c>
      <c r="T3844" s="11">
        <f t="shared" si="303"/>
        <v>41770.493657407409</v>
      </c>
      <c r="U3844">
        <f t="shared" si="304"/>
        <v>2014</v>
      </c>
    </row>
    <row r="3845" spans="1:21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8317</v>
      </c>
      <c r="R3845" t="s">
        <v>8318</v>
      </c>
      <c r="S3845" s="11">
        <f t="shared" si="302"/>
        <v>41766.072500000002</v>
      </c>
      <c r="T3845" s="11">
        <f t="shared" si="303"/>
        <v>41791.072500000002</v>
      </c>
      <c r="U3845">
        <f t="shared" si="304"/>
        <v>2014</v>
      </c>
    </row>
    <row r="3846" spans="1:21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8317</v>
      </c>
      <c r="R3846" t="s">
        <v>8318</v>
      </c>
      <c r="S3846" s="11">
        <f t="shared" si="302"/>
        <v>41766.617291666669</v>
      </c>
      <c r="T3846" s="11">
        <f t="shared" si="303"/>
        <v>41793.290972222225</v>
      </c>
      <c r="U3846">
        <f t="shared" si="304"/>
        <v>2014</v>
      </c>
    </row>
    <row r="3847" spans="1:21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8317</v>
      </c>
      <c r="R3847" t="s">
        <v>8318</v>
      </c>
      <c r="S3847" s="11">
        <f t="shared" si="302"/>
        <v>42248.627013888887</v>
      </c>
      <c r="T3847" s="11">
        <f t="shared" si="303"/>
        <v>42278.627013888887</v>
      </c>
      <c r="U3847">
        <f t="shared" si="304"/>
        <v>2015</v>
      </c>
    </row>
    <row r="3848" spans="1:21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8317</v>
      </c>
      <c r="R3848" t="s">
        <v>8318</v>
      </c>
      <c r="S3848" s="11">
        <f t="shared" si="302"/>
        <v>41885.221550925926</v>
      </c>
      <c r="T3848" s="11">
        <f t="shared" si="303"/>
        <v>41916.290972222225</v>
      </c>
      <c r="U3848">
        <f t="shared" si="304"/>
        <v>2014</v>
      </c>
    </row>
    <row r="3849" spans="1:21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8317</v>
      </c>
      <c r="R3849" t="s">
        <v>8318</v>
      </c>
      <c r="S3849" s="11">
        <f t="shared" si="302"/>
        <v>42159.224432870367</v>
      </c>
      <c r="T3849" s="11">
        <f t="shared" si="303"/>
        <v>42204.224432870367</v>
      </c>
      <c r="U3849">
        <f t="shared" si="304"/>
        <v>2015</v>
      </c>
    </row>
    <row r="3850" spans="1:21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8317</v>
      </c>
      <c r="R3850" t="s">
        <v>8318</v>
      </c>
      <c r="S3850" s="11">
        <f t="shared" si="302"/>
        <v>42265.817002314812</v>
      </c>
      <c r="T3850" s="11">
        <f t="shared" si="303"/>
        <v>42295.817002314812</v>
      </c>
      <c r="U3850">
        <f t="shared" si="304"/>
        <v>2015</v>
      </c>
    </row>
    <row r="3851" spans="1:21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8317</v>
      </c>
      <c r="R3851" t="s">
        <v>8318</v>
      </c>
      <c r="S3851" s="11">
        <f t="shared" si="302"/>
        <v>42136.767175925925</v>
      </c>
      <c r="T3851" s="11">
        <f t="shared" si="303"/>
        <v>42166.767175925925</v>
      </c>
      <c r="U3851">
        <f t="shared" si="304"/>
        <v>2015</v>
      </c>
    </row>
    <row r="3852" spans="1:21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8317</v>
      </c>
      <c r="R3852" t="s">
        <v>8318</v>
      </c>
      <c r="S3852" s="11">
        <f t="shared" si="302"/>
        <v>41975.124340277776</v>
      </c>
      <c r="T3852" s="11">
        <f t="shared" si="303"/>
        <v>42005.124340277776</v>
      </c>
      <c r="U3852">
        <f t="shared" si="304"/>
        <v>2014</v>
      </c>
    </row>
    <row r="3853" spans="1:21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8317</v>
      </c>
      <c r="R3853" t="s">
        <v>8318</v>
      </c>
      <c r="S3853" s="11">
        <f t="shared" si="302"/>
        <v>42172.439571759256</v>
      </c>
      <c r="T3853" s="11">
        <f t="shared" si="303"/>
        <v>42202.439571759256</v>
      </c>
      <c r="U3853">
        <f t="shared" si="304"/>
        <v>2015</v>
      </c>
    </row>
    <row r="3854" spans="1:21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8317</v>
      </c>
      <c r="R3854" t="s">
        <v>8318</v>
      </c>
      <c r="S3854" s="11">
        <f t="shared" si="302"/>
        <v>42065.190694444449</v>
      </c>
      <c r="T3854" s="11">
        <f t="shared" si="303"/>
        <v>42090.149027777778</v>
      </c>
      <c r="U3854">
        <f t="shared" si="304"/>
        <v>2015</v>
      </c>
    </row>
    <row r="3855" spans="1:21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8317</v>
      </c>
      <c r="R3855" t="s">
        <v>8318</v>
      </c>
      <c r="S3855" s="11">
        <f t="shared" si="302"/>
        <v>41848.84002314815</v>
      </c>
      <c r="T3855" s="11">
        <f t="shared" si="303"/>
        <v>41883.84002314815</v>
      </c>
      <c r="U3855">
        <f t="shared" si="304"/>
        <v>2014</v>
      </c>
    </row>
    <row r="3856" spans="1:21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8317</v>
      </c>
      <c r="R3856" t="s">
        <v>8318</v>
      </c>
      <c r="S3856" s="11">
        <f t="shared" si="302"/>
        <v>42103.884930555556</v>
      </c>
      <c r="T3856" s="11">
        <f t="shared" si="303"/>
        <v>42133.884930555556</v>
      </c>
      <c r="U3856">
        <f t="shared" si="304"/>
        <v>2015</v>
      </c>
    </row>
    <row r="3857" spans="1:21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8317</v>
      </c>
      <c r="R3857" t="s">
        <v>8318</v>
      </c>
      <c r="S3857" s="11">
        <f t="shared" si="302"/>
        <v>42059.970729166671</v>
      </c>
      <c r="T3857" s="11">
        <f t="shared" si="303"/>
        <v>42089.929062499999</v>
      </c>
      <c r="U3857">
        <f t="shared" si="304"/>
        <v>2015</v>
      </c>
    </row>
    <row r="3858" spans="1:21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8317</v>
      </c>
      <c r="R3858" t="s">
        <v>8318</v>
      </c>
      <c r="S3858" s="11">
        <f t="shared" si="302"/>
        <v>42041.743090277778</v>
      </c>
      <c r="T3858" s="11">
        <f t="shared" si="303"/>
        <v>42071.701423611114</v>
      </c>
      <c r="U3858">
        <f t="shared" si="304"/>
        <v>2015</v>
      </c>
    </row>
    <row r="3859" spans="1:21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8317</v>
      </c>
      <c r="R3859" t="s">
        <v>8318</v>
      </c>
      <c r="S3859" s="11">
        <f t="shared" si="302"/>
        <v>41829.73715277778</v>
      </c>
      <c r="T3859" s="11">
        <f t="shared" si="303"/>
        <v>41852.716666666667</v>
      </c>
      <c r="U3859">
        <f t="shared" si="304"/>
        <v>2014</v>
      </c>
    </row>
    <row r="3860" spans="1:21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8317</v>
      </c>
      <c r="R3860" t="s">
        <v>8318</v>
      </c>
      <c r="S3860" s="11">
        <f t="shared" si="302"/>
        <v>42128.431064814817</v>
      </c>
      <c r="T3860" s="11">
        <f t="shared" si="303"/>
        <v>42146.875</v>
      </c>
      <c r="U3860">
        <f t="shared" si="304"/>
        <v>2015</v>
      </c>
    </row>
    <row r="3861" spans="1:21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8317</v>
      </c>
      <c r="R3861" t="s">
        <v>8318</v>
      </c>
      <c r="S3861" s="11">
        <f t="shared" si="302"/>
        <v>41789.893599537041</v>
      </c>
      <c r="T3861" s="11">
        <f t="shared" si="303"/>
        <v>41815.875</v>
      </c>
      <c r="U3861">
        <f t="shared" si="304"/>
        <v>2014</v>
      </c>
    </row>
    <row r="3862" spans="1:21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8317</v>
      </c>
      <c r="R3862" t="s">
        <v>8318</v>
      </c>
      <c r="S3862" s="11">
        <f t="shared" si="302"/>
        <v>41833.660995370366</v>
      </c>
      <c r="T3862" s="11">
        <f t="shared" si="303"/>
        <v>41863.660995370366</v>
      </c>
      <c r="U3862">
        <f t="shared" si="304"/>
        <v>2014</v>
      </c>
    </row>
    <row r="3863" spans="1:21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8317</v>
      </c>
      <c r="R3863" t="s">
        <v>8318</v>
      </c>
      <c r="S3863" s="11">
        <f t="shared" si="302"/>
        <v>41914.590011574073</v>
      </c>
      <c r="T3863" s="11">
        <f t="shared" si="303"/>
        <v>41955.907638888893</v>
      </c>
      <c r="U3863">
        <f t="shared" si="304"/>
        <v>2014</v>
      </c>
    </row>
    <row r="3864" spans="1:21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8317</v>
      </c>
      <c r="R3864" t="s">
        <v>8318</v>
      </c>
      <c r="S3864" s="11">
        <f t="shared" si="302"/>
        <v>42611.261064814811</v>
      </c>
      <c r="T3864" s="11">
        <f t="shared" si="303"/>
        <v>42625.707638888889</v>
      </c>
      <c r="U3864">
        <f t="shared" si="304"/>
        <v>2016</v>
      </c>
    </row>
    <row r="3865" spans="1:21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8317</v>
      </c>
      <c r="R3865" t="s">
        <v>8318</v>
      </c>
      <c r="S3865" s="11">
        <f t="shared" si="302"/>
        <v>42253.633159722223</v>
      </c>
      <c r="T3865" s="11">
        <f t="shared" si="303"/>
        <v>42313.674826388888</v>
      </c>
      <c r="U3865">
        <f t="shared" si="304"/>
        <v>2015</v>
      </c>
    </row>
    <row r="3866" spans="1:21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8317</v>
      </c>
      <c r="R3866" t="s">
        <v>8318</v>
      </c>
      <c r="S3866" s="11">
        <f t="shared" si="302"/>
        <v>42295.891828703709</v>
      </c>
      <c r="T3866" s="11">
        <f t="shared" si="303"/>
        <v>42325.933495370366</v>
      </c>
      <c r="U3866">
        <f t="shared" si="304"/>
        <v>2015</v>
      </c>
    </row>
    <row r="3867" spans="1:21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8317</v>
      </c>
      <c r="R3867" t="s">
        <v>8318</v>
      </c>
      <c r="S3867" s="11">
        <f t="shared" si="302"/>
        <v>41841.651597222226</v>
      </c>
      <c r="T3867" s="11">
        <f t="shared" si="303"/>
        <v>41881.229166666664</v>
      </c>
      <c r="U3867">
        <f t="shared" si="304"/>
        <v>2014</v>
      </c>
    </row>
    <row r="3868" spans="1:21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8317</v>
      </c>
      <c r="R3868" t="s">
        <v>8318</v>
      </c>
      <c r="S3868" s="11">
        <f t="shared" si="302"/>
        <v>42402.947002314817</v>
      </c>
      <c r="T3868" s="11">
        <f t="shared" si="303"/>
        <v>42452.145138888889</v>
      </c>
      <c r="U3868">
        <f t="shared" si="304"/>
        <v>2016</v>
      </c>
    </row>
    <row r="3869" spans="1:21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8317</v>
      </c>
      <c r="R3869" t="s">
        <v>8318</v>
      </c>
      <c r="S3869" s="11">
        <f t="shared" si="302"/>
        <v>42509.814108796301</v>
      </c>
      <c r="T3869" s="11">
        <f t="shared" si="303"/>
        <v>42539.814108796301</v>
      </c>
      <c r="U3869">
        <f t="shared" si="304"/>
        <v>2016</v>
      </c>
    </row>
    <row r="3870" spans="1:21" ht="43.5" x14ac:dyDescent="0.35">
      <c r="A3870">
        <v>2365</v>
      </c>
      <c r="B3870" s="3" t="s">
        <v>2366</v>
      </c>
      <c r="C3870" s="3" t="s">
        <v>6475</v>
      </c>
      <c r="D3870" s="6">
        <v>1000</v>
      </c>
      <c r="E3870" s="8">
        <v>0</v>
      </c>
      <c r="F3870" t="s">
        <v>8219</v>
      </c>
      <c r="G3870" t="s">
        <v>8236</v>
      </c>
      <c r="H3870" t="s">
        <v>8248</v>
      </c>
      <c r="I3870">
        <v>1453071600</v>
      </c>
      <c r="J3870">
        <v>1449596425</v>
      </c>
      <c r="K3870" t="b">
        <v>0</v>
      </c>
      <c r="L3870">
        <v>0</v>
      </c>
      <c r="M3870" t="b">
        <v>0</v>
      </c>
      <c r="N3870" t="s">
        <v>8270</v>
      </c>
      <c r="O3870">
        <f t="shared" si="300"/>
        <v>0</v>
      </c>
      <c r="P3870">
        <f t="shared" si="301"/>
        <v>0</v>
      </c>
      <c r="Q3870" s="10" t="s">
        <v>8319</v>
      </c>
      <c r="R3870" t="s">
        <v>8320</v>
      </c>
      <c r="S3870" s="11">
        <f t="shared" si="302"/>
        <v>42346.736400462964</v>
      </c>
      <c r="T3870" s="11">
        <f t="shared" si="303"/>
        <v>42386.958333333328</v>
      </c>
      <c r="U3870">
        <f t="shared" si="304"/>
        <v>2015</v>
      </c>
    </row>
    <row r="3871" spans="1:21" ht="58" x14ac:dyDescent="0.35">
      <c r="A3871">
        <v>2384</v>
      </c>
      <c r="B3871" s="3" t="s">
        <v>2385</v>
      </c>
      <c r="C3871" s="3" t="s">
        <v>6494</v>
      </c>
      <c r="D3871" s="6">
        <v>1000</v>
      </c>
      <c r="E3871" s="8">
        <v>8</v>
      </c>
      <c r="F3871" t="s">
        <v>8219</v>
      </c>
      <c r="G3871" t="s">
        <v>8223</v>
      </c>
      <c r="H3871" t="s">
        <v>8245</v>
      </c>
      <c r="I3871">
        <v>1415932643</v>
      </c>
      <c r="J3871">
        <v>1413337043</v>
      </c>
      <c r="K3871" t="b">
        <v>0</v>
      </c>
      <c r="L3871">
        <v>8</v>
      </c>
      <c r="M3871" t="b">
        <v>0</v>
      </c>
      <c r="N3871" t="s">
        <v>8270</v>
      </c>
      <c r="O3871">
        <f t="shared" si="300"/>
        <v>1</v>
      </c>
      <c r="P3871">
        <f t="shared" si="301"/>
        <v>1</v>
      </c>
      <c r="Q3871" s="10" t="s">
        <v>8319</v>
      </c>
      <c r="R3871" t="s">
        <v>8320</v>
      </c>
      <c r="S3871" s="11">
        <f t="shared" si="302"/>
        <v>41927.067627314813</v>
      </c>
      <c r="T3871" s="11">
        <f t="shared" si="303"/>
        <v>41957.109293981484</v>
      </c>
      <c r="U3871">
        <f t="shared" si="304"/>
        <v>2014</v>
      </c>
    </row>
    <row r="3872" spans="1:21" ht="43.5" x14ac:dyDescent="0.35">
      <c r="A3872">
        <v>1242</v>
      </c>
      <c r="B3872" s="3" t="s">
        <v>1243</v>
      </c>
      <c r="C3872" s="3" t="s">
        <v>5352</v>
      </c>
      <c r="D3872" s="6">
        <v>911</v>
      </c>
      <c r="E3872" s="8">
        <v>5</v>
      </c>
      <c r="F3872" t="s">
        <v>8219</v>
      </c>
      <c r="G3872" t="s">
        <v>8223</v>
      </c>
      <c r="H3872" t="s">
        <v>8245</v>
      </c>
      <c r="I3872">
        <v>1315747080</v>
      </c>
      <c r="J3872">
        <v>1314417502</v>
      </c>
      <c r="K3872" t="b">
        <v>0</v>
      </c>
      <c r="L3872">
        <v>1</v>
      </c>
      <c r="M3872" t="b">
        <v>0</v>
      </c>
      <c r="N3872" t="s">
        <v>8284</v>
      </c>
      <c r="O3872">
        <f t="shared" si="300"/>
        <v>1</v>
      </c>
      <c r="P3872">
        <f t="shared" si="301"/>
        <v>5</v>
      </c>
      <c r="Q3872" s="10" t="s">
        <v>8325</v>
      </c>
      <c r="R3872" t="s">
        <v>8340</v>
      </c>
      <c r="S3872" s="11">
        <f t="shared" si="302"/>
        <v>40782.165532407409</v>
      </c>
      <c r="T3872" s="11">
        <f t="shared" si="303"/>
        <v>40797.554166666669</v>
      </c>
      <c r="U3872">
        <f t="shared" si="304"/>
        <v>2011</v>
      </c>
    </row>
    <row r="3873" spans="1:21" ht="43.5" x14ac:dyDescent="0.35">
      <c r="A3873">
        <v>609</v>
      </c>
      <c r="B3873" s="3" t="s">
        <v>610</v>
      </c>
      <c r="C3873" s="3" t="s">
        <v>4719</v>
      </c>
      <c r="D3873" s="6">
        <v>780</v>
      </c>
      <c r="E3873" s="8">
        <v>5</v>
      </c>
      <c r="F3873" t="s">
        <v>8219</v>
      </c>
      <c r="G3873" t="s">
        <v>8224</v>
      </c>
      <c r="H3873" t="s">
        <v>8246</v>
      </c>
      <c r="I3873">
        <v>1448761744</v>
      </c>
      <c r="J3873">
        <v>1446166144</v>
      </c>
      <c r="K3873" t="b">
        <v>0</v>
      </c>
      <c r="L3873">
        <v>1</v>
      </c>
      <c r="M3873" t="b">
        <v>0</v>
      </c>
      <c r="N3873" t="s">
        <v>8270</v>
      </c>
      <c r="O3873">
        <f t="shared" si="300"/>
        <v>1</v>
      </c>
      <c r="P3873">
        <f t="shared" si="301"/>
        <v>5</v>
      </c>
      <c r="Q3873" s="10" t="s">
        <v>8319</v>
      </c>
      <c r="R3873" t="s">
        <v>8320</v>
      </c>
      <c r="S3873" s="11">
        <f t="shared" si="302"/>
        <v>42307.034074074079</v>
      </c>
      <c r="T3873" s="11">
        <f t="shared" si="303"/>
        <v>42337.075740740736</v>
      </c>
      <c r="U3873">
        <f t="shared" si="304"/>
        <v>2015</v>
      </c>
    </row>
    <row r="3874" spans="1:21" ht="43.5" x14ac:dyDescent="0.35">
      <c r="A3874">
        <v>1042</v>
      </c>
      <c r="B3874" s="3" t="s">
        <v>1043</v>
      </c>
      <c r="C3874" s="3" t="s">
        <v>5152</v>
      </c>
      <c r="D3874" s="6">
        <v>650</v>
      </c>
      <c r="E3874" s="8">
        <v>10</v>
      </c>
      <c r="F3874" t="s">
        <v>8219</v>
      </c>
      <c r="G3874" t="s">
        <v>8223</v>
      </c>
      <c r="H3874" t="s">
        <v>8245</v>
      </c>
      <c r="I3874">
        <v>1410516000</v>
      </c>
      <c r="J3874">
        <v>1406824948</v>
      </c>
      <c r="K3874" t="b">
        <v>0</v>
      </c>
      <c r="L3874">
        <v>1</v>
      </c>
      <c r="M3874" t="b">
        <v>0</v>
      </c>
      <c r="N3874" t="s">
        <v>8279</v>
      </c>
      <c r="O3874">
        <f t="shared" si="300"/>
        <v>2</v>
      </c>
      <c r="P3874">
        <f t="shared" si="301"/>
        <v>10</v>
      </c>
      <c r="Q3874" s="10" t="s">
        <v>8331</v>
      </c>
      <c r="R3874" t="s">
        <v>8332</v>
      </c>
      <c r="S3874" s="11">
        <f t="shared" si="302"/>
        <v>41851.696157407408</v>
      </c>
      <c r="T3874" s="11">
        <f t="shared" si="303"/>
        <v>41894.416666666664</v>
      </c>
      <c r="U3874">
        <f t="shared" si="304"/>
        <v>2014</v>
      </c>
    </row>
    <row r="3875" spans="1:21" ht="58" x14ac:dyDescent="0.35">
      <c r="A3875">
        <v>3874</v>
      </c>
      <c r="B3875" s="3" t="s">
        <v>3871</v>
      </c>
      <c r="C3875" s="3" t="s">
        <v>7983</v>
      </c>
      <c r="D3875" s="6">
        <v>620</v>
      </c>
      <c r="E3875" s="8">
        <v>0</v>
      </c>
      <c r="F3875" t="s">
        <v>8219</v>
      </c>
      <c r="G3875" t="s">
        <v>8227</v>
      </c>
      <c r="H3875" t="s">
        <v>8249</v>
      </c>
      <c r="I3875">
        <v>1422061200</v>
      </c>
      <c r="J3875">
        <v>1420244622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8317</v>
      </c>
      <c r="R3875" t="s">
        <v>8359</v>
      </c>
      <c r="S3875" s="11">
        <f t="shared" si="302"/>
        <v>42007.016458333332</v>
      </c>
      <c r="T3875" s="11">
        <f t="shared" si="303"/>
        <v>42028.041666666672</v>
      </c>
      <c r="U3875">
        <f t="shared" si="304"/>
        <v>2015</v>
      </c>
    </row>
    <row r="3876" spans="1:21" ht="43.5" x14ac:dyDescent="0.35">
      <c r="A3876">
        <v>130</v>
      </c>
      <c r="B3876" s="3" t="s">
        <v>132</v>
      </c>
      <c r="C3876" s="3" t="s">
        <v>4241</v>
      </c>
      <c r="D3876" s="6">
        <v>600</v>
      </c>
      <c r="E3876" s="8">
        <v>0</v>
      </c>
      <c r="F3876" t="s">
        <v>8219</v>
      </c>
      <c r="G3876" t="s">
        <v>8224</v>
      </c>
      <c r="H3876" t="s">
        <v>8246</v>
      </c>
      <c r="I3876">
        <v>1402949760</v>
      </c>
      <c r="J3876">
        <v>1400536692</v>
      </c>
      <c r="K3876" t="b">
        <v>0</v>
      </c>
      <c r="L3876">
        <v>0</v>
      </c>
      <c r="M3876" t="b">
        <v>0</v>
      </c>
      <c r="N3876" t="s">
        <v>8265</v>
      </c>
      <c r="O3876">
        <f t="shared" si="300"/>
        <v>0</v>
      </c>
      <c r="P3876">
        <f t="shared" si="301"/>
        <v>0</v>
      </c>
      <c r="Q3876" s="10" t="s">
        <v>8310</v>
      </c>
      <c r="R3876" t="s">
        <v>8313</v>
      </c>
      <c r="S3876" s="11">
        <f t="shared" si="302"/>
        <v>41778.915416666663</v>
      </c>
      <c r="T3876" s="11">
        <f t="shared" si="303"/>
        <v>41806.844444444447</v>
      </c>
      <c r="U3876">
        <f t="shared" si="304"/>
        <v>2014</v>
      </c>
    </row>
    <row r="3877" spans="1:21" ht="43.5" x14ac:dyDescent="0.35">
      <c r="A3877">
        <v>615</v>
      </c>
      <c r="B3877" s="3" t="s">
        <v>616</v>
      </c>
      <c r="C3877" s="3" t="s">
        <v>4725</v>
      </c>
      <c r="D3877" s="6">
        <v>515</v>
      </c>
      <c r="E3877" s="8">
        <v>0</v>
      </c>
      <c r="F3877" t="s">
        <v>8219</v>
      </c>
      <c r="G3877" t="s">
        <v>8227</v>
      </c>
      <c r="H3877" t="s">
        <v>8249</v>
      </c>
      <c r="I3877">
        <v>1443149759</v>
      </c>
      <c r="J3877">
        <v>1440557759</v>
      </c>
      <c r="K3877" t="b">
        <v>0</v>
      </c>
      <c r="L3877">
        <v>0</v>
      </c>
      <c r="M3877" t="b">
        <v>0</v>
      </c>
      <c r="N3877" t="s">
        <v>8270</v>
      </c>
      <c r="O3877">
        <f t="shared" si="300"/>
        <v>0</v>
      </c>
      <c r="P3877">
        <f t="shared" si="301"/>
        <v>0</v>
      </c>
      <c r="Q3877" s="10" t="s">
        <v>8319</v>
      </c>
      <c r="R3877" t="s">
        <v>8320</v>
      </c>
      <c r="S3877" s="11">
        <f t="shared" si="302"/>
        <v>42242.122210648144</v>
      </c>
      <c r="T3877" s="11">
        <f t="shared" si="303"/>
        <v>42272.122210648144</v>
      </c>
      <c r="U3877">
        <f t="shared" si="304"/>
        <v>2015</v>
      </c>
    </row>
    <row r="3878" spans="1:21" ht="43.5" x14ac:dyDescent="0.35">
      <c r="A3878">
        <v>125</v>
      </c>
      <c r="B3878" s="3" t="s">
        <v>127</v>
      </c>
      <c r="C3878" s="3" t="s">
        <v>4236</v>
      </c>
      <c r="D3878" s="6">
        <v>500</v>
      </c>
      <c r="E3878" s="8">
        <v>70</v>
      </c>
      <c r="F3878" t="s">
        <v>8219</v>
      </c>
      <c r="G3878" t="s">
        <v>8228</v>
      </c>
      <c r="H3878" t="s">
        <v>8250</v>
      </c>
      <c r="I3878">
        <v>1486165880</v>
      </c>
      <c r="J3878">
        <v>1480981880</v>
      </c>
      <c r="K3878" t="b">
        <v>0</v>
      </c>
      <c r="L3878">
        <v>6</v>
      </c>
      <c r="M3878" t="b">
        <v>0</v>
      </c>
      <c r="N3878" t="s">
        <v>8265</v>
      </c>
      <c r="O3878">
        <f t="shared" si="300"/>
        <v>14</v>
      </c>
      <c r="P3878">
        <f t="shared" si="301"/>
        <v>11.67</v>
      </c>
      <c r="Q3878" s="10" t="s">
        <v>8310</v>
      </c>
      <c r="R3878" t="s">
        <v>8313</v>
      </c>
      <c r="S3878" s="11">
        <f t="shared" si="302"/>
        <v>42709.993981481486</v>
      </c>
      <c r="T3878" s="11">
        <f t="shared" si="303"/>
        <v>42769.993981481486</v>
      </c>
      <c r="U3878">
        <f t="shared" si="304"/>
        <v>2016</v>
      </c>
    </row>
    <row r="3879" spans="1:21" ht="43.5" x14ac:dyDescent="0.35">
      <c r="A3879">
        <v>139</v>
      </c>
      <c r="B3879" s="3" t="s">
        <v>141</v>
      </c>
      <c r="C3879" s="3" t="s">
        <v>4249</v>
      </c>
      <c r="D3879" s="6">
        <v>500</v>
      </c>
      <c r="E3879" s="8">
        <v>500</v>
      </c>
      <c r="F3879" t="s">
        <v>8219</v>
      </c>
      <c r="G3879" t="s">
        <v>8223</v>
      </c>
      <c r="H3879" t="s">
        <v>8245</v>
      </c>
      <c r="I3879">
        <v>1436738772</v>
      </c>
      <c r="J3879">
        <v>1435874772</v>
      </c>
      <c r="K3879" t="b">
        <v>0</v>
      </c>
      <c r="L3879">
        <v>1</v>
      </c>
      <c r="M3879" t="b">
        <v>0</v>
      </c>
      <c r="N3879" t="s">
        <v>8265</v>
      </c>
      <c r="O3879">
        <f t="shared" si="300"/>
        <v>100</v>
      </c>
      <c r="P3879">
        <f t="shared" si="301"/>
        <v>500</v>
      </c>
      <c r="Q3879" s="10" t="s">
        <v>8310</v>
      </c>
      <c r="R3879" t="s">
        <v>8313</v>
      </c>
      <c r="S3879" s="11">
        <f t="shared" si="302"/>
        <v>42187.920972222222</v>
      </c>
      <c r="T3879" s="11">
        <f t="shared" si="303"/>
        <v>42197.920972222222</v>
      </c>
      <c r="U3879">
        <f t="shared" si="304"/>
        <v>2015</v>
      </c>
    </row>
    <row r="3880" spans="1:21" ht="43.5" x14ac:dyDescent="0.35">
      <c r="A3880">
        <v>1051</v>
      </c>
      <c r="B3880" s="3" t="s">
        <v>1052</v>
      </c>
      <c r="C3880" s="3" t="s">
        <v>5161</v>
      </c>
      <c r="D3880" s="6">
        <v>500</v>
      </c>
      <c r="E3880" s="8">
        <v>0</v>
      </c>
      <c r="F3880" t="s">
        <v>8219</v>
      </c>
      <c r="G3880" t="s">
        <v>8223</v>
      </c>
      <c r="H3880" t="s">
        <v>8245</v>
      </c>
      <c r="I3880">
        <v>1409098825</v>
      </c>
      <c r="J3880">
        <v>1406679625</v>
      </c>
      <c r="K3880" t="b">
        <v>0</v>
      </c>
      <c r="L3880">
        <v>0</v>
      </c>
      <c r="M3880" t="b">
        <v>0</v>
      </c>
      <c r="N3880" t="s">
        <v>8279</v>
      </c>
      <c r="O3880">
        <f t="shared" si="300"/>
        <v>0</v>
      </c>
      <c r="P3880">
        <f t="shared" si="301"/>
        <v>0</v>
      </c>
      <c r="Q3880" s="10" t="s">
        <v>8331</v>
      </c>
      <c r="R3880" t="s">
        <v>8332</v>
      </c>
      <c r="S3880" s="11">
        <f t="shared" si="302"/>
        <v>41850.014178240745</v>
      </c>
      <c r="T3880" s="11">
        <f t="shared" si="303"/>
        <v>41878.014178240745</v>
      </c>
      <c r="U3880">
        <f t="shared" si="304"/>
        <v>2014</v>
      </c>
    </row>
    <row r="3881" spans="1:21" ht="29" x14ac:dyDescent="0.35">
      <c r="A3881">
        <v>3881</v>
      </c>
      <c r="B3881" s="3" t="s">
        <v>3878</v>
      </c>
      <c r="C3881" s="3" t="s">
        <v>7990</v>
      </c>
      <c r="D3881" s="6">
        <v>500</v>
      </c>
      <c r="E3881" s="8">
        <v>25</v>
      </c>
      <c r="F3881" t="s">
        <v>8219</v>
      </c>
      <c r="G3881" t="s">
        <v>8223</v>
      </c>
      <c r="H3881" t="s">
        <v>8245</v>
      </c>
      <c r="I3881">
        <v>1487550399</v>
      </c>
      <c r="J3881">
        <v>1484958399</v>
      </c>
      <c r="K3881" t="b">
        <v>0</v>
      </c>
      <c r="L3881">
        <v>1</v>
      </c>
      <c r="M3881" t="b">
        <v>0</v>
      </c>
      <c r="N3881" t="s">
        <v>8303</v>
      </c>
      <c r="O3881">
        <f t="shared" si="300"/>
        <v>5</v>
      </c>
      <c r="P3881">
        <f t="shared" si="301"/>
        <v>25</v>
      </c>
      <c r="Q3881" s="10" t="s">
        <v>8317</v>
      </c>
      <c r="R3881" t="s">
        <v>8359</v>
      </c>
      <c r="S3881" s="11">
        <f t="shared" si="302"/>
        <v>42756.018506944441</v>
      </c>
      <c r="T3881" s="11">
        <f t="shared" si="303"/>
        <v>42786.018506944441</v>
      </c>
      <c r="U3881">
        <f t="shared" si="304"/>
        <v>2017</v>
      </c>
    </row>
    <row r="3882" spans="1:21" ht="43.5" x14ac:dyDescent="0.35">
      <c r="A3882">
        <v>2362</v>
      </c>
      <c r="B3882" s="3" t="s">
        <v>2363</v>
      </c>
      <c r="C3882" s="3" t="s">
        <v>6472</v>
      </c>
      <c r="D3882" s="6">
        <v>420</v>
      </c>
      <c r="E3882" s="8">
        <v>120</v>
      </c>
      <c r="F3882" t="s">
        <v>8219</v>
      </c>
      <c r="G3882" t="s">
        <v>8223</v>
      </c>
      <c r="H3882" t="s">
        <v>8245</v>
      </c>
      <c r="I3882">
        <v>1418315470</v>
      </c>
      <c r="J3882">
        <v>1415723470</v>
      </c>
      <c r="K3882" t="b">
        <v>0</v>
      </c>
      <c r="L3882">
        <v>2</v>
      </c>
      <c r="M3882" t="b">
        <v>0</v>
      </c>
      <c r="N3882" t="s">
        <v>8270</v>
      </c>
      <c r="O3882">
        <f t="shared" si="300"/>
        <v>29</v>
      </c>
      <c r="P3882">
        <f t="shared" si="301"/>
        <v>60</v>
      </c>
      <c r="Q3882" s="10" t="s">
        <v>8319</v>
      </c>
      <c r="R3882" t="s">
        <v>8320</v>
      </c>
      <c r="S3882" s="11">
        <f t="shared" si="302"/>
        <v>41954.688310185185</v>
      </c>
      <c r="T3882" s="11">
        <f t="shared" si="303"/>
        <v>41984.688310185185</v>
      </c>
      <c r="U3882">
        <f t="shared" si="304"/>
        <v>2014</v>
      </c>
    </row>
    <row r="3883" spans="1:21" ht="43.5" x14ac:dyDescent="0.35">
      <c r="A3883">
        <v>618</v>
      </c>
      <c r="B3883" s="3" t="s">
        <v>619</v>
      </c>
      <c r="C3883" s="3" t="s">
        <v>4728</v>
      </c>
      <c r="D3883" s="6">
        <v>400</v>
      </c>
      <c r="E3883" s="8">
        <v>0</v>
      </c>
      <c r="F3883" t="s">
        <v>8219</v>
      </c>
      <c r="G3883" t="s">
        <v>8223</v>
      </c>
      <c r="H3883" t="s">
        <v>8245</v>
      </c>
      <c r="I3883">
        <v>1449689203</v>
      </c>
      <c r="J3883">
        <v>1447097203</v>
      </c>
      <c r="K3883" t="b">
        <v>0</v>
      </c>
      <c r="L3883">
        <v>0</v>
      </c>
      <c r="M3883" t="b">
        <v>0</v>
      </c>
      <c r="N3883" t="s">
        <v>8270</v>
      </c>
      <c r="O3883">
        <f t="shared" si="300"/>
        <v>0</v>
      </c>
      <c r="P3883">
        <f t="shared" si="301"/>
        <v>0</v>
      </c>
      <c r="Q3883" s="10" t="s">
        <v>8319</v>
      </c>
      <c r="R3883" t="s">
        <v>8320</v>
      </c>
      <c r="S3883" s="11">
        <f t="shared" si="302"/>
        <v>42317.810219907406</v>
      </c>
      <c r="T3883" s="11">
        <f t="shared" si="303"/>
        <v>42347.810219907406</v>
      </c>
      <c r="U3883">
        <f t="shared" si="304"/>
        <v>2015</v>
      </c>
    </row>
    <row r="3884" spans="1:21" ht="43.5" x14ac:dyDescent="0.35">
      <c r="A3884">
        <v>607</v>
      </c>
      <c r="B3884" s="3" t="s">
        <v>608</v>
      </c>
      <c r="C3884" s="3" t="s">
        <v>4717</v>
      </c>
      <c r="D3884" s="6">
        <v>250</v>
      </c>
      <c r="E3884" s="8">
        <v>0</v>
      </c>
      <c r="F3884" t="s">
        <v>8219</v>
      </c>
      <c r="G3884" t="s">
        <v>8223</v>
      </c>
      <c r="H3884" t="s">
        <v>8245</v>
      </c>
      <c r="I3884">
        <v>1448225336</v>
      </c>
      <c r="J3884">
        <v>1445629736</v>
      </c>
      <c r="K3884" t="b">
        <v>0</v>
      </c>
      <c r="L3884">
        <v>0</v>
      </c>
      <c r="M3884" t="b">
        <v>0</v>
      </c>
      <c r="N3884" t="s">
        <v>8270</v>
      </c>
      <c r="O3884">
        <f t="shared" si="300"/>
        <v>0</v>
      </c>
      <c r="P3884">
        <f t="shared" si="301"/>
        <v>0</v>
      </c>
      <c r="Q3884" s="10" t="s">
        <v>8319</v>
      </c>
      <c r="R3884" t="s">
        <v>8320</v>
      </c>
      <c r="S3884" s="11">
        <f t="shared" si="302"/>
        <v>42300.825648148151</v>
      </c>
      <c r="T3884" s="11">
        <f t="shared" si="303"/>
        <v>42330.867314814815</v>
      </c>
      <c r="U3884">
        <f t="shared" si="304"/>
        <v>2015</v>
      </c>
    </row>
    <row r="3885" spans="1:21" ht="58" x14ac:dyDescent="0.35">
      <c r="A3885">
        <v>2361</v>
      </c>
      <c r="B3885" s="3" t="s">
        <v>2362</v>
      </c>
      <c r="C3885" s="3" t="s">
        <v>6471</v>
      </c>
      <c r="D3885" s="6">
        <v>200</v>
      </c>
      <c r="E3885" s="8">
        <v>0</v>
      </c>
      <c r="F3885" t="s">
        <v>8219</v>
      </c>
      <c r="G3885" t="s">
        <v>8228</v>
      </c>
      <c r="H3885" t="s">
        <v>8250</v>
      </c>
      <c r="I3885">
        <v>1462053600</v>
      </c>
      <c r="J3885">
        <v>1459975008</v>
      </c>
      <c r="K3885" t="b">
        <v>0</v>
      </c>
      <c r="L3885">
        <v>0</v>
      </c>
      <c r="M3885" t="b">
        <v>0</v>
      </c>
      <c r="N3885" t="s">
        <v>8270</v>
      </c>
      <c r="O3885">
        <f t="shared" si="300"/>
        <v>0</v>
      </c>
      <c r="P3885">
        <f t="shared" si="301"/>
        <v>0</v>
      </c>
      <c r="Q3885" s="10" t="s">
        <v>8319</v>
      </c>
      <c r="R3885" t="s">
        <v>8320</v>
      </c>
      <c r="S3885" s="11">
        <f t="shared" si="302"/>
        <v>42466.858888888892</v>
      </c>
      <c r="T3885" s="11">
        <f t="shared" si="303"/>
        <v>42490.916666666672</v>
      </c>
      <c r="U3885">
        <f t="shared" si="304"/>
        <v>2016</v>
      </c>
    </row>
    <row r="3886" spans="1:21" x14ac:dyDescent="0.35">
      <c r="A3886">
        <v>1062</v>
      </c>
      <c r="B3886" s="3" t="s">
        <v>1063</v>
      </c>
      <c r="C3886" s="3" t="s">
        <v>5172</v>
      </c>
      <c r="D3886" s="6">
        <v>199</v>
      </c>
      <c r="E3886" s="8">
        <v>190</v>
      </c>
      <c r="F3886" t="s">
        <v>8219</v>
      </c>
      <c r="G3886" t="s">
        <v>8223</v>
      </c>
      <c r="H3886" t="s">
        <v>8245</v>
      </c>
      <c r="I3886">
        <v>1468351341</v>
      </c>
      <c r="J3886">
        <v>1467746541</v>
      </c>
      <c r="K3886" t="b">
        <v>0</v>
      </c>
      <c r="L3886">
        <v>4</v>
      </c>
      <c r="M3886" t="b">
        <v>0</v>
      </c>
      <c r="N3886" t="s">
        <v>8279</v>
      </c>
      <c r="O3886">
        <f t="shared" si="300"/>
        <v>95</v>
      </c>
      <c r="P3886">
        <f t="shared" si="301"/>
        <v>47.5</v>
      </c>
      <c r="Q3886" s="10" t="s">
        <v>8331</v>
      </c>
      <c r="R3886" t="s">
        <v>8332</v>
      </c>
      <c r="S3886" s="11">
        <f t="shared" si="302"/>
        <v>42556.807187500002</v>
      </c>
      <c r="T3886" s="11">
        <f t="shared" si="303"/>
        <v>42563.807187500002</v>
      </c>
      <c r="U3886">
        <f t="shared" si="304"/>
        <v>2016</v>
      </c>
    </row>
    <row r="3887" spans="1:21" x14ac:dyDescent="0.35">
      <c r="A3887">
        <v>3122</v>
      </c>
      <c r="B3887" s="3" t="s">
        <v>3122</v>
      </c>
      <c r="C3887" s="3" t="s">
        <v>7232</v>
      </c>
      <c r="D3887" s="6">
        <v>199</v>
      </c>
      <c r="E3887" s="8">
        <v>116</v>
      </c>
      <c r="F3887" t="s">
        <v>8219</v>
      </c>
      <c r="G3887" t="s">
        <v>8223</v>
      </c>
      <c r="H3887" t="s">
        <v>8245</v>
      </c>
      <c r="I3887">
        <v>1478733732</v>
      </c>
      <c r="J3887">
        <v>1478298132</v>
      </c>
      <c r="K3887" t="b">
        <v>0</v>
      </c>
      <c r="L3887">
        <v>2</v>
      </c>
      <c r="M3887" t="b">
        <v>0</v>
      </c>
      <c r="N3887" t="s">
        <v>8301</v>
      </c>
      <c r="O3887">
        <f t="shared" si="300"/>
        <v>58</v>
      </c>
      <c r="P3887">
        <f t="shared" si="301"/>
        <v>58</v>
      </c>
      <c r="Q3887" s="10" t="s">
        <v>8317</v>
      </c>
      <c r="R3887" t="s">
        <v>8357</v>
      </c>
      <c r="S3887" s="11">
        <f t="shared" si="302"/>
        <v>42678.932083333333</v>
      </c>
      <c r="T3887" s="11">
        <f t="shared" si="303"/>
        <v>42683.973750000005</v>
      </c>
      <c r="U3887">
        <f t="shared" si="304"/>
        <v>2016</v>
      </c>
    </row>
    <row r="3888" spans="1:21" ht="29" x14ac:dyDescent="0.35">
      <c r="A3888">
        <v>2364</v>
      </c>
      <c r="B3888" s="3" t="s">
        <v>2365</v>
      </c>
      <c r="C3888" s="3" t="s">
        <v>6474</v>
      </c>
      <c r="D3888" s="6">
        <v>128</v>
      </c>
      <c r="E3888" s="8">
        <v>0</v>
      </c>
      <c r="F3888" t="s">
        <v>8219</v>
      </c>
      <c r="G3888" t="s">
        <v>8223</v>
      </c>
      <c r="H3888" t="s">
        <v>8245</v>
      </c>
      <c r="I3888">
        <v>1445898356</v>
      </c>
      <c r="J3888">
        <v>1441146356</v>
      </c>
      <c r="K3888" t="b">
        <v>0</v>
      </c>
      <c r="L3888">
        <v>0</v>
      </c>
      <c r="M3888" t="b">
        <v>0</v>
      </c>
      <c r="N3888" t="s">
        <v>8270</v>
      </c>
      <c r="O3888">
        <f t="shared" si="300"/>
        <v>0</v>
      </c>
      <c r="P3888">
        <f t="shared" si="301"/>
        <v>0</v>
      </c>
      <c r="Q3888" s="10" t="s">
        <v>8319</v>
      </c>
      <c r="R3888" t="s">
        <v>8320</v>
      </c>
      <c r="S3888" s="11">
        <f t="shared" si="302"/>
        <v>42248.934675925921</v>
      </c>
      <c r="T3888" s="11">
        <f t="shared" si="303"/>
        <v>42303.934675925921</v>
      </c>
      <c r="U3888">
        <f t="shared" si="304"/>
        <v>2015</v>
      </c>
    </row>
    <row r="3889" spans="1:21" ht="43.5" x14ac:dyDescent="0.35">
      <c r="A3889">
        <v>1041</v>
      </c>
      <c r="B3889" s="3" t="s">
        <v>1042</v>
      </c>
      <c r="C3889" s="3" t="s">
        <v>5151</v>
      </c>
      <c r="D3889" s="6">
        <v>50</v>
      </c>
      <c r="E3889" s="8">
        <v>0</v>
      </c>
      <c r="F3889" t="s">
        <v>8219</v>
      </c>
      <c r="G3889" t="s">
        <v>8223</v>
      </c>
      <c r="H3889" t="s">
        <v>8245</v>
      </c>
      <c r="I3889">
        <v>1406769992</v>
      </c>
      <c r="J3889">
        <v>1405041992</v>
      </c>
      <c r="K3889" t="b">
        <v>0</v>
      </c>
      <c r="L3889">
        <v>0</v>
      </c>
      <c r="M3889" t="b">
        <v>0</v>
      </c>
      <c r="N3889" t="s">
        <v>8279</v>
      </c>
      <c r="O3889">
        <f t="shared" si="300"/>
        <v>0</v>
      </c>
      <c r="P3889">
        <f t="shared" si="301"/>
        <v>0</v>
      </c>
      <c r="Q3889" s="10" t="s">
        <v>8331</v>
      </c>
      <c r="R3889" t="s">
        <v>8332</v>
      </c>
      <c r="S3889" s="11">
        <f t="shared" si="302"/>
        <v>41831.060092592597</v>
      </c>
      <c r="T3889" s="11">
        <f t="shared" si="303"/>
        <v>41851.060092592597</v>
      </c>
      <c r="U3889">
        <f t="shared" si="304"/>
        <v>2014</v>
      </c>
    </row>
    <row r="3890" spans="1:21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ref="O3890:O3906" si="305">ROUND(E3890/D3890*100,0)</f>
        <v>27</v>
      </c>
      <c r="P3890">
        <f t="shared" ref="P3890:P3906" si="306">IFERROR(ROUND(E3890/L3890,2),0)</f>
        <v>38.71</v>
      </c>
      <c r="Q3890" s="10" t="s">
        <v>8317</v>
      </c>
      <c r="R3890" t="s">
        <v>8318</v>
      </c>
      <c r="S3890" s="11">
        <f t="shared" ref="S3890:S3906" si="307">(((J3890/60)/60)/24)+DATE(1970,1,1)</f>
        <v>42762.545810185184</v>
      </c>
      <c r="T3890" s="11">
        <f t="shared" ref="T3890:T3906" si="308">(((I3890/60)/60)/24)+DATE(1970,1,1)</f>
        <v>42792.545810185184</v>
      </c>
      <c r="U3890">
        <f t="shared" ref="U3890:U3906" si="309">YEAR(S3890)</f>
        <v>2017</v>
      </c>
    </row>
    <row r="3891" spans="1:21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5"/>
        <v>1</v>
      </c>
      <c r="P3891">
        <f t="shared" si="306"/>
        <v>13.11</v>
      </c>
      <c r="Q3891" s="10" t="s">
        <v>8317</v>
      </c>
      <c r="R3891" t="s">
        <v>8318</v>
      </c>
      <c r="S3891" s="11">
        <f t="shared" si="307"/>
        <v>41977.004976851851</v>
      </c>
      <c r="T3891" s="11">
        <f t="shared" si="308"/>
        <v>42008.976388888885</v>
      </c>
      <c r="U3891">
        <f t="shared" si="309"/>
        <v>2014</v>
      </c>
    </row>
    <row r="3892" spans="1:21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5"/>
        <v>17</v>
      </c>
      <c r="P3892">
        <f t="shared" si="306"/>
        <v>315.5</v>
      </c>
      <c r="Q3892" s="10" t="s">
        <v>8317</v>
      </c>
      <c r="R3892" t="s">
        <v>8318</v>
      </c>
      <c r="S3892" s="11">
        <f t="shared" si="307"/>
        <v>42171.758611111116</v>
      </c>
      <c r="T3892" s="11">
        <f t="shared" si="308"/>
        <v>42231.758611111116</v>
      </c>
      <c r="U3892">
        <f t="shared" si="309"/>
        <v>2015</v>
      </c>
    </row>
    <row r="3893" spans="1:21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5"/>
        <v>33</v>
      </c>
      <c r="P3893">
        <f t="shared" si="306"/>
        <v>37.14</v>
      </c>
      <c r="Q3893" s="10" t="s">
        <v>8317</v>
      </c>
      <c r="R3893" t="s">
        <v>8318</v>
      </c>
      <c r="S3893" s="11">
        <f t="shared" si="307"/>
        <v>42056.1324537037</v>
      </c>
      <c r="T3893" s="11">
        <f t="shared" si="308"/>
        <v>42086.207638888889</v>
      </c>
      <c r="U3893">
        <f t="shared" si="309"/>
        <v>2015</v>
      </c>
    </row>
    <row r="3894" spans="1:21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5"/>
        <v>0</v>
      </c>
      <c r="P3894">
        <f t="shared" si="306"/>
        <v>0</v>
      </c>
      <c r="Q3894" s="10" t="s">
        <v>8317</v>
      </c>
      <c r="R3894" t="s">
        <v>8318</v>
      </c>
      <c r="S3894" s="11">
        <f t="shared" si="307"/>
        <v>41867.652280092596</v>
      </c>
      <c r="T3894" s="11">
        <f t="shared" si="308"/>
        <v>41875.291666666664</v>
      </c>
      <c r="U3894">
        <f t="shared" si="309"/>
        <v>2014</v>
      </c>
    </row>
    <row r="3895" spans="1:21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5"/>
        <v>22</v>
      </c>
      <c r="P3895">
        <f t="shared" si="306"/>
        <v>128.27000000000001</v>
      </c>
      <c r="Q3895" s="10" t="s">
        <v>8317</v>
      </c>
      <c r="R3895" t="s">
        <v>8318</v>
      </c>
      <c r="S3895" s="11">
        <f t="shared" si="307"/>
        <v>41779.657870370371</v>
      </c>
      <c r="T3895" s="11">
        <f t="shared" si="308"/>
        <v>41821.25</v>
      </c>
      <c r="U3895">
        <f t="shared" si="309"/>
        <v>2014</v>
      </c>
    </row>
    <row r="3896" spans="1:21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5"/>
        <v>3</v>
      </c>
      <c r="P3896">
        <f t="shared" si="306"/>
        <v>47.27</v>
      </c>
      <c r="Q3896" s="10" t="s">
        <v>8317</v>
      </c>
      <c r="R3896" t="s">
        <v>8318</v>
      </c>
      <c r="S3896" s="11">
        <f t="shared" si="307"/>
        <v>42679.958472222221</v>
      </c>
      <c r="T3896" s="11">
        <f t="shared" si="308"/>
        <v>42710.207638888889</v>
      </c>
      <c r="U3896">
        <f t="shared" si="309"/>
        <v>2016</v>
      </c>
    </row>
    <row r="3897" spans="1:21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5"/>
        <v>5</v>
      </c>
      <c r="P3897">
        <f t="shared" si="306"/>
        <v>50</v>
      </c>
      <c r="Q3897" s="10" t="s">
        <v>8317</v>
      </c>
      <c r="R3897" t="s">
        <v>8318</v>
      </c>
      <c r="S3897" s="11">
        <f t="shared" si="307"/>
        <v>42032.250208333338</v>
      </c>
      <c r="T3897" s="11">
        <f t="shared" si="308"/>
        <v>42063.250208333338</v>
      </c>
      <c r="U3897">
        <f t="shared" si="309"/>
        <v>2015</v>
      </c>
    </row>
    <row r="3898" spans="1:21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5"/>
        <v>11</v>
      </c>
      <c r="P3898">
        <f t="shared" si="306"/>
        <v>42.5</v>
      </c>
      <c r="Q3898" s="10" t="s">
        <v>8317</v>
      </c>
      <c r="R3898" t="s">
        <v>8318</v>
      </c>
      <c r="S3898" s="11">
        <f t="shared" si="307"/>
        <v>41793.191875000004</v>
      </c>
      <c r="T3898" s="11">
        <f t="shared" si="308"/>
        <v>41807.191875000004</v>
      </c>
      <c r="U3898">
        <f t="shared" si="309"/>
        <v>2014</v>
      </c>
    </row>
    <row r="3899" spans="1:21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5"/>
        <v>18</v>
      </c>
      <c r="P3899">
        <f t="shared" si="306"/>
        <v>44</v>
      </c>
      <c r="Q3899" s="10" t="s">
        <v>8317</v>
      </c>
      <c r="R3899" t="s">
        <v>8318</v>
      </c>
      <c r="S3899" s="11">
        <f t="shared" si="307"/>
        <v>41982.87364583333</v>
      </c>
      <c r="T3899" s="11">
        <f t="shared" si="308"/>
        <v>42012.87364583333</v>
      </c>
      <c r="U3899">
        <f t="shared" si="309"/>
        <v>2014</v>
      </c>
    </row>
    <row r="3900" spans="1:21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5"/>
        <v>33</v>
      </c>
      <c r="P3900">
        <f t="shared" si="306"/>
        <v>50.88</v>
      </c>
      <c r="Q3900" s="10" t="s">
        <v>8317</v>
      </c>
      <c r="R3900" t="s">
        <v>8318</v>
      </c>
      <c r="S3900" s="11">
        <f t="shared" si="307"/>
        <v>42193.482291666667</v>
      </c>
      <c r="T3900" s="11">
        <f t="shared" si="308"/>
        <v>42233.666666666672</v>
      </c>
      <c r="U3900">
        <f t="shared" si="309"/>
        <v>2015</v>
      </c>
    </row>
    <row r="3901" spans="1:21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5"/>
        <v>1</v>
      </c>
      <c r="P3901">
        <f t="shared" si="306"/>
        <v>62.5</v>
      </c>
      <c r="Q3901" s="10" t="s">
        <v>8317</v>
      </c>
      <c r="R3901" t="s">
        <v>8318</v>
      </c>
      <c r="S3901" s="11">
        <f t="shared" si="307"/>
        <v>41843.775011574071</v>
      </c>
      <c r="T3901" s="11">
        <f t="shared" si="308"/>
        <v>41863.775011574071</v>
      </c>
      <c r="U3901">
        <f t="shared" si="309"/>
        <v>2014</v>
      </c>
    </row>
    <row r="3902" spans="1:21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5"/>
        <v>5</v>
      </c>
      <c r="P3902">
        <f t="shared" si="306"/>
        <v>27</v>
      </c>
      <c r="Q3902" s="10" t="s">
        <v>8317</v>
      </c>
      <c r="R3902" t="s">
        <v>8318</v>
      </c>
      <c r="S3902" s="11">
        <f t="shared" si="307"/>
        <v>42136.092488425929</v>
      </c>
      <c r="T3902" s="11">
        <f t="shared" si="308"/>
        <v>42166.092488425929</v>
      </c>
      <c r="U3902">
        <f t="shared" si="309"/>
        <v>2015</v>
      </c>
    </row>
    <row r="3903" spans="1:21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5"/>
        <v>1</v>
      </c>
      <c r="P3903">
        <f t="shared" si="306"/>
        <v>25</v>
      </c>
      <c r="Q3903" s="10" t="s">
        <v>8317</v>
      </c>
      <c r="R3903" t="s">
        <v>8318</v>
      </c>
      <c r="S3903" s="11">
        <f t="shared" si="307"/>
        <v>42317.826377314821</v>
      </c>
      <c r="T3903" s="11">
        <f t="shared" si="308"/>
        <v>42357.826377314821</v>
      </c>
      <c r="U3903">
        <f t="shared" si="309"/>
        <v>2015</v>
      </c>
    </row>
    <row r="3904" spans="1:21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5"/>
        <v>49</v>
      </c>
      <c r="P3904">
        <f t="shared" si="306"/>
        <v>47.26</v>
      </c>
      <c r="Q3904" s="10" t="s">
        <v>8317</v>
      </c>
      <c r="R3904" t="s">
        <v>8318</v>
      </c>
      <c r="S3904" s="11">
        <f t="shared" si="307"/>
        <v>42663.468078703707</v>
      </c>
      <c r="T3904" s="11">
        <f t="shared" si="308"/>
        <v>42688.509745370371</v>
      </c>
      <c r="U3904">
        <f t="shared" si="309"/>
        <v>2016</v>
      </c>
    </row>
    <row r="3905" spans="1:21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5"/>
        <v>0</v>
      </c>
      <c r="P3905">
        <f t="shared" si="306"/>
        <v>0</v>
      </c>
      <c r="Q3905" s="10" t="s">
        <v>8317</v>
      </c>
      <c r="R3905" t="s">
        <v>8318</v>
      </c>
      <c r="S3905" s="11">
        <f t="shared" si="307"/>
        <v>42186.01116898148</v>
      </c>
      <c r="T3905" s="11">
        <f t="shared" si="308"/>
        <v>42230.818055555559</v>
      </c>
      <c r="U3905">
        <f t="shared" si="309"/>
        <v>2015</v>
      </c>
    </row>
    <row r="3906" spans="1:21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5"/>
        <v>0</v>
      </c>
      <c r="P3906">
        <f t="shared" si="306"/>
        <v>1.5</v>
      </c>
      <c r="Q3906" s="10" t="s">
        <v>8317</v>
      </c>
      <c r="R3906" t="s">
        <v>8318</v>
      </c>
      <c r="S3906" s="11">
        <f t="shared" si="307"/>
        <v>42095.229166666672</v>
      </c>
      <c r="T3906" s="11">
        <f t="shared" si="308"/>
        <v>42109.211111111115</v>
      </c>
      <c r="U3906">
        <f t="shared" si="309"/>
        <v>2015</v>
      </c>
    </row>
    <row r="3907" spans="1:21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10">ROUND(E3907/D3907*100,0)</f>
        <v>12</v>
      </c>
      <c r="P3907">
        <f t="shared" ref="P3907:P3970" si="311">IFERROR(ROUND(E3907/L3907,2),0)</f>
        <v>24.71</v>
      </c>
      <c r="Q3907" s="10" t="s">
        <v>8317</v>
      </c>
      <c r="R3907" t="s">
        <v>8318</v>
      </c>
      <c r="S3907" s="11">
        <f t="shared" ref="S3907:S3970" si="312">(((J3907/60)/60)/24)+DATE(1970,1,1)</f>
        <v>42124.623877314814</v>
      </c>
      <c r="T3907" s="11">
        <f t="shared" ref="T3907:T3970" si="313">(((I3907/60)/60)/24)+DATE(1970,1,1)</f>
        <v>42166.958333333328</v>
      </c>
      <c r="U3907">
        <f t="shared" ref="U3907:U3970" si="314">YEAR(S3907)</f>
        <v>2015</v>
      </c>
    </row>
    <row r="3908" spans="1:21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10"/>
        <v>67</v>
      </c>
      <c r="P3908">
        <f t="shared" si="311"/>
        <v>63.13</v>
      </c>
      <c r="Q3908" s="10" t="s">
        <v>8317</v>
      </c>
      <c r="R3908" t="s">
        <v>8318</v>
      </c>
      <c r="S3908" s="11">
        <f t="shared" si="312"/>
        <v>42143.917743055557</v>
      </c>
      <c r="T3908" s="11">
        <f t="shared" si="313"/>
        <v>42181.559027777781</v>
      </c>
      <c r="U3908">
        <f t="shared" si="314"/>
        <v>2015</v>
      </c>
    </row>
    <row r="3909" spans="1:21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10"/>
        <v>15</v>
      </c>
      <c r="P3909">
        <f t="shared" si="311"/>
        <v>38.25</v>
      </c>
      <c r="Q3909" s="10" t="s">
        <v>8317</v>
      </c>
      <c r="R3909" t="s">
        <v>8318</v>
      </c>
      <c r="S3909" s="11">
        <f t="shared" si="312"/>
        <v>41906.819513888891</v>
      </c>
      <c r="T3909" s="11">
        <f t="shared" si="313"/>
        <v>41938.838888888888</v>
      </c>
      <c r="U3909">
        <f t="shared" si="314"/>
        <v>2014</v>
      </c>
    </row>
    <row r="3910" spans="1:21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10"/>
        <v>9</v>
      </c>
      <c r="P3910">
        <f t="shared" si="311"/>
        <v>16.25</v>
      </c>
      <c r="Q3910" s="10" t="s">
        <v>8317</v>
      </c>
      <c r="R3910" t="s">
        <v>8318</v>
      </c>
      <c r="S3910" s="11">
        <f t="shared" si="312"/>
        <v>41834.135370370372</v>
      </c>
      <c r="T3910" s="11">
        <f t="shared" si="313"/>
        <v>41849.135370370372</v>
      </c>
      <c r="U3910">
        <f t="shared" si="314"/>
        <v>2014</v>
      </c>
    </row>
    <row r="3911" spans="1:21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10"/>
        <v>0</v>
      </c>
      <c r="P3911">
        <f t="shared" si="311"/>
        <v>33.75</v>
      </c>
      <c r="Q3911" s="10" t="s">
        <v>8317</v>
      </c>
      <c r="R3911" t="s">
        <v>8318</v>
      </c>
      <c r="S3911" s="11">
        <f t="shared" si="312"/>
        <v>41863.359282407408</v>
      </c>
      <c r="T3911" s="11">
        <f t="shared" si="313"/>
        <v>41893.359282407408</v>
      </c>
      <c r="U3911">
        <f t="shared" si="314"/>
        <v>2014</v>
      </c>
    </row>
    <row r="3912" spans="1:21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10"/>
        <v>3</v>
      </c>
      <c r="P3912">
        <f t="shared" si="311"/>
        <v>61.67</v>
      </c>
      <c r="Q3912" s="10" t="s">
        <v>8317</v>
      </c>
      <c r="R3912" t="s">
        <v>8318</v>
      </c>
      <c r="S3912" s="11">
        <f t="shared" si="312"/>
        <v>42224.756909722222</v>
      </c>
      <c r="T3912" s="11">
        <f t="shared" si="313"/>
        <v>42254.756909722222</v>
      </c>
      <c r="U3912">
        <f t="shared" si="314"/>
        <v>2015</v>
      </c>
    </row>
    <row r="3913" spans="1:21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10"/>
        <v>37</v>
      </c>
      <c r="P3913">
        <f t="shared" si="311"/>
        <v>83.14</v>
      </c>
      <c r="Q3913" s="10" t="s">
        <v>8317</v>
      </c>
      <c r="R3913" t="s">
        <v>8318</v>
      </c>
      <c r="S3913" s="11">
        <f t="shared" si="312"/>
        <v>41939.8122337963</v>
      </c>
      <c r="T3913" s="11">
        <f t="shared" si="313"/>
        <v>41969.853900462964</v>
      </c>
      <c r="U3913">
        <f t="shared" si="314"/>
        <v>2014</v>
      </c>
    </row>
    <row r="3914" spans="1:21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10"/>
        <v>0</v>
      </c>
      <c r="P3914">
        <f t="shared" si="311"/>
        <v>1</v>
      </c>
      <c r="Q3914" s="10" t="s">
        <v>8317</v>
      </c>
      <c r="R3914" t="s">
        <v>8318</v>
      </c>
      <c r="S3914" s="11">
        <f t="shared" si="312"/>
        <v>42059.270023148143</v>
      </c>
      <c r="T3914" s="11">
        <f t="shared" si="313"/>
        <v>42119.190972222219</v>
      </c>
      <c r="U3914">
        <f t="shared" si="314"/>
        <v>2015</v>
      </c>
    </row>
    <row r="3915" spans="1:21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10"/>
        <v>10</v>
      </c>
      <c r="P3915">
        <f t="shared" si="311"/>
        <v>142.86000000000001</v>
      </c>
      <c r="Q3915" s="10" t="s">
        <v>8317</v>
      </c>
      <c r="R3915" t="s">
        <v>8318</v>
      </c>
      <c r="S3915" s="11">
        <f t="shared" si="312"/>
        <v>42308.211215277777</v>
      </c>
      <c r="T3915" s="11">
        <f t="shared" si="313"/>
        <v>42338.252881944441</v>
      </c>
      <c r="U3915">
        <f t="shared" si="314"/>
        <v>2015</v>
      </c>
    </row>
    <row r="3916" spans="1:21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10"/>
        <v>36</v>
      </c>
      <c r="P3916">
        <f t="shared" si="311"/>
        <v>33.67</v>
      </c>
      <c r="Q3916" s="10" t="s">
        <v>8317</v>
      </c>
      <c r="R3916" t="s">
        <v>8318</v>
      </c>
      <c r="S3916" s="11">
        <f t="shared" si="312"/>
        <v>42114.818935185183</v>
      </c>
      <c r="T3916" s="11">
        <f t="shared" si="313"/>
        <v>42134.957638888889</v>
      </c>
      <c r="U3916">
        <f t="shared" si="314"/>
        <v>2015</v>
      </c>
    </row>
    <row r="3917" spans="1:21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10"/>
        <v>0</v>
      </c>
      <c r="P3917">
        <f t="shared" si="311"/>
        <v>5</v>
      </c>
      <c r="Q3917" s="10" t="s">
        <v>8317</v>
      </c>
      <c r="R3917" t="s">
        <v>8318</v>
      </c>
      <c r="S3917" s="11">
        <f t="shared" si="312"/>
        <v>42492.98505787037</v>
      </c>
      <c r="T3917" s="11">
        <f t="shared" si="313"/>
        <v>42522.98505787037</v>
      </c>
      <c r="U3917">
        <f t="shared" si="314"/>
        <v>2016</v>
      </c>
    </row>
    <row r="3918" spans="1:21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10"/>
        <v>0</v>
      </c>
      <c r="P3918">
        <f t="shared" si="311"/>
        <v>0</v>
      </c>
      <c r="Q3918" s="10" t="s">
        <v>8317</v>
      </c>
      <c r="R3918" t="s">
        <v>8318</v>
      </c>
      <c r="S3918" s="11">
        <f t="shared" si="312"/>
        <v>42494.471666666665</v>
      </c>
      <c r="T3918" s="11">
        <f t="shared" si="313"/>
        <v>42524.471666666665</v>
      </c>
      <c r="U3918">
        <f t="shared" si="314"/>
        <v>2016</v>
      </c>
    </row>
    <row r="3919" spans="1:21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10"/>
        <v>0</v>
      </c>
      <c r="P3919">
        <f t="shared" si="311"/>
        <v>10</v>
      </c>
      <c r="Q3919" s="10" t="s">
        <v>8317</v>
      </c>
      <c r="R3919" t="s">
        <v>8318</v>
      </c>
      <c r="S3919" s="11">
        <f t="shared" si="312"/>
        <v>41863.527326388888</v>
      </c>
      <c r="T3919" s="11">
        <f t="shared" si="313"/>
        <v>41893.527326388888</v>
      </c>
      <c r="U3919">
        <f t="shared" si="314"/>
        <v>2014</v>
      </c>
    </row>
    <row r="3920" spans="1:21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10"/>
        <v>0</v>
      </c>
      <c r="P3920">
        <f t="shared" si="311"/>
        <v>40</v>
      </c>
      <c r="Q3920" s="10" t="s">
        <v>8317</v>
      </c>
      <c r="R3920" t="s">
        <v>8318</v>
      </c>
      <c r="S3920" s="11">
        <f t="shared" si="312"/>
        <v>41843.664618055554</v>
      </c>
      <c r="T3920" s="11">
        <f t="shared" si="313"/>
        <v>41855.666666666664</v>
      </c>
      <c r="U3920">
        <f t="shared" si="314"/>
        <v>2014</v>
      </c>
    </row>
    <row r="3921" spans="1:21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10"/>
        <v>2</v>
      </c>
      <c r="P3921">
        <f t="shared" si="311"/>
        <v>30</v>
      </c>
      <c r="Q3921" s="10" t="s">
        <v>8317</v>
      </c>
      <c r="R3921" t="s">
        <v>8318</v>
      </c>
      <c r="S3921" s="11">
        <f t="shared" si="312"/>
        <v>42358.684872685189</v>
      </c>
      <c r="T3921" s="11">
        <f t="shared" si="313"/>
        <v>42387</v>
      </c>
      <c r="U3921">
        <f t="shared" si="314"/>
        <v>2015</v>
      </c>
    </row>
    <row r="3922" spans="1:21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10"/>
        <v>5</v>
      </c>
      <c r="P3922">
        <f t="shared" si="311"/>
        <v>45</v>
      </c>
      <c r="Q3922" s="10" t="s">
        <v>8317</v>
      </c>
      <c r="R3922" t="s">
        <v>8318</v>
      </c>
      <c r="S3922" s="11">
        <f t="shared" si="312"/>
        <v>42657.38726851852</v>
      </c>
      <c r="T3922" s="11">
        <f t="shared" si="313"/>
        <v>42687.428935185191</v>
      </c>
      <c r="U3922">
        <f t="shared" si="314"/>
        <v>2016</v>
      </c>
    </row>
    <row r="3923" spans="1:21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10"/>
        <v>0</v>
      </c>
      <c r="P3923">
        <f t="shared" si="311"/>
        <v>0</v>
      </c>
      <c r="Q3923" s="10" t="s">
        <v>8317</v>
      </c>
      <c r="R3923" t="s">
        <v>8318</v>
      </c>
      <c r="S3923" s="11">
        <f t="shared" si="312"/>
        <v>41926.542303240742</v>
      </c>
      <c r="T3923" s="11">
        <f t="shared" si="313"/>
        <v>41938.75</v>
      </c>
      <c r="U3923">
        <f t="shared" si="314"/>
        <v>2014</v>
      </c>
    </row>
    <row r="3924" spans="1:21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10"/>
        <v>8</v>
      </c>
      <c r="P3924">
        <f t="shared" si="311"/>
        <v>10.17</v>
      </c>
      <c r="Q3924" s="10" t="s">
        <v>8317</v>
      </c>
      <c r="R3924" t="s">
        <v>8318</v>
      </c>
      <c r="S3924" s="11">
        <f t="shared" si="312"/>
        <v>42020.768634259264</v>
      </c>
      <c r="T3924" s="11">
        <f t="shared" si="313"/>
        <v>42065.958333333328</v>
      </c>
      <c r="U3924">
        <f t="shared" si="314"/>
        <v>2015</v>
      </c>
    </row>
    <row r="3925" spans="1:21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10"/>
        <v>12</v>
      </c>
      <c r="P3925">
        <f t="shared" si="311"/>
        <v>81.41</v>
      </c>
      <c r="Q3925" s="10" t="s">
        <v>8317</v>
      </c>
      <c r="R3925" t="s">
        <v>8318</v>
      </c>
      <c r="S3925" s="11">
        <f t="shared" si="312"/>
        <v>42075.979988425926</v>
      </c>
      <c r="T3925" s="11">
        <f t="shared" si="313"/>
        <v>42103.979988425926</v>
      </c>
      <c r="U3925">
        <f t="shared" si="314"/>
        <v>2015</v>
      </c>
    </row>
    <row r="3926" spans="1:21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10"/>
        <v>15</v>
      </c>
      <c r="P3926">
        <f t="shared" si="311"/>
        <v>57.25</v>
      </c>
      <c r="Q3926" s="10" t="s">
        <v>8317</v>
      </c>
      <c r="R3926" t="s">
        <v>8318</v>
      </c>
      <c r="S3926" s="11">
        <f t="shared" si="312"/>
        <v>41786.959745370368</v>
      </c>
      <c r="T3926" s="11">
        <f t="shared" si="313"/>
        <v>41816.959745370368</v>
      </c>
      <c r="U3926">
        <f t="shared" si="314"/>
        <v>2014</v>
      </c>
    </row>
    <row r="3927" spans="1:21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10"/>
        <v>10</v>
      </c>
      <c r="P3927">
        <f t="shared" si="311"/>
        <v>5</v>
      </c>
      <c r="Q3927" s="10" t="s">
        <v>8317</v>
      </c>
      <c r="R3927" t="s">
        <v>8318</v>
      </c>
      <c r="S3927" s="11">
        <f t="shared" si="312"/>
        <v>41820.870821759258</v>
      </c>
      <c r="T3927" s="11">
        <f t="shared" si="313"/>
        <v>41850.870821759258</v>
      </c>
      <c r="U3927">
        <f t="shared" si="314"/>
        <v>2014</v>
      </c>
    </row>
    <row r="3928" spans="1:21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10"/>
        <v>0</v>
      </c>
      <c r="P3928">
        <f t="shared" si="311"/>
        <v>15</v>
      </c>
      <c r="Q3928" s="10" t="s">
        <v>8317</v>
      </c>
      <c r="R3928" t="s">
        <v>8318</v>
      </c>
      <c r="S3928" s="11">
        <f t="shared" si="312"/>
        <v>41970.085046296299</v>
      </c>
      <c r="T3928" s="11">
        <f t="shared" si="313"/>
        <v>42000.085046296299</v>
      </c>
      <c r="U3928">
        <f t="shared" si="314"/>
        <v>2014</v>
      </c>
    </row>
    <row r="3929" spans="1:21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10"/>
        <v>1</v>
      </c>
      <c r="P3929">
        <f t="shared" si="311"/>
        <v>12.5</v>
      </c>
      <c r="Q3929" s="10" t="s">
        <v>8317</v>
      </c>
      <c r="R3929" t="s">
        <v>8318</v>
      </c>
      <c r="S3929" s="11">
        <f t="shared" si="312"/>
        <v>41830.267407407409</v>
      </c>
      <c r="T3929" s="11">
        <f t="shared" si="313"/>
        <v>41860.267407407409</v>
      </c>
      <c r="U3929">
        <f t="shared" si="314"/>
        <v>2014</v>
      </c>
    </row>
    <row r="3930" spans="1:21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10"/>
        <v>13</v>
      </c>
      <c r="P3930">
        <f t="shared" si="311"/>
        <v>93</v>
      </c>
      <c r="Q3930" s="10" t="s">
        <v>8317</v>
      </c>
      <c r="R3930" t="s">
        <v>8318</v>
      </c>
      <c r="S3930" s="11">
        <f t="shared" si="312"/>
        <v>42265.683182870373</v>
      </c>
      <c r="T3930" s="11">
        <f t="shared" si="313"/>
        <v>42293.207638888889</v>
      </c>
      <c r="U3930">
        <f t="shared" si="314"/>
        <v>2015</v>
      </c>
    </row>
    <row r="3931" spans="1:21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10"/>
        <v>2</v>
      </c>
      <c r="P3931">
        <f t="shared" si="311"/>
        <v>32.36</v>
      </c>
      <c r="Q3931" s="10" t="s">
        <v>8317</v>
      </c>
      <c r="R3931" t="s">
        <v>8318</v>
      </c>
      <c r="S3931" s="11">
        <f t="shared" si="312"/>
        <v>42601.827141203699</v>
      </c>
      <c r="T3931" s="11">
        <f t="shared" si="313"/>
        <v>42631.827141203699</v>
      </c>
      <c r="U3931">
        <f t="shared" si="314"/>
        <v>2016</v>
      </c>
    </row>
    <row r="3932" spans="1:21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10"/>
        <v>0</v>
      </c>
      <c r="P3932">
        <f t="shared" si="311"/>
        <v>0</v>
      </c>
      <c r="Q3932" s="10" t="s">
        <v>8317</v>
      </c>
      <c r="R3932" t="s">
        <v>8318</v>
      </c>
      <c r="S3932" s="11">
        <f t="shared" si="312"/>
        <v>42433.338749999995</v>
      </c>
      <c r="T3932" s="11">
        <f t="shared" si="313"/>
        <v>42461.25</v>
      </c>
      <c r="U3932">
        <f t="shared" si="314"/>
        <v>2016</v>
      </c>
    </row>
    <row r="3933" spans="1:21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10"/>
        <v>0</v>
      </c>
      <c r="P3933">
        <f t="shared" si="311"/>
        <v>0</v>
      </c>
      <c r="Q3933" s="10" t="s">
        <v>8317</v>
      </c>
      <c r="R3933" t="s">
        <v>8318</v>
      </c>
      <c r="S3933" s="11">
        <f t="shared" si="312"/>
        <v>42228.151701388888</v>
      </c>
      <c r="T3933" s="11">
        <f t="shared" si="313"/>
        <v>42253.151701388888</v>
      </c>
      <c r="U3933">
        <f t="shared" si="314"/>
        <v>2015</v>
      </c>
    </row>
    <row r="3934" spans="1:21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10"/>
        <v>0</v>
      </c>
      <c r="P3934">
        <f t="shared" si="311"/>
        <v>1</v>
      </c>
      <c r="Q3934" s="10" t="s">
        <v>8317</v>
      </c>
      <c r="R3934" t="s">
        <v>8318</v>
      </c>
      <c r="S3934" s="11">
        <f t="shared" si="312"/>
        <v>42415.168564814812</v>
      </c>
      <c r="T3934" s="11">
        <f t="shared" si="313"/>
        <v>42445.126898148148</v>
      </c>
      <c r="U3934">
        <f t="shared" si="314"/>
        <v>2016</v>
      </c>
    </row>
    <row r="3935" spans="1:21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10"/>
        <v>16</v>
      </c>
      <c r="P3935">
        <f t="shared" si="311"/>
        <v>91.83</v>
      </c>
      <c r="Q3935" s="10" t="s">
        <v>8317</v>
      </c>
      <c r="R3935" t="s">
        <v>8318</v>
      </c>
      <c r="S3935" s="11">
        <f t="shared" si="312"/>
        <v>42538.968310185184</v>
      </c>
      <c r="T3935" s="11">
        <f t="shared" si="313"/>
        <v>42568.029861111107</v>
      </c>
      <c r="U3935">
        <f t="shared" si="314"/>
        <v>2016</v>
      </c>
    </row>
    <row r="3936" spans="1:21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10"/>
        <v>11</v>
      </c>
      <c r="P3936">
        <f t="shared" si="311"/>
        <v>45.83</v>
      </c>
      <c r="Q3936" s="10" t="s">
        <v>8317</v>
      </c>
      <c r="R3936" t="s">
        <v>8318</v>
      </c>
      <c r="S3936" s="11">
        <f t="shared" si="312"/>
        <v>42233.671747685185</v>
      </c>
      <c r="T3936" s="11">
        <f t="shared" si="313"/>
        <v>42278.541666666672</v>
      </c>
      <c r="U3936">
        <f t="shared" si="314"/>
        <v>2015</v>
      </c>
    </row>
    <row r="3937" spans="1:21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10"/>
        <v>44</v>
      </c>
      <c r="P3937">
        <f t="shared" si="311"/>
        <v>57.17</v>
      </c>
      <c r="Q3937" s="10" t="s">
        <v>8317</v>
      </c>
      <c r="R3937" t="s">
        <v>8318</v>
      </c>
      <c r="S3937" s="11">
        <f t="shared" si="312"/>
        <v>42221.656782407401</v>
      </c>
      <c r="T3937" s="11">
        <f t="shared" si="313"/>
        <v>42281.656782407401</v>
      </c>
      <c r="U3937">
        <f t="shared" si="314"/>
        <v>2015</v>
      </c>
    </row>
    <row r="3938" spans="1:21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10"/>
        <v>0</v>
      </c>
      <c r="P3938">
        <f t="shared" si="311"/>
        <v>0</v>
      </c>
      <c r="Q3938" s="10" t="s">
        <v>8317</v>
      </c>
      <c r="R3938" t="s">
        <v>8318</v>
      </c>
      <c r="S3938" s="11">
        <f t="shared" si="312"/>
        <v>42675.262962962966</v>
      </c>
      <c r="T3938" s="11">
        <f t="shared" si="313"/>
        <v>42705.304629629631</v>
      </c>
      <c r="U3938">
        <f t="shared" si="314"/>
        <v>2016</v>
      </c>
    </row>
    <row r="3939" spans="1:21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10"/>
        <v>86</v>
      </c>
      <c r="P3939">
        <f t="shared" si="311"/>
        <v>248.5</v>
      </c>
      <c r="Q3939" s="10" t="s">
        <v>8317</v>
      </c>
      <c r="R3939" t="s">
        <v>8318</v>
      </c>
      <c r="S3939" s="11">
        <f t="shared" si="312"/>
        <v>42534.631481481483</v>
      </c>
      <c r="T3939" s="11">
        <f t="shared" si="313"/>
        <v>42562.631481481483</v>
      </c>
      <c r="U3939">
        <f t="shared" si="314"/>
        <v>2016</v>
      </c>
    </row>
    <row r="3940" spans="1:21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10"/>
        <v>12</v>
      </c>
      <c r="P3940">
        <f t="shared" si="311"/>
        <v>79.400000000000006</v>
      </c>
      <c r="Q3940" s="10" t="s">
        <v>8317</v>
      </c>
      <c r="R3940" t="s">
        <v>8318</v>
      </c>
      <c r="S3940" s="11">
        <f t="shared" si="312"/>
        <v>42151.905717592599</v>
      </c>
      <c r="T3940" s="11">
        <f t="shared" si="313"/>
        <v>42182.905717592599</v>
      </c>
      <c r="U3940">
        <f t="shared" si="314"/>
        <v>2015</v>
      </c>
    </row>
    <row r="3941" spans="1:21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10"/>
        <v>0</v>
      </c>
      <c r="P3941">
        <f t="shared" si="311"/>
        <v>5</v>
      </c>
      <c r="Q3941" s="10" t="s">
        <v>8317</v>
      </c>
      <c r="R3941" t="s">
        <v>8318</v>
      </c>
      <c r="S3941" s="11">
        <f t="shared" si="312"/>
        <v>41915.400219907409</v>
      </c>
      <c r="T3941" s="11">
        <f t="shared" si="313"/>
        <v>41919.1875</v>
      </c>
      <c r="U3941">
        <f t="shared" si="314"/>
        <v>2014</v>
      </c>
    </row>
    <row r="3942" spans="1:21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10"/>
        <v>0</v>
      </c>
      <c r="P3942">
        <f t="shared" si="311"/>
        <v>5.5</v>
      </c>
      <c r="Q3942" s="10" t="s">
        <v>8317</v>
      </c>
      <c r="R3942" t="s">
        <v>8318</v>
      </c>
      <c r="S3942" s="11">
        <f t="shared" si="312"/>
        <v>41961.492488425924</v>
      </c>
      <c r="T3942" s="11">
        <f t="shared" si="313"/>
        <v>42006.492488425924</v>
      </c>
      <c r="U3942">
        <f t="shared" si="314"/>
        <v>2014</v>
      </c>
    </row>
    <row r="3943" spans="1:21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10"/>
        <v>1</v>
      </c>
      <c r="P3943">
        <f t="shared" si="311"/>
        <v>25</v>
      </c>
      <c r="Q3943" s="10" t="s">
        <v>8317</v>
      </c>
      <c r="R3943" t="s">
        <v>8318</v>
      </c>
      <c r="S3943" s="11">
        <f t="shared" si="312"/>
        <v>41940.587233796294</v>
      </c>
      <c r="T3943" s="11">
        <f t="shared" si="313"/>
        <v>41968.041666666672</v>
      </c>
      <c r="U3943">
        <f t="shared" si="314"/>
        <v>2014</v>
      </c>
    </row>
    <row r="3944" spans="1:21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10"/>
        <v>0</v>
      </c>
      <c r="P3944">
        <f t="shared" si="311"/>
        <v>0</v>
      </c>
      <c r="Q3944" s="10" t="s">
        <v>8317</v>
      </c>
      <c r="R3944" t="s">
        <v>8318</v>
      </c>
      <c r="S3944" s="11">
        <f t="shared" si="312"/>
        <v>42111.904097222221</v>
      </c>
      <c r="T3944" s="11">
        <f t="shared" si="313"/>
        <v>42171.904097222221</v>
      </c>
      <c r="U3944">
        <f t="shared" si="314"/>
        <v>2015</v>
      </c>
    </row>
    <row r="3945" spans="1:21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10"/>
        <v>36</v>
      </c>
      <c r="P3945">
        <f t="shared" si="311"/>
        <v>137.08000000000001</v>
      </c>
      <c r="Q3945" s="10" t="s">
        <v>8317</v>
      </c>
      <c r="R3945" t="s">
        <v>8318</v>
      </c>
      <c r="S3945" s="11">
        <f t="shared" si="312"/>
        <v>42279.778564814813</v>
      </c>
      <c r="T3945" s="11">
        <f t="shared" si="313"/>
        <v>42310.701388888891</v>
      </c>
      <c r="U3945">
        <f t="shared" si="314"/>
        <v>2015</v>
      </c>
    </row>
    <row r="3946" spans="1:21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10"/>
        <v>0</v>
      </c>
      <c r="P3946">
        <f t="shared" si="311"/>
        <v>0</v>
      </c>
      <c r="Q3946" s="10" t="s">
        <v>8317</v>
      </c>
      <c r="R3946" t="s">
        <v>8318</v>
      </c>
      <c r="S3946" s="11">
        <f t="shared" si="312"/>
        <v>42213.662905092591</v>
      </c>
      <c r="T3946" s="11">
        <f t="shared" si="313"/>
        <v>42243.662905092591</v>
      </c>
      <c r="U3946">
        <f t="shared" si="314"/>
        <v>2015</v>
      </c>
    </row>
    <row r="3947" spans="1:21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10"/>
        <v>0</v>
      </c>
      <c r="P3947">
        <f t="shared" si="311"/>
        <v>5</v>
      </c>
      <c r="Q3947" s="10" t="s">
        <v>8317</v>
      </c>
      <c r="R3947" t="s">
        <v>8318</v>
      </c>
      <c r="S3947" s="11">
        <f t="shared" si="312"/>
        <v>42109.801712962959</v>
      </c>
      <c r="T3947" s="11">
        <f t="shared" si="313"/>
        <v>42139.801712962959</v>
      </c>
      <c r="U3947">
        <f t="shared" si="314"/>
        <v>2015</v>
      </c>
    </row>
    <row r="3948" spans="1:21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10"/>
        <v>3</v>
      </c>
      <c r="P3948">
        <f t="shared" si="311"/>
        <v>39</v>
      </c>
      <c r="Q3948" s="10" t="s">
        <v>8317</v>
      </c>
      <c r="R3948" t="s">
        <v>8318</v>
      </c>
      <c r="S3948" s="11">
        <f t="shared" si="312"/>
        <v>42031.833587962959</v>
      </c>
      <c r="T3948" s="11">
        <f t="shared" si="313"/>
        <v>42063.333333333328</v>
      </c>
      <c r="U3948">
        <f t="shared" si="314"/>
        <v>2015</v>
      </c>
    </row>
    <row r="3949" spans="1:21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10"/>
        <v>3</v>
      </c>
      <c r="P3949">
        <f t="shared" si="311"/>
        <v>50.5</v>
      </c>
      <c r="Q3949" s="10" t="s">
        <v>8317</v>
      </c>
      <c r="R3949" t="s">
        <v>8318</v>
      </c>
      <c r="S3949" s="11">
        <f t="shared" si="312"/>
        <v>42615.142870370371</v>
      </c>
      <c r="T3949" s="11">
        <f t="shared" si="313"/>
        <v>42645.142870370371</v>
      </c>
      <c r="U3949">
        <f t="shared" si="314"/>
        <v>2016</v>
      </c>
    </row>
    <row r="3950" spans="1:21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10"/>
        <v>0</v>
      </c>
      <c r="P3950">
        <f t="shared" si="311"/>
        <v>0</v>
      </c>
      <c r="Q3950" s="10" t="s">
        <v>8317</v>
      </c>
      <c r="R3950" t="s">
        <v>8318</v>
      </c>
      <c r="S3950" s="11">
        <f t="shared" si="312"/>
        <v>41829.325497685182</v>
      </c>
      <c r="T3950" s="11">
        <f t="shared" si="313"/>
        <v>41889.325497685182</v>
      </c>
      <c r="U3950">
        <f t="shared" si="314"/>
        <v>2014</v>
      </c>
    </row>
    <row r="3951" spans="1:21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10"/>
        <v>16</v>
      </c>
      <c r="P3951">
        <f t="shared" si="311"/>
        <v>49.28</v>
      </c>
      <c r="Q3951" s="10" t="s">
        <v>8317</v>
      </c>
      <c r="R3951" t="s">
        <v>8318</v>
      </c>
      <c r="S3951" s="11">
        <f t="shared" si="312"/>
        <v>42016.120613425926</v>
      </c>
      <c r="T3951" s="11">
        <f t="shared" si="313"/>
        <v>42046.120613425926</v>
      </c>
      <c r="U3951">
        <f t="shared" si="314"/>
        <v>2015</v>
      </c>
    </row>
    <row r="3952" spans="1:21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10"/>
        <v>1</v>
      </c>
      <c r="P3952">
        <f t="shared" si="311"/>
        <v>25</v>
      </c>
      <c r="Q3952" s="10" t="s">
        <v>8317</v>
      </c>
      <c r="R3952" t="s">
        <v>8318</v>
      </c>
      <c r="S3952" s="11">
        <f t="shared" si="312"/>
        <v>42439.702314814815</v>
      </c>
      <c r="T3952" s="11">
        <f t="shared" si="313"/>
        <v>42468.774305555555</v>
      </c>
      <c r="U3952">
        <f t="shared" si="314"/>
        <v>2016</v>
      </c>
    </row>
    <row r="3953" spans="1:21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10"/>
        <v>0</v>
      </c>
      <c r="P3953">
        <f t="shared" si="311"/>
        <v>1</v>
      </c>
      <c r="Q3953" s="10" t="s">
        <v>8317</v>
      </c>
      <c r="R3953" t="s">
        <v>8318</v>
      </c>
      <c r="S3953" s="11">
        <f t="shared" si="312"/>
        <v>42433.825717592597</v>
      </c>
      <c r="T3953" s="11">
        <f t="shared" si="313"/>
        <v>42493.784050925926</v>
      </c>
      <c r="U3953">
        <f t="shared" si="314"/>
        <v>2016</v>
      </c>
    </row>
    <row r="3954" spans="1:21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10"/>
        <v>0</v>
      </c>
      <c r="P3954">
        <f t="shared" si="311"/>
        <v>25</v>
      </c>
      <c r="Q3954" s="10" t="s">
        <v>8317</v>
      </c>
      <c r="R3954" t="s">
        <v>8318</v>
      </c>
      <c r="S3954" s="11">
        <f t="shared" si="312"/>
        <v>42243.790393518517</v>
      </c>
      <c r="T3954" s="11">
        <f t="shared" si="313"/>
        <v>42303.790393518517</v>
      </c>
      <c r="U3954">
        <f t="shared" si="314"/>
        <v>2015</v>
      </c>
    </row>
    <row r="3955" spans="1:21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10"/>
        <v>0</v>
      </c>
      <c r="P3955">
        <f t="shared" si="311"/>
        <v>0</v>
      </c>
      <c r="Q3955" s="10" t="s">
        <v>8317</v>
      </c>
      <c r="R3955" t="s">
        <v>8318</v>
      </c>
      <c r="S3955" s="11">
        <f t="shared" si="312"/>
        <v>42550.048449074078</v>
      </c>
      <c r="T3955" s="11">
        <f t="shared" si="313"/>
        <v>42580.978472222225</v>
      </c>
      <c r="U3955">
        <f t="shared" si="314"/>
        <v>2016</v>
      </c>
    </row>
    <row r="3956" spans="1:21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10"/>
        <v>0</v>
      </c>
      <c r="P3956">
        <f t="shared" si="311"/>
        <v>0</v>
      </c>
      <c r="Q3956" s="10" t="s">
        <v>8317</v>
      </c>
      <c r="R3956" t="s">
        <v>8318</v>
      </c>
      <c r="S3956" s="11">
        <f t="shared" si="312"/>
        <v>41774.651203703703</v>
      </c>
      <c r="T3956" s="11">
        <f t="shared" si="313"/>
        <v>41834.651203703703</v>
      </c>
      <c r="U3956">
        <f t="shared" si="314"/>
        <v>2014</v>
      </c>
    </row>
    <row r="3957" spans="1:21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10"/>
        <v>24</v>
      </c>
      <c r="P3957">
        <f t="shared" si="311"/>
        <v>53.13</v>
      </c>
      <c r="Q3957" s="10" t="s">
        <v>8317</v>
      </c>
      <c r="R3957" t="s">
        <v>8318</v>
      </c>
      <c r="S3957" s="11">
        <f t="shared" si="312"/>
        <v>42306.848854166667</v>
      </c>
      <c r="T3957" s="11">
        <f t="shared" si="313"/>
        <v>42336.890520833331</v>
      </c>
      <c r="U3957">
        <f t="shared" si="314"/>
        <v>2015</v>
      </c>
    </row>
    <row r="3958" spans="1:21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10"/>
        <v>0</v>
      </c>
      <c r="P3958">
        <f t="shared" si="311"/>
        <v>0</v>
      </c>
      <c r="Q3958" s="10" t="s">
        <v>8317</v>
      </c>
      <c r="R3958" t="s">
        <v>8318</v>
      </c>
      <c r="S3958" s="11">
        <f t="shared" si="312"/>
        <v>42457.932025462964</v>
      </c>
      <c r="T3958" s="11">
        <f t="shared" si="313"/>
        <v>42485.013888888891</v>
      </c>
      <c r="U3958">
        <f t="shared" si="314"/>
        <v>2016</v>
      </c>
    </row>
    <row r="3959" spans="1:21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10"/>
        <v>0</v>
      </c>
      <c r="P3959">
        <f t="shared" si="311"/>
        <v>7</v>
      </c>
      <c r="Q3959" s="10" t="s">
        <v>8317</v>
      </c>
      <c r="R3959" t="s">
        <v>8318</v>
      </c>
      <c r="S3959" s="11">
        <f t="shared" si="312"/>
        <v>42513.976319444439</v>
      </c>
      <c r="T3959" s="11">
        <f t="shared" si="313"/>
        <v>42559.976319444439</v>
      </c>
      <c r="U3959">
        <f t="shared" si="314"/>
        <v>2016</v>
      </c>
    </row>
    <row r="3960" spans="1:21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10"/>
        <v>32</v>
      </c>
      <c r="P3960">
        <f t="shared" si="311"/>
        <v>40.06</v>
      </c>
      <c r="Q3960" s="10" t="s">
        <v>8317</v>
      </c>
      <c r="R3960" t="s">
        <v>8318</v>
      </c>
      <c r="S3960" s="11">
        <f t="shared" si="312"/>
        <v>41816.950370370374</v>
      </c>
      <c r="T3960" s="11">
        <f t="shared" si="313"/>
        <v>41853.583333333336</v>
      </c>
      <c r="U3960">
        <f t="shared" si="314"/>
        <v>2014</v>
      </c>
    </row>
    <row r="3961" spans="1:21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10"/>
        <v>24</v>
      </c>
      <c r="P3961">
        <f t="shared" si="311"/>
        <v>24.33</v>
      </c>
      <c r="Q3961" s="10" t="s">
        <v>8317</v>
      </c>
      <c r="R3961" t="s">
        <v>8318</v>
      </c>
      <c r="S3961" s="11">
        <f t="shared" si="312"/>
        <v>41880.788842592592</v>
      </c>
      <c r="T3961" s="11">
        <f t="shared" si="313"/>
        <v>41910.788842592592</v>
      </c>
      <c r="U3961">
        <f t="shared" si="314"/>
        <v>2014</v>
      </c>
    </row>
    <row r="3962" spans="1:21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10"/>
        <v>2</v>
      </c>
      <c r="P3962">
        <f t="shared" si="311"/>
        <v>11.25</v>
      </c>
      <c r="Q3962" s="10" t="s">
        <v>8317</v>
      </c>
      <c r="R3962" t="s">
        <v>8318</v>
      </c>
      <c r="S3962" s="11">
        <f t="shared" si="312"/>
        <v>42342.845555555556</v>
      </c>
      <c r="T3962" s="11">
        <f t="shared" si="313"/>
        <v>42372.845555555556</v>
      </c>
      <c r="U3962">
        <f t="shared" si="314"/>
        <v>2015</v>
      </c>
    </row>
    <row r="3963" spans="1:21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10"/>
        <v>0</v>
      </c>
      <c r="P3963">
        <f t="shared" si="311"/>
        <v>10.5</v>
      </c>
      <c r="Q3963" s="10" t="s">
        <v>8317</v>
      </c>
      <c r="R3963" t="s">
        <v>8318</v>
      </c>
      <c r="S3963" s="11">
        <f t="shared" si="312"/>
        <v>41745.891319444447</v>
      </c>
      <c r="T3963" s="11">
        <f t="shared" si="313"/>
        <v>41767.891319444447</v>
      </c>
      <c r="U3963">
        <f t="shared" si="314"/>
        <v>2014</v>
      </c>
    </row>
    <row r="3964" spans="1:21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10"/>
        <v>3</v>
      </c>
      <c r="P3964">
        <f t="shared" si="311"/>
        <v>15</v>
      </c>
      <c r="Q3964" s="10" t="s">
        <v>8317</v>
      </c>
      <c r="R3964" t="s">
        <v>8318</v>
      </c>
      <c r="S3964" s="11">
        <f t="shared" si="312"/>
        <v>42311.621458333335</v>
      </c>
      <c r="T3964" s="11">
        <f t="shared" si="313"/>
        <v>42336.621458333335</v>
      </c>
      <c r="U3964">
        <f t="shared" si="314"/>
        <v>2015</v>
      </c>
    </row>
    <row r="3965" spans="1:21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10"/>
        <v>0</v>
      </c>
      <c r="P3965">
        <f t="shared" si="311"/>
        <v>0</v>
      </c>
      <c r="Q3965" s="10" t="s">
        <v>8317</v>
      </c>
      <c r="R3965" t="s">
        <v>8318</v>
      </c>
      <c r="S3965" s="11">
        <f t="shared" si="312"/>
        <v>42296.154131944444</v>
      </c>
      <c r="T3965" s="11">
        <f t="shared" si="313"/>
        <v>42326.195798611108</v>
      </c>
      <c r="U3965">
        <f t="shared" si="314"/>
        <v>2015</v>
      </c>
    </row>
    <row r="3966" spans="1:21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10"/>
        <v>6</v>
      </c>
      <c r="P3966">
        <f t="shared" si="311"/>
        <v>42</v>
      </c>
      <c r="Q3966" s="10" t="s">
        <v>8317</v>
      </c>
      <c r="R3966" t="s">
        <v>8318</v>
      </c>
      <c r="S3966" s="11">
        <f t="shared" si="312"/>
        <v>42053.722060185188</v>
      </c>
      <c r="T3966" s="11">
        <f t="shared" si="313"/>
        <v>42113.680393518516</v>
      </c>
      <c r="U3966">
        <f t="shared" si="314"/>
        <v>2015</v>
      </c>
    </row>
    <row r="3967" spans="1:21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10"/>
        <v>14</v>
      </c>
      <c r="P3967">
        <f t="shared" si="311"/>
        <v>71.25</v>
      </c>
      <c r="Q3967" s="10" t="s">
        <v>8317</v>
      </c>
      <c r="R3967" t="s">
        <v>8318</v>
      </c>
      <c r="S3967" s="11">
        <f t="shared" si="312"/>
        <v>42414.235879629632</v>
      </c>
      <c r="T3967" s="11">
        <f t="shared" si="313"/>
        <v>42474.194212962961</v>
      </c>
      <c r="U3967">
        <f t="shared" si="314"/>
        <v>2016</v>
      </c>
    </row>
    <row r="3968" spans="1:21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10"/>
        <v>1</v>
      </c>
      <c r="P3968">
        <f t="shared" si="311"/>
        <v>22.5</v>
      </c>
      <c r="Q3968" s="10" t="s">
        <v>8317</v>
      </c>
      <c r="R3968" t="s">
        <v>8318</v>
      </c>
      <c r="S3968" s="11">
        <f t="shared" si="312"/>
        <v>41801.711550925924</v>
      </c>
      <c r="T3968" s="11">
        <f t="shared" si="313"/>
        <v>41844.124305555553</v>
      </c>
      <c r="U3968">
        <f t="shared" si="314"/>
        <v>2014</v>
      </c>
    </row>
    <row r="3969" spans="1:21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10"/>
        <v>24</v>
      </c>
      <c r="P3969">
        <f t="shared" si="311"/>
        <v>41</v>
      </c>
      <c r="Q3969" s="10" t="s">
        <v>8317</v>
      </c>
      <c r="R3969" t="s">
        <v>8318</v>
      </c>
      <c r="S3969" s="11">
        <f t="shared" si="312"/>
        <v>42770.290590277778</v>
      </c>
      <c r="T3969" s="11">
        <f t="shared" si="313"/>
        <v>42800.290590277778</v>
      </c>
      <c r="U3969">
        <f t="shared" si="314"/>
        <v>2017</v>
      </c>
    </row>
    <row r="3970" spans="1:21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10"/>
        <v>11</v>
      </c>
      <c r="P3970">
        <f t="shared" si="311"/>
        <v>47.91</v>
      </c>
      <c r="Q3970" s="10" t="s">
        <v>8317</v>
      </c>
      <c r="R3970" t="s">
        <v>8318</v>
      </c>
      <c r="S3970" s="11">
        <f t="shared" si="312"/>
        <v>42452.815659722226</v>
      </c>
      <c r="T3970" s="11">
        <f t="shared" si="313"/>
        <v>42512.815659722226</v>
      </c>
      <c r="U3970">
        <f t="shared" si="314"/>
        <v>2016</v>
      </c>
    </row>
    <row r="3971" spans="1:21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5">ROUND(E3971/D3971*100,0)</f>
        <v>7</v>
      </c>
      <c r="P3971">
        <f t="shared" ref="P3971:P4034" si="316">IFERROR(ROUND(E3971/L3971,2),0)</f>
        <v>35.17</v>
      </c>
      <c r="Q3971" s="10" t="s">
        <v>8317</v>
      </c>
      <c r="R3971" t="s">
        <v>8318</v>
      </c>
      <c r="S3971" s="11">
        <f t="shared" ref="S3971:S4034" si="317">(((J3971/60)/60)/24)+DATE(1970,1,1)</f>
        <v>42601.854699074072</v>
      </c>
      <c r="T3971" s="11">
        <f t="shared" ref="T3971:T4034" si="318">(((I3971/60)/60)/24)+DATE(1970,1,1)</f>
        <v>42611.163194444445</v>
      </c>
      <c r="U3971">
        <f t="shared" ref="U3971:U4034" si="319">YEAR(S3971)</f>
        <v>2016</v>
      </c>
    </row>
    <row r="3972" spans="1:21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5"/>
        <v>0</v>
      </c>
      <c r="P3972">
        <f t="shared" si="316"/>
        <v>5.5</v>
      </c>
      <c r="Q3972" s="10" t="s">
        <v>8317</v>
      </c>
      <c r="R3972" t="s">
        <v>8318</v>
      </c>
      <c r="S3972" s="11">
        <f t="shared" si="317"/>
        <v>42447.863553240735</v>
      </c>
      <c r="T3972" s="11">
        <f t="shared" si="318"/>
        <v>42477.863553240735</v>
      </c>
      <c r="U3972">
        <f t="shared" si="319"/>
        <v>2016</v>
      </c>
    </row>
    <row r="3973" spans="1:21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5"/>
        <v>1</v>
      </c>
      <c r="P3973">
        <f t="shared" si="316"/>
        <v>22.67</v>
      </c>
      <c r="Q3973" s="10" t="s">
        <v>8317</v>
      </c>
      <c r="R3973" t="s">
        <v>8318</v>
      </c>
      <c r="S3973" s="11">
        <f t="shared" si="317"/>
        <v>41811.536180555559</v>
      </c>
      <c r="T3973" s="11">
        <f t="shared" si="318"/>
        <v>41841.536180555559</v>
      </c>
      <c r="U3973">
        <f t="shared" si="319"/>
        <v>2014</v>
      </c>
    </row>
    <row r="3974" spans="1:21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5"/>
        <v>21</v>
      </c>
      <c r="P3974">
        <f t="shared" si="316"/>
        <v>26.38</v>
      </c>
      <c r="Q3974" s="10" t="s">
        <v>8317</v>
      </c>
      <c r="R3974" t="s">
        <v>8318</v>
      </c>
      <c r="S3974" s="11">
        <f t="shared" si="317"/>
        <v>41981.067523148144</v>
      </c>
      <c r="T3974" s="11">
        <f t="shared" si="318"/>
        <v>42041.067523148144</v>
      </c>
      <c r="U3974">
        <f t="shared" si="319"/>
        <v>2014</v>
      </c>
    </row>
    <row r="3975" spans="1:21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5"/>
        <v>78</v>
      </c>
      <c r="P3975">
        <f t="shared" si="316"/>
        <v>105.54</v>
      </c>
      <c r="Q3975" s="10" t="s">
        <v>8317</v>
      </c>
      <c r="R3975" t="s">
        <v>8318</v>
      </c>
      <c r="S3975" s="11">
        <f t="shared" si="317"/>
        <v>42469.68414351852</v>
      </c>
      <c r="T3975" s="11">
        <f t="shared" si="318"/>
        <v>42499.166666666672</v>
      </c>
      <c r="U3975">
        <f t="shared" si="319"/>
        <v>2016</v>
      </c>
    </row>
    <row r="3976" spans="1:21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5"/>
        <v>32</v>
      </c>
      <c r="P3976">
        <f t="shared" si="316"/>
        <v>29.09</v>
      </c>
      <c r="Q3976" s="10" t="s">
        <v>8317</v>
      </c>
      <c r="R3976" t="s">
        <v>8318</v>
      </c>
      <c r="S3976" s="11">
        <f t="shared" si="317"/>
        <v>42493.546851851846</v>
      </c>
      <c r="T3976" s="11">
        <f t="shared" si="318"/>
        <v>42523.546851851846</v>
      </c>
      <c r="U3976">
        <f t="shared" si="319"/>
        <v>2016</v>
      </c>
    </row>
    <row r="3977" spans="1:21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5"/>
        <v>0</v>
      </c>
      <c r="P3977">
        <f t="shared" si="316"/>
        <v>0</v>
      </c>
      <c r="Q3977" s="10" t="s">
        <v>8317</v>
      </c>
      <c r="R3977" t="s">
        <v>8318</v>
      </c>
      <c r="S3977" s="11">
        <f t="shared" si="317"/>
        <v>42534.866875</v>
      </c>
      <c r="T3977" s="11">
        <f t="shared" si="318"/>
        <v>42564.866875</v>
      </c>
      <c r="U3977">
        <f t="shared" si="319"/>
        <v>2016</v>
      </c>
    </row>
    <row r="3978" spans="1:21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5"/>
        <v>48</v>
      </c>
      <c r="P3978">
        <f t="shared" si="316"/>
        <v>62</v>
      </c>
      <c r="Q3978" s="10" t="s">
        <v>8317</v>
      </c>
      <c r="R3978" t="s">
        <v>8318</v>
      </c>
      <c r="S3978" s="11">
        <f t="shared" si="317"/>
        <v>41830.858344907407</v>
      </c>
      <c r="T3978" s="11">
        <f t="shared" si="318"/>
        <v>41852.291666666664</v>
      </c>
      <c r="U3978">
        <f t="shared" si="319"/>
        <v>2014</v>
      </c>
    </row>
    <row r="3979" spans="1:21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5"/>
        <v>1</v>
      </c>
      <c r="P3979">
        <f t="shared" si="316"/>
        <v>217.5</v>
      </c>
      <c r="Q3979" s="10" t="s">
        <v>8317</v>
      </c>
      <c r="R3979" t="s">
        <v>8318</v>
      </c>
      <c r="S3979" s="11">
        <f t="shared" si="317"/>
        <v>42543.788564814815</v>
      </c>
      <c r="T3979" s="11">
        <f t="shared" si="318"/>
        <v>42573.788564814815</v>
      </c>
      <c r="U3979">
        <f t="shared" si="319"/>
        <v>2016</v>
      </c>
    </row>
    <row r="3980" spans="1:21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5"/>
        <v>11</v>
      </c>
      <c r="P3980">
        <f t="shared" si="316"/>
        <v>26.75</v>
      </c>
      <c r="Q3980" s="10" t="s">
        <v>8317</v>
      </c>
      <c r="R3980" t="s">
        <v>8318</v>
      </c>
      <c r="S3980" s="11">
        <f t="shared" si="317"/>
        <v>41975.642974537041</v>
      </c>
      <c r="T3980" s="11">
        <f t="shared" si="318"/>
        <v>42035.642974537041</v>
      </c>
      <c r="U3980">
        <f t="shared" si="319"/>
        <v>2014</v>
      </c>
    </row>
    <row r="3981" spans="1:21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5"/>
        <v>2</v>
      </c>
      <c r="P3981">
        <f t="shared" si="316"/>
        <v>18.329999999999998</v>
      </c>
      <c r="Q3981" s="10" t="s">
        <v>8317</v>
      </c>
      <c r="R3981" t="s">
        <v>8318</v>
      </c>
      <c r="S3981" s="11">
        <f t="shared" si="317"/>
        <v>42069.903437500005</v>
      </c>
      <c r="T3981" s="11">
        <f t="shared" si="318"/>
        <v>42092.833333333328</v>
      </c>
      <c r="U3981">
        <f t="shared" si="319"/>
        <v>2015</v>
      </c>
    </row>
    <row r="3982" spans="1:21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5"/>
        <v>18</v>
      </c>
      <c r="P3982">
        <f t="shared" si="316"/>
        <v>64.290000000000006</v>
      </c>
      <c r="Q3982" s="10" t="s">
        <v>8317</v>
      </c>
      <c r="R3982" t="s">
        <v>8318</v>
      </c>
      <c r="S3982" s="11">
        <f t="shared" si="317"/>
        <v>41795.598923611113</v>
      </c>
      <c r="T3982" s="11">
        <f t="shared" si="318"/>
        <v>41825.598923611113</v>
      </c>
      <c r="U3982">
        <f t="shared" si="319"/>
        <v>2014</v>
      </c>
    </row>
    <row r="3983" spans="1:21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5"/>
        <v>4</v>
      </c>
      <c r="P3983">
        <f t="shared" si="316"/>
        <v>175</v>
      </c>
      <c r="Q3983" s="10" t="s">
        <v>8317</v>
      </c>
      <c r="R3983" t="s">
        <v>8318</v>
      </c>
      <c r="S3983" s="11">
        <f t="shared" si="317"/>
        <v>42508.179965277777</v>
      </c>
      <c r="T3983" s="11">
        <f t="shared" si="318"/>
        <v>42568.179965277777</v>
      </c>
      <c r="U3983">
        <f t="shared" si="319"/>
        <v>2016</v>
      </c>
    </row>
    <row r="3984" spans="1:21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5"/>
        <v>20</v>
      </c>
      <c r="P3984">
        <f t="shared" si="316"/>
        <v>34</v>
      </c>
      <c r="Q3984" s="10" t="s">
        <v>8317</v>
      </c>
      <c r="R3984" t="s">
        <v>8318</v>
      </c>
      <c r="S3984" s="11">
        <f t="shared" si="317"/>
        <v>42132.809953703705</v>
      </c>
      <c r="T3984" s="11">
        <f t="shared" si="318"/>
        <v>42192.809953703705</v>
      </c>
      <c r="U3984">
        <f t="shared" si="319"/>
        <v>2015</v>
      </c>
    </row>
    <row r="3985" spans="1:21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5"/>
        <v>35</v>
      </c>
      <c r="P3985">
        <f t="shared" si="316"/>
        <v>84.28</v>
      </c>
      <c r="Q3985" s="10" t="s">
        <v>8317</v>
      </c>
      <c r="R3985" t="s">
        <v>8318</v>
      </c>
      <c r="S3985" s="11">
        <f t="shared" si="317"/>
        <v>41747.86986111111</v>
      </c>
      <c r="T3985" s="11">
        <f t="shared" si="318"/>
        <v>41779.290972222225</v>
      </c>
      <c r="U3985">
        <f t="shared" si="319"/>
        <v>2014</v>
      </c>
    </row>
    <row r="3986" spans="1:21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5"/>
        <v>6</v>
      </c>
      <c r="P3986">
        <f t="shared" si="316"/>
        <v>9.5</v>
      </c>
      <c r="Q3986" s="10" t="s">
        <v>8317</v>
      </c>
      <c r="R3986" t="s">
        <v>8318</v>
      </c>
      <c r="S3986" s="11">
        <f t="shared" si="317"/>
        <v>41920.963472222218</v>
      </c>
      <c r="T3986" s="11">
        <f t="shared" si="318"/>
        <v>41951</v>
      </c>
      <c r="U3986">
        <f t="shared" si="319"/>
        <v>2014</v>
      </c>
    </row>
    <row r="3987" spans="1:21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5"/>
        <v>32</v>
      </c>
      <c r="P3987">
        <f t="shared" si="316"/>
        <v>33.74</v>
      </c>
      <c r="Q3987" s="10" t="s">
        <v>8317</v>
      </c>
      <c r="R3987" t="s">
        <v>8318</v>
      </c>
      <c r="S3987" s="11">
        <f t="shared" si="317"/>
        <v>42399.707407407404</v>
      </c>
      <c r="T3987" s="11">
        <f t="shared" si="318"/>
        <v>42420.878472222219</v>
      </c>
      <c r="U3987">
        <f t="shared" si="319"/>
        <v>2016</v>
      </c>
    </row>
    <row r="3988" spans="1:21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5"/>
        <v>10</v>
      </c>
      <c r="P3988">
        <f t="shared" si="316"/>
        <v>37.54</v>
      </c>
      <c r="Q3988" s="10" t="s">
        <v>8317</v>
      </c>
      <c r="R3988" t="s">
        <v>8318</v>
      </c>
      <c r="S3988" s="11">
        <f t="shared" si="317"/>
        <v>42467.548541666663</v>
      </c>
      <c r="T3988" s="11">
        <f t="shared" si="318"/>
        <v>42496.544444444444</v>
      </c>
      <c r="U3988">
        <f t="shared" si="319"/>
        <v>2016</v>
      </c>
    </row>
    <row r="3989" spans="1:21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5"/>
        <v>38</v>
      </c>
      <c r="P3989">
        <f t="shared" si="316"/>
        <v>11.62</v>
      </c>
      <c r="Q3989" s="10" t="s">
        <v>8317</v>
      </c>
      <c r="R3989" t="s">
        <v>8318</v>
      </c>
      <c r="S3989" s="11">
        <f t="shared" si="317"/>
        <v>41765.92465277778</v>
      </c>
      <c r="T3989" s="11">
        <f t="shared" si="318"/>
        <v>41775.92465277778</v>
      </c>
      <c r="U3989">
        <f t="shared" si="319"/>
        <v>2014</v>
      </c>
    </row>
    <row r="3990" spans="1:21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5"/>
        <v>2</v>
      </c>
      <c r="P3990">
        <f t="shared" si="316"/>
        <v>8</v>
      </c>
      <c r="Q3990" s="10" t="s">
        <v>8317</v>
      </c>
      <c r="R3990" t="s">
        <v>8318</v>
      </c>
      <c r="S3990" s="11">
        <f t="shared" si="317"/>
        <v>42230.08116898148</v>
      </c>
      <c r="T3990" s="11">
        <f t="shared" si="318"/>
        <v>42245.08116898148</v>
      </c>
      <c r="U3990">
        <f t="shared" si="319"/>
        <v>2015</v>
      </c>
    </row>
    <row r="3991" spans="1:21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5"/>
        <v>0</v>
      </c>
      <c r="P3991">
        <f t="shared" si="316"/>
        <v>0</v>
      </c>
      <c r="Q3991" s="10" t="s">
        <v>8317</v>
      </c>
      <c r="R3991" t="s">
        <v>8318</v>
      </c>
      <c r="S3991" s="11">
        <f t="shared" si="317"/>
        <v>42286.749780092592</v>
      </c>
      <c r="T3991" s="11">
        <f t="shared" si="318"/>
        <v>42316.791446759264</v>
      </c>
      <c r="U3991">
        <f t="shared" si="319"/>
        <v>2015</v>
      </c>
    </row>
    <row r="3992" spans="1:21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5"/>
        <v>4</v>
      </c>
      <c r="P3992">
        <f t="shared" si="316"/>
        <v>23</v>
      </c>
      <c r="Q3992" s="10" t="s">
        <v>8317</v>
      </c>
      <c r="R3992" t="s">
        <v>8318</v>
      </c>
      <c r="S3992" s="11">
        <f t="shared" si="317"/>
        <v>42401.672372685185</v>
      </c>
      <c r="T3992" s="11">
        <f t="shared" si="318"/>
        <v>42431.672372685185</v>
      </c>
      <c r="U3992">
        <f t="shared" si="319"/>
        <v>2016</v>
      </c>
    </row>
    <row r="3993" spans="1:21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5"/>
        <v>20</v>
      </c>
      <c r="P3993">
        <f t="shared" si="316"/>
        <v>100</v>
      </c>
      <c r="Q3993" s="10" t="s">
        <v>8317</v>
      </c>
      <c r="R3993" t="s">
        <v>8318</v>
      </c>
      <c r="S3993" s="11">
        <f t="shared" si="317"/>
        <v>42125.644467592589</v>
      </c>
      <c r="T3993" s="11">
        <f t="shared" si="318"/>
        <v>42155.644467592589</v>
      </c>
      <c r="U3993">
        <f t="shared" si="319"/>
        <v>2015</v>
      </c>
    </row>
    <row r="3994" spans="1:21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5"/>
        <v>5</v>
      </c>
      <c r="P3994">
        <f t="shared" si="316"/>
        <v>60.11</v>
      </c>
      <c r="Q3994" s="10" t="s">
        <v>8317</v>
      </c>
      <c r="R3994" t="s">
        <v>8318</v>
      </c>
      <c r="S3994" s="11">
        <f t="shared" si="317"/>
        <v>42289.94049768518</v>
      </c>
      <c r="T3994" s="11">
        <f t="shared" si="318"/>
        <v>42349.982164351852</v>
      </c>
      <c r="U3994">
        <f t="shared" si="319"/>
        <v>2015</v>
      </c>
    </row>
    <row r="3995" spans="1:21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5"/>
        <v>0</v>
      </c>
      <c r="P3995">
        <f t="shared" si="316"/>
        <v>3</v>
      </c>
      <c r="Q3995" s="10" t="s">
        <v>8317</v>
      </c>
      <c r="R3995" t="s">
        <v>8318</v>
      </c>
      <c r="S3995" s="11">
        <f t="shared" si="317"/>
        <v>42107.864722222221</v>
      </c>
      <c r="T3995" s="11">
        <f t="shared" si="318"/>
        <v>42137.864722222221</v>
      </c>
      <c r="U3995">
        <f t="shared" si="319"/>
        <v>2015</v>
      </c>
    </row>
    <row r="3996" spans="1:21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5"/>
        <v>0</v>
      </c>
      <c r="P3996">
        <f t="shared" si="316"/>
        <v>5</v>
      </c>
      <c r="Q3996" s="10" t="s">
        <v>8317</v>
      </c>
      <c r="R3996" t="s">
        <v>8318</v>
      </c>
      <c r="S3996" s="11">
        <f t="shared" si="317"/>
        <v>41809.389930555553</v>
      </c>
      <c r="T3996" s="11">
        <f t="shared" si="318"/>
        <v>41839.389930555553</v>
      </c>
      <c r="U3996">
        <f t="shared" si="319"/>
        <v>2014</v>
      </c>
    </row>
    <row r="3997" spans="1:21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5"/>
        <v>35</v>
      </c>
      <c r="P3997">
        <f t="shared" si="316"/>
        <v>17.5</v>
      </c>
      <c r="Q3997" s="10" t="s">
        <v>8317</v>
      </c>
      <c r="R3997" t="s">
        <v>8318</v>
      </c>
      <c r="S3997" s="11">
        <f t="shared" si="317"/>
        <v>42019.683761574073</v>
      </c>
      <c r="T3997" s="11">
        <f t="shared" si="318"/>
        <v>42049.477083333331</v>
      </c>
      <c r="U3997">
        <f t="shared" si="319"/>
        <v>2015</v>
      </c>
    </row>
    <row r="3998" spans="1:21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5"/>
        <v>17</v>
      </c>
      <c r="P3998">
        <f t="shared" si="316"/>
        <v>29.24</v>
      </c>
      <c r="Q3998" s="10" t="s">
        <v>8317</v>
      </c>
      <c r="R3998" t="s">
        <v>8318</v>
      </c>
      <c r="S3998" s="11">
        <f t="shared" si="317"/>
        <v>41950.26694444444</v>
      </c>
      <c r="T3998" s="11">
        <f t="shared" si="318"/>
        <v>41963.669444444444</v>
      </c>
      <c r="U3998">
        <f t="shared" si="319"/>
        <v>2014</v>
      </c>
    </row>
    <row r="3999" spans="1:21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5"/>
        <v>0</v>
      </c>
      <c r="P3999">
        <f t="shared" si="316"/>
        <v>0</v>
      </c>
      <c r="Q3999" s="10" t="s">
        <v>8317</v>
      </c>
      <c r="R3999" t="s">
        <v>8318</v>
      </c>
      <c r="S3999" s="11">
        <f t="shared" si="317"/>
        <v>42069.391446759255</v>
      </c>
      <c r="T3999" s="11">
        <f t="shared" si="318"/>
        <v>42099.349780092598</v>
      </c>
      <c r="U3999">
        <f t="shared" si="319"/>
        <v>2015</v>
      </c>
    </row>
    <row r="4000" spans="1:21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5"/>
        <v>57</v>
      </c>
      <c r="P4000">
        <f t="shared" si="316"/>
        <v>59.58</v>
      </c>
      <c r="Q4000" s="10" t="s">
        <v>8317</v>
      </c>
      <c r="R4000" t="s">
        <v>8318</v>
      </c>
      <c r="S4000" s="11">
        <f t="shared" si="317"/>
        <v>42061.963263888887</v>
      </c>
      <c r="T4000" s="11">
        <f t="shared" si="318"/>
        <v>42091.921597222223</v>
      </c>
      <c r="U4000">
        <f t="shared" si="319"/>
        <v>2015</v>
      </c>
    </row>
    <row r="4001" spans="1:21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5"/>
        <v>17</v>
      </c>
      <c r="P4001">
        <f t="shared" si="316"/>
        <v>82.57</v>
      </c>
      <c r="Q4001" s="10" t="s">
        <v>8317</v>
      </c>
      <c r="R4001" t="s">
        <v>8318</v>
      </c>
      <c r="S4001" s="11">
        <f t="shared" si="317"/>
        <v>41842.828680555554</v>
      </c>
      <c r="T4001" s="11">
        <f t="shared" si="318"/>
        <v>41882.827650462961</v>
      </c>
      <c r="U4001">
        <f t="shared" si="319"/>
        <v>2014</v>
      </c>
    </row>
    <row r="4002" spans="1:21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5"/>
        <v>0</v>
      </c>
      <c r="P4002">
        <f t="shared" si="316"/>
        <v>10</v>
      </c>
      <c r="Q4002" s="10" t="s">
        <v>8317</v>
      </c>
      <c r="R4002" t="s">
        <v>8318</v>
      </c>
      <c r="S4002" s="11">
        <f t="shared" si="317"/>
        <v>42437.64534722222</v>
      </c>
      <c r="T4002" s="11">
        <f t="shared" si="318"/>
        <v>42497.603680555556</v>
      </c>
      <c r="U4002">
        <f t="shared" si="319"/>
        <v>2016</v>
      </c>
    </row>
    <row r="4003" spans="1:21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5"/>
        <v>38</v>
      </c>
      <c r="P4003">
        <f t="shared" si="316"/>
        <v>32.36</v>
      </c>
      <c r="Q4003" s="10" t="s">
        <v>8317</v>
      </c>
      <c r="R4003" t="s">
        <v>8318</v>
      </c>
      <c r="S4003" s="11">
        <f t="shared" si="317"/>
        <v>42775.964212962965</v>
      </c>
      <c r="T4003" s="11">
        <f t="shared" si="318"/>
        <v>42795.791666666672</v>
      </c>
      <c r="U4003">
        <f t="shared" si="319"/>
        <v>2017</v>
      </c>
    </row>
    <row r="4004" spans="1:21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5"/>
        <v>2</v>
      </c>
      <c r="P4004">
        <f t="shared" si="316"/>
        <v>5.75</v>
      </c>
      <c r="Q4004" s="10" t="s">
        <v>8317</v>
      </c>
      <c r="R4004" t="s">
        <v>8318</v>
      </c>
      <c r="S4004" s="11">
        <f t="shared" si="317"/>
        <v>41879.043530092589</v>
      </c>
      <c r="T4004" s="11">
        <f t="shared" si="318"/>
        <v>41909.043530092589</v>
      </c>
      <c r="U4004">
        <f t="shared" si="319"/>
        <v>2014</v>
      </c>
    </row>
    <row r="4005" spans="1:21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5"/>
        <v>10</v>
      </c>
      <c r="P4005">
        <f t="shared" si="316"/>
        <v>100.5</v>
      </c>
      <c r="Q4005" s="10" t="s">
        <v>8317</v>
      </c>
      <c r="R4005" t="s">
        <v>8318</v>
      </c>
      <c r="S4005" s="11">
        <f t="shared" si="317"/>
        <v>42020.587349537032</v>
      </c>
      <c r="T4005" s="11">
        <f t="shared" si="318"/>
        <v>42050.587349537032</v>
      </c>
      <c r="U4005">
        <f t="shared" si="319"/>
        <v>2015</v>
      </c>
    </row>
    <row r="4006" spans="1:21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5"/>
        <v>0</v>
      </c>
      <c r="P4006">
        <f t="shared" si="316"/>
        <v>1</v>
      </c>
      <c r="Q4006" s="10" t="s">
        <v>8317</v>
      </c>
      <c r="R4006" t="s">
        <v>8318</v>
      </c>
      <c r="S4006" s="11">
        <f t="shared" si="317"/>
        <v>41890.16269675926</v>
      </c>
      <c r="T4006" s="11">
        <f t="shared" si="318"/>
        <v>41920.16269675926</v>
      </c>
      <c r="U4006">
        <f t="shared" si="319"/>
        <v>2014</v>
      </c>
    </row>
    <row r="4007" spans="1:21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5"/>
        <v>1</v>
      </c>
      <c r="P4007">
        <f t="shared" si="316"/>
        <v>20</v>
      </c>
      <c r="Q4007" s="10" t="s">
        <v>8317</v>
      </c>
      <c r="R4007" t="s">
        <v>8318</v>
      </c>
      <c r="S4007" s="11">
        <f t="shared" si="317"/>
        <v>41872.807696759257</v>
      </c>
      <c r="T4007" s="11">
        <f t="shared" si="318"/>
        <v>41932.807696759257</v>
      </c>
      <c r="U4007">
        <f t="shared" si="319"/>
        <v>2014</v>
      </c>
    </row>
    <row r="4008" spans="1:21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5"/>
        <v>0</v>
      </c>
      <c r="P4008">
        <f t="shared" si="316"/>
        <v>2</v>
      </c>
      <c r="Q4008" s="10" t="s">
        <v>8317</v>
      </c>
      <c r="R4008" t="s">
        <v>8318</v>
      </c>
      <c r="S4008" s="11">
        <f t="shared" si="317"/>
        <v>42391.772997685184</v>
      </c>
      <c r="T4008" s="11">
        <f t="shared" si="318"/>
        <v>42416.772997685184</v>
      </c>
      <c r="U4008">
        <f t="shared" si="319"/>
        <v>2016</v>
      </c>
    </row>
    <row r="4009" spans="1:21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5"/>
        <v>0</v>
      </c>
      <c r="P4009">
        <f t="shared" si="316"/>
        <v>5</v>
      </c>
      <c r="Q4009" s="10" t="s">
        <v>8317</v>
      </c>
      <c r="R4009" t="s">
        <v>8318</v>
      </c>
      <c r="S4009" s="11">
        <f t="shared" si="317"/>
        <v>41848.772928240738</v>
      </c>
      <c r="T4009" s="11">
        <f t="shared" si="318"/>
        <v>41877.686111111114</v>
      </c>
      <c r="U4009">
        <f t="shared" si="319"/>
        <v>2014</v>
      </c>
    </row>
    <row r="4010" spans="1:21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5"/>
        <v>6</v>
      </c>
      <c r="P4010">
        <f t="shared" si="316"/>
        <v>15</v>
      </c>
      <c r="Q4010" s="10" t="s">
        <v>8317</v>
      </c>
      <c r="R4010" t="s">
        <v>8318</v>
      </c>
      <c r="S4010" s="11">
        <f t="shared" si="317"/>
        <v>42177.964201388888</v>
      </c>
      <c r="T4010" s="11">
        <f t="shared" si="318"/>
        <v>42207.964201388888</v>
      </c>
      <c r="U4010">
        <f t="shared" si="319"/>
        <v>2015</v>
      </c>
    </row>
    <row r="4011" spans="1:21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5"/>
        <v>4</v>
      </c>
      <c r="P4011">
        <f t="shared" si="316"/>
        <v>25</v>
      </c>
      <c r="Q4011" s="10" t="s">
        <v>8317</v>
      </c>
      <c r="R4011" t="s">
        <v>8318</v>
      </c>
      <c r="S4011" s="11">
        <f t="shared" si="317"/>
        <v>41851.700925925928</v>
      </c>
      <c r="T4011" s="11">
        <f t="shared" si="318"/>
        <v>41891.700925925928</v>
      </c>
      <c r="U4011">
        <f t="shared" si="319"/>
        <v>2014</v>
      </c>
    </row>
    <row r="4012" spans="1:21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5"/>
        <v>24</v>
      </c>
      <c r="P4012">
        <f t="shared" si="316"/>
        <v>45.84</v>
      </c>
      <c r="Q4012" s="10" t="s">
        <v>8317</v>
      </c>
      <c r="R4012" t="s">
        <v>8318</v>
      </c>
      <c r="S4012" s="11">
        <f t="shared" si="317"/>
        <v>41921.770439814813</v>
      </c>
      <c r="T4012" s="11">
        <f t="shared" si="318"/>
        <v>41938.770439814813</v>
      </c>
      <c r="U4012">
        <f t="shared" si="319"/>
        <v>2014</v>
      </c>
    </row>
    <row r="4013" spans="1:21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5"/>
        <v>8</v>
      </c>
      <c r="P4013">
        <f t="shared" si="316"/>
        <v>4.75</v>
      </c>
      <c r="Q4013" s="10" t="s">
        <v>8317</v>
      </c>
      <c r="R4013" t="s">
        <v>8318</v>
      </c>
      <c r="S4013" s="11">
        <f t="shared" si="317"/>
        <v>42002.54488425926</v>
      </c>
      <c r="T4013" s="11">
        <f t="shared" si="318"/>
        <v>42032.54488425926</v>
      </c>
      <c r="U4013">
        <f t="shared" si="319"/>
        <v>2014</v>
      </c>
    </row>
    <row r="4014" spans="1:21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5"/>
        <v>0</v>
      </c>
      <c r="P4014">
        <f t="shared" si="316"/>
        <v>0</v>
      </c>
      <c r="Q4014" s="10" t="s">
        <v>8317</v>
      </c>
      <c r="R4014" t="s">
        <v>8318</v>
      </c>
      <c r="S4014" s="11">
        <f t="shared" si="317"/>
        <v>42096.544548611113</v>
      </c>
      <c r="T4014" s="11">
        <f t="shared" si="318"/>
        <v>42126.544548611113</v>
      </c>
      <c r="U4014">
        <f t="shared" si="319"/>
        <v>2015</v>
      </c>
    </row>
    <row r="4015" spans="1:21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5"/>
        <v>1</v>
      </c>
      <c r="P4015">
        <f t="shared" si="316"/>
        <v>13</v>
      </c>
      <c r="Q4015" s="10" t="s">
        <v>8317</v>
      </c>
      <c r="R4015" t="s">
        <v>8318</v>
      </c>
      <c r="S4015" s="11">
        <f t="shared" si="317"/>
        <v>42021.301192129627</v>
      </c>
      <c r="T4015" s="11">
        <f t="shared" si="318"/>
        <v>42051.301192129627</v>
      </c>
      <c r="U4015">
        <f t="shared" si="319"/>
        <v>2015</v>
      </c>
    </row>
    <row r="4016" spans="1:21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5"/>
        <v>0</v>
      </c>
      <c r="P4016">
        <f t="shared" si="316"/>
        <v>0</v>
      </c>
      <c r="Q4016" s="10" t="s">
        <v>8317</v>
      </c>
      <c r="R4016" t="s">
        <v>8318</v>
      </c>
      <c r="S4016" s="11">
        <f t="shared" si="317"/>
        <v>42419.246168981481</v>
      </c>
      <c r="T4016" s="11">
        <f t="shared" si="318"/>
        <v>42434.246168981481</v>
      </c>
      <c r="U4016">
        <f t="shared" si="319"/>
        <v>2016</v>
      </c>
    </row>
    <row r="4017" spans="1:21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5"/>
        <v>0</v>
      </c>
      <c r="P4017">
        <f t="shared" si="316"/>
        <v>1</v>
      </c>
      <c r="Q4017" s="10" t="s">
        <v>8317</v>
      </c>
      <c r="R4017" t="s">
        <v>8318</v>
      </c>
      <c r="S4017" s="11">
        <f t="shared" si="317"/>
        <v>42174.780821759254</v>
      </c>
      <c r="T4017" s="11">
        <f t="shared" si="318"/>
        <v>42204.780821759254</v>
      </c>
      <c r="U4017">
        <f t="shared" si="319"/>
        <v>2015</v>
      </c>
    </row>
    <row r="4018" spans="1:21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5"/>
        <v>14</v>
      </c>
      <c r="P4018">
        <f t="shared" si="316"/>
        <v>10</v>
      </c>
      <c r="Q4018" s="10" t="s">
        <v>8317</v>
      </c>
      <c r="R4018" t="s">
        <v>8318</v>
      </c>
      <c r="S4018" s="11">
        <f t="shared" si="317"/>
        <v>41869.872685185182</v>
      </c>
      <c r="T4018" s="11">
        <f t="shared" si="318"/>
        <v>41899.872685185182</v>
      </c>
      <c r="U4018">
        <f t="shared" si="319"/>
        <v>2014</v>
      </c>
    </row>
    <row r="4019" spans="1:21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5"/>
        <v>1</v>
      </c>
      <c r="P4019">
        <f t="shared" si="316"/>
        <v>52.5</v>
      </c>
      <c r="Q4019" s="10" t="s">
        <v>8317</v>
      </c>
      <c r="R4019" t="s">
        <v>8318</v>
      </c>
      <c r="S4019" s="11">
        <f t="shared" si="317"/>
        <v>41856.672152777777</v>
      </c>
      <c r="T4019" s="11">
        <f t="shared" si="318"/>
        <v>41886.672152777777</v>
      </c>
      <c r="U4019">
        <f t="shared" si="319"/>
        <v>2014</v>
      </c>
    </row>
    <row r="4020" spans="1:21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5"/>
        <v>9</v>
      </c>
      <c r="P4020">
        <f t="shared" si="316"/>
        <v>32.5</v>
      </c>
      <c r="Q4020" s="10" t="s">
        <v>8317</v>
      </c>
      <c r="R4020" t="s">
        <v>8318</v>
      </c>
      <c r="S4020" s="11">
        <f t="shared" si="317"/>
        <v>42620.91097222222</v>
      </c>
      <c r="T4020" s="11">
        <f t="shared" si="318"/>
        <v>42650.91097222222</v>
      </c>
      <c r="U4020">
        <f t="shared" si="319"/>
        <v>2016</v>
      </c>
    </row>
    <row r="4021" spans="1:21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5"/>
        <v>1</v>
      </c>
      <c r="P4021">
        <f t="shared" si="316"/>
        <v>7.25</v>
      </c>
      <c r="Q4021" s="10" t="s">
        <v>8317</v>
      </c>
      <c r="R4021" t="s">
        <v>8318</v>
      </c>
      <c r="S4021" s="11">
        <f t="shared" si="317"/>
        <v>42417.675879629634</v>
      </c>
      <c r="T4021" s="11">
        <f t="shared" si="318"/>
        <v>42475.686111111107</v>
      </c>
      <c r="U4021">
        <f t="shared" si="319"/>
        <v>2016</v>
      </c>
    </row>
    <row r="4022" spans="1:21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5"/>
        <v>17</v>
      </c>
      <c r="P4022">
        <f t="shared" si="316"/>
        <v>33.33</v>
      </c>
      <c r="Q4022" s="10" t="s">
        <v>8317</v>
      </c>
      <c r="R4022" t="s">
        <v>8318</v>
      </c>
      <c r="S4022" s="11">
        <f t="shared" si="317"/>
        <v>42057.190960648149</v>
      </c>
      <c r="T4022" s="11">
        <f t="shared" si="318"/>
        <v>42087.149293981478</v>
      </c>
      <c r="U4022">
        <f t="shared" si="319"/>
        <v>2015</v>
      </c>
    </row>
    <row r="4023" spans="1:21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5"/>
        <v>1</v>
      </c>
      <c r="P4023">
        <f t="shared" si="316"/>
        <v>62.5</v>
      </c>
      <c r="Q4023" s="10" t="s">
        <v>8317</v>
      </c>
      <c r="R4023" t="s">
        <v>8318</v>
      </c>
      <c r="S4023" s="11">
        <f t="shared" si="317"/>
        <v>41878.911550925928</v>
      </c>
      <c r="T4023" s="11">
        <f t="shared" si="318"/>
        <v>41938.911550925928</v>
      </c>
      <c r="U4023">
        <f t="shared" si="319"/>
        <v>2014</v>
      </c>
    </row>
    <row r="4024" spans="1:21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5"/>
        <v>70</v>
      </c>
      <c r="P4024">
        <f t="shared" si="316"/>
        <v>63.56</v>
      </c>
      <c r="Q4024" s="10" t="s">
        <v>8317</v>
      </c>
      <c r="R4024" t="s">
        <v>8318</v>
      </c>
      <c r="S4024" s="11">
        <f t="shared" si="317"/>
        <v>41990.584108796291</v>
      </c>
      <c r="T4024" s="11">
        <f t="shared" si="318"/>
        <v>42036.120833333334</v>
      </c>
      <c r="U4024">
        <f t="shared" si="319"/>
        <v>2014</v>
      </c>
    </row>
    <row r="4025" spans="1:21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5"/>
        <v>0</v>
      </c>
      <c r="P4025">
        <f t="shared" si="316"/>
        <v>0</v>
      </c>
      <c r="Q4025" s="10" t="s">
        <v>8317</v>
      </c>
      <c r="R4025" t="s">
        <v>8318</v>
      </c>
      <c r="S4025" s="11">
        <f t="shared" si="317"/>
        <v>42408.999571759254</v>
      </c>
      <c r="T4025" s="11">
        <f t="shared" si="318"/>
        <v>42453.957905092597</v>
      </c>
      <c r="U4025">
        <f t="shared" si="319"/>
        <v>2016</v>
      </c>
    </row>
    <row r="4026" spans="1:21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5"/>
        <v>1</v>
      </c>
      <c r="P4026">
        <f t="shared" si="316"/>
        <v>10</v>
      </c>
      <c r="Q4026" s="10" t="s">
        <v>8317</v>
      </c>
      <c r="R4026" t="s">
        <v>8318</v>
      </c>
      <c r="S4026" s="11">
        <f t="shared" si="317"/>
        <v>42217.670104166667</v>
      </c>
      <c r="T4026" s="11">
        <f t="shared" si="318"/>
        <v>42247.670104166667</v>
      </c>
      <c r="U4026">
        <f t="shared" si="319"/>
        <v>2015</v>
      </c>
    </row>
    <row r="4027" spans="1:21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5"/>
        <v>5</v>
      </c>
      <c r="P4027">
        <f t="shared" si="316"/>
        <v>62.5</v>
      </c>
      <c r="Q4027" s="10" t="s">
        <v>8317</v>
      </c>
      <c r="R4027" t="s">
        <v>8318</v>
      </c>
      <c r="S4027" s="11">
        <f t="shared" si="317"/>
        <v>42151.237685185188</v>
      </c>
      <c r="T4027" s="11">
        <f t="shared" si="318"/>
        <v>42211.237685185188</v>
      </c>
      <c r="U4027">
        <f t="shared" si="319"/>
        <v>2015</v>
      </c>
    </row>
    <row r="4028" spans="1:21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5"/>
        <v>0</v>
      </c>
      <c r="P4028">
        <f t="shared" si="316"/>
        <v>0</v>
      </c>
      <c r="Q4028" s="10" t="s">
        <v>8317</v>
      </c>
      <c r="R4028" t="s">
        <v>8318</v>
      </c>
      <c r="S4028" s="11">
        <f t="shared" si="317"/>
        <v>42282.655543981484</v>
      </c>
      <c r="T4028" s="11">
        <f t="shared" si="318"/>
        <v>42342.697210648148</v>
      </c>
      <c r="U4028">
        <f t="shared" si="319"/>
        <v>2015</v>
      </c>
    </row>
    <row r="4029" spans="1:21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5"/>
        <v>7</v>
      </c>
      <c r="P4029">
        <f t="shared" si="316"/>
        <v>30.71</v>
      </c>
      <c r="Q4029" s="10" t="s">
        <v>8317</v>
      </c>
      <c r="R4029" t="s">
        <v>8318</v>
      </c>
      <c r="S4029" s="11">
        <f t="shared" si="317"/>
        <v>42768.97084490741</v>
      </c>
      <c r="T4029" s="11">
        <f t="shared" si="318"/>
        <v>42789.041666666672</v>
      </c>
      <c r="U4029">
        <f t="shared" si="319"/>
        <v>2017</v>
      </c>
    </row>
    <row r="4030" spans="1:21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5"/>
        <v>28</v>
      </c>
      <c r="P4030">
        <f t="shared" si="316"/>
        <v>51</v>
      </c>
      <c r="Q4030" s="10" t="s">
        <v>8317</v>
      </c>
      <c r="R4030" t="s">
        <v>8318</v>
      </c>
      <c r="S4030" s="11">
        <f t="shared" si="317"/>
        <v>41765.938657407409</v>
      </c>
      <c r="T4030" s="11">
        <f t="shared" si="318"/>
        <v>41795.938657407409</v>
      </c>
      <c r="U4030">
        <f t="shared" si="319"/>
        <v>2014</v>
      </c>
    </row>
    <row r="4031" spans="1:21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5"/>
        <v>0</v>
      </c>
      <c r="P4031">
        <f t="shared" si="316"/>
        <v>0</v>
      </c>
      <c r="Q4031" s="10" t="s">
        <v>8317</v>
      </c>
      <c r="R4031" t="s">
        <v>8318</v>
      </c>
      <c r="S4031" s="11">
        <f t="shared" si="317"/>
        <v>42322.025115740747</v>
      </c>
      <c r="T4031" s="11">
        <f t="shared" si="318"/>
        <v>42352.025115740747</v>
      </c>
      <c r="U4031">
        <f t="shared" si="319"/>
        <v>2015</v>
      </c>
    </row>
    <row r="4032" spans="1:21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5"/>
        <v>16</v>
      </c>
      <c r="P4032">
        <f t="shared" si="316"/>
        <v>66.67</v>
      </c>
      <c r="Q4032" s="10" t="s">
        <v>8317</v>
      </c>
      <c r="R4032" t="s">
        <v>8318</v>
      </c>
      <c r="S4032" s="11">
        <f t="shared" si="317"/>
        <v>42374.655081018514</v>
      </c>
      <c r="T4032" s="11">
        <f t="shared" si="318"/>
        <v>42403.784027777772</v>
      </c>
      <c r="U4032">
        <f t="shared" si="319"/>
        <v>2016</v>
      </c>
    </row>
    <row r="4033" spans="1:21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5"/>
        <v>0</v>
      </c>
      <c r="P4033">
        <f t="shared" si="316"/>
        <v>0</v>
      </c>
      <c r="Q4033" s="10" t="s">
        <v>8317</v>
      </c>
      <c r="R4033" t="s">
        <v>8318</v>
      </c>
      <c r="S4033" s="11">
        <f t="shared" si="317"/>
        <v>41941.585231481484</v>
      </c>
      <c r="T4033" s="11">
        <f t="shared" si="318"/>
        <v>41991.626898148148</v>
      </c>
      <c r="U4033">
        <f t="shared" si="319"/>
        <v>2014</v>
      </c>
    </row>
    <row r="4034" spans="1:21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5"/>
        <v>7</v>
      </c>
      <c r="P4034">
        <f t="shared" si="316"/>
        <v>59</v>
      </c>
      <c r="Q4034" s="10" t="s">
        <v>8317</v>
      </c>
      <c r="R4034" t="s">
        <v>8318</v>
      </c>
      <c r="S4034" s="11">
        <f t="shared" si="317"/>
        <v>42293.809212962966</v>
      </c>
      <c r="T4034" s="11">
        <f t="shared" si="318"/>
        <v>42353.85087962963</v>
      </c>
      <c r="U4034">
        <f t="shared" si="319"/>
        <v>2015</v>
      </c>
    </row>
    <row r="4035" spans="1:21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20">ROUND(E4035/D4035*100,0)</f>
        <v>26</v>
      </c>
      <c r="P4035">
        <f t="shared" ref="P4035:P4098" si="321">IFERROR(ROUND(E4035/L4035,2),0)</f>
        <v>65.34</v>
      </c>
      <c r="Q4035" s="10" t="s">
        <v>8317</v>
      </c>
      <c r="R4035" t="s">
        <v>8318</v>
      </c>
      <c r="S4035" s="11">
        <f t="shared" ref="S4035:S4098" si="322">(((J4035/60)/60)/24)+DATE(1970,1,1)</f>
        <v>42614.268796296295</v>
      </c>
      <c r="T4035" s="11">
        <f t="shared" ref="T4035:T4098" si="323">(((I4035/60)/60)/24)+DATE(1970,1,1)</f>
        <v>42645.375</v>
      </c>
      <c r="U4035">
        <f t="shared" ref="U4035:U4098" si="324">YEAR(S4035)</f>
        <v>2016</v>
      </c>
    </row>
    <row r="4036" spans="1:21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20"/>
        <v>1</v>
      </c>
      <c r="P4036">
        <f t="shared" si="321"/>
        <v>100</v>
      </c>
      <c r="Q4036" s="10" t="s">
        <v>8317</v>
      </c>
      <c r="R4036" t="s">
        <v>8318</v>
      </c>
      <c r="S4036" s="11">
        <f t="shared" si="322"/>
        <v>42067.947337962964</v>
      </c>
      <c r="T4036" s="11">
        <f t="shared" si="323"/>
        <v>42097.905671296292</v>
      </c>
      <c r="U4036">
        <f t="shared" si="324"/>
        <v>2015</v>
      </c>
    </row>
    <row r="4037" spans="1:21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20"/>
        <v>37</v>
      </c>
      <c r="P4037">
        <f t="shared" si="321"/>
        <v>147.4</v>
      </c>
      <c r="Q4037" s="10" t="s">
        <v>8317</v>
      </c>
      <c r="R4037" t="s">
        <v>8318</v>
      </c>
      <c r="S4037" s="11">
        <f t="shared" si="322"/>
        <v>41903.882951388885</v>
      </c>
      <c r="T4037" s="11">
        <f t="shared" si="323"/>
        <v>41933.882951388885</v>
      </c>
      <c r="U4037">
        <f t="shared" si="324"/>
        <v>2014</v>
      </c>
    </row>
    <row r="4038" spans="1:21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20"/>
        <v>47</v>
      </c>
      <c r="P4038">
        <f t="shared" si="321"/>
        <v>166.06</v>
      </c>
      <c r="Q4038" s="10" t="s">
        <v>8317</v>
      </c>
      <c r="R4038" t="s">
        <v>8318</v>
      </c>
      <c r="S4038" s="11">
        <f t="shared" si="322"/>
        <v>41804.937083333331</v>
      </c>
      <c r="T4038" s="11">
        <f t="shared" si="323"/>
        <v>41821.9375</v>
      </c>
      <c r="U4038">
        <f t="shared" si="324"/>
        <v>2014</v>
      </c>
    </row>
    <row r="4039" spans="1:21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20"/>
        <v>11</v>
      </c>
      <c r="P4039">
        <f t="shared" si="321"/>
        <v>40</v>
      </c>
      <c r="Q4039" s="10" t="s">
        <v>8317</v>
      </c>
      <c r="R4039" t="s">
        <v>8318</v>
      </c>
      <c r="S4039" s="11">
        <f t="shared" si="322"/>
        <v>42497.070775462969</v>
      </c>
      <c r="T4039" s="11">
        <f t="shared" si="323"/>
        <v>42514.600694444445</v>
      </c>
      <c r="U4039">
        <f t="shared" si="324"/>
        <v>2016</v>
      </c>
    </row>
    <row r="4040" spans="1:21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20"/>
        <v>12</v>
      </c>
      <c r="P4040">
        <f t="shared" si="321"/>
        <v>75.25</v>
      </c>
      <c r="Q4040" s="10" t="s">
        <v>8317</v>
      </c>
      <c r="R4040" t="s">
        <v>8318</v>
      </c>
      <c r="S4040" s="11">
        <f t="shared" si="322"/>
        <v>41869.798726851855</v>
      </c>
      <c r="T4040" s="11">
        <f t="shared" si="323"/>
        <v>41929.798726851855</v>
      </c>
      <c r="U4040">
        <f t="shared" si="324"/>
        <v>2014</v>
      </c>
    </row>
    <row r="4041" spans="1:21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20"/>
        <v>60</v>
      </c>
      <c r="P4041">
        <f t="shared" si="321"/>
        <v>60</v>
      </c>
      <c r="Q4041" s="10" t="s">
        <v>8317</v>
      </c>
      <c r="R4041" t="s">
        <v>8318</v>
      </c>
      <c r="S4041" s="11">
        <f t="shared" si="322"/>
        <v>42305.670914351853</v>
      </c>
      <c r="T4041" s="11">
        <f t="shared" si="323"/>
        <v>42339.249305555553</v>
      </c>
      <c r="U4041">
        <f t="shared" si="324"/>
        <v>2015</v>
      </c>
    </row>
    <row r="4042" spans="1:21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20"/>
        <v>31</v>
      </c>
      <c r="P4042">
        <f t="shared" si="321"/>
        <v>1250</v>
      </c>
      <c r="Q4042" s="10" t="s">
        <v>8317</v>
      </c>
      <c r="R4042" t="s">
        <v>8318</v>
      </c>
      <c r="S4042" s="11">
        <f t="shared" si="322"/>
        <v>42144.231527777782</v>
      </c>
      <c r="T4042" s="11">
        <f t="shared" si="323"/>
        <v>42203.125</v>
      </c>
      <c r="U4042">
        <f t="shared" si="324"/>
        <v>2015</v>
      </c>
    </row>
    <row r="4043" spans="1:21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20"/>
        <v>0</v>
      </c>
      <c r="P4043">
        <f t="shared" si="321"/>
        <v>10.5</v>
      </c>
      <c r="Q4043" s="10" t="s">
        <v>8317</v>
      </c>
      <c r="R4043" t="s">
        <v>8318</v>
      </c>
      <c r="S4043" s="11">
        <f t="shared" si="322"/>
        <v>42559.474004629628</v>
      </c>
      <c r="T4043" s="11">
        <f t="shared" si="323"/>
        <v>42619.474004629628</v>
      </c>
      <c r="U4043">
        <f t="shared" si="324"/>
        <v>2016</v>
      </c>
    </row>
    <row r="4044" spans="1:21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20"/>
        <v>0</v>
      </c>
      <c r="P4044">
        <f t="shared" si="321"/>
        <v>7</v>
      </c>
      <c r="Q4044" s="10" t="s">
        <v>8317</v>
      </c>
      <c r="R4044" t="s">
        <v>8318</v>
      </c>
      <c r="S4044" s="11">
        <f t="shared" si="322"/>
        <v>41995.084074074075</v>
      </c>
      <c r="T4044" s="11">
        <f t="shared" si="323"/>
        <v>42024.802777777775</v>
      </c>
      <c r="U4044">
        <f t="shared" si="324"/>
        <v>2014</v>
      </c>
    </row>
    <row r="4045" spans="1:21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20"/>
        <v>0</v>
      </c>
      <c r="P4045">
        <f t="shared" si="321"/>
        <v>0</v>
      </c>
      <c r="Q4045" s="10" t="s">
        <v>8317</v>
      </c>
      <c r="R4045" t="s">
        <v>8318</v>
      </c>
      <c r="S4045" s="11">
        <f t="shared" si="322"/>
        <v>41948.957465277781</v>
      </c>
      <c r="T4045" s="11">
        <f t="shared" si="323"/>
        <v>41963.957465277781</v>
      </c>
      <c r="U4045">
        <f t="shared" si="324"/>
        <v>2014</v>
      </c>
    </row>
    <row r="4046" spans="1:21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20"/>
        <v>38</v>
      </c>
      <c r="P4046">
        <f t="shared" si="321"/>
        <v>56.25</v>
      </c>
      <c r="Q4046" s="10" t="s">
        <v>8317</v>
      </c>
      <c r="R4046" t="s">
        <v>8318</v>
      </c>
      <c r="S4046" s="11">
        <f t="shared" si="322"/>
        <v>42074.219699074078</v>
      </c>
      <c r="T4046" s="11">
        <f t="shared" si="323"/>
        <v>42104.208333333328</v>
      </c>
      <c r="U4046">
        <f t="shared" si="324"/>
        <v>2015</v>
      </c>
    </row>
    <row r="4047" spans="1:21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20"/>
        <v>0</v>
      </c>
      <c r="P4047">
        <f t="shared" si="321"/>
        <v>1</v>
      </c>
      <c r="Q4047" s="10" t="s">
        <v>8317</v>
      </c>
      <c r="R4047" t="s">
        <v>8318</v>
      </c>
      <c r="S4047" s="11">
        <f t="shared" si="322"/>
        <v>41842.201261574075</v>
      </c>
      <c r="T4047" s="11">
        <f t="shared" si="323"/>
        <v>41872.201261574075</v>
      </c>
      <c r="U4047">
        <f t="shared" si="324"/>
        <v>2014</v>
      </c>
    </row>
    <row r="4048" spans="1:21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20"/>
        <v>8</v>
      </c>
      <c r="P4048">
        <f t="shared" si="321"/>
        <v>38.33</v>
      </c>
      <c r="Q4048" s="10" t="s">
        <v>8317</v>
      </c>
      <c r="R4048" t="s">
        <v>8318</v>
      </c>
      <c r="S4048" s="11">
        <f t="shared" si="322"/>
        <v>41904.650578703702</v>
      </c>
      <c r="T4048" s="11">
        <f t="shared" si="323"/>
        <v>41934.650578703702</v>
      </c>
      <c r="U4048">
        <f t="shared" si="324"/>
        <v>2014</v>
      </c>
    </row>
    <row r="4049" spans="1:21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20"/>
        <v>2</v>
      </c>
      <c r="P4049">
        <f t="shared" si="321"/>
        <v>27.5</v>
      </c>
      <c r="Q4049" s="10" t="s">
        <v>8317</v>
      </c>
      <c r="R4049" t="s">
        <v>8318</v>
      </c>
      <c r="S4049" s="11">
        <f t="shared" si="322"/>
        <v>41991.022488425922</v>
      </c>
      <c r="T4049" s="11">
        <f t="shared" si="323"/>
        <v>42015.041666666672</v>
      </c>
      <c r="U4049">
        <f t="shared" si="324"/>
        <v>2014</v>
      </c>
    </row>
    <row r="4050" spans="1:21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20"/>
        <v>18</v>
      </c>
      <c r="P4050">
        <f t="shared" si="321"/>
        <v>32.979999999999997</v>
      </c>
      <c r="Q4050" s="10" t="s">
        <v>8317</v>
      </c>
      <c r="R4050" t="s">
        <v>8318</v>
      </c>
      <c r="S4050" s="11">
        <f t="shared" si="322"/>
        <v>42436.509108796294</v>
      </c>
      <c r="T4050" s="11">
        <f t="shared" si="323"/>
        <v>42471.467442129629</v>
      </c>
      <c r="U4050">
        <f t="shared" si="324"/>
        <v>2016</v>
      </c>
    </row>
    <row r="4051" spans="1:21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20"/>
        <v>0</v>
      </c>
      <c r="P4051">
        <f t="shared" si="321"/>
        <v>16</v>
      </c>
      <c r="Q4051" s="10" t="s">
        <v>8317</v>
      </c>
      <c r="R4051" t="s">
        <v>8318</v>
      </c>
      <c r="S4051" s="11">
        <f t="shared" si="322"/>
        <v>42169.958506944444</v>
      </c>
      <c r="T4051" s="11">
        <f t="shared" si="323"/>
        <v>42199.958506944444</v>
      </c>
      <c r="U4051">
        <f t="shared" si="324"/>
        <v>2015</v>
      </c>
    </row>
    <row r="4052" spans="1:21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20"/>
        <v>0</v>
      </c>
      <c r="P4052">
        <f t="shared" si="321"/>
        <v>1</v>
      </c>
      <c r="Q4052" s="10" t="s">
        <v>8317</v>
      </c>
      <c r="R4052" t="s">
        <v>8318</v>
      </c>
      <c r="S4052" s="11">
        <f t="shared" si="322"/>
        <v>41905.636469907404</v>
      </c>
      <c r="T4052" s="11">
        <f t="shared" si="323"/>
        <v>41935.636469907404</v>
      </c>
      <c r="U4052">
        <f t="shared" si="324"/>
        <v>2014</v>
      </c>
    </row>
    <row r="4053" spans="1:21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20"/>
        <v>0</v>
      </c>
      <c r="P4053">
        <f t="shared" si="321"/>
        <v>0</v>
      </c>
      <c r="Q4053" s="10" t="s">
        <v>8317</v>
      </c>
      <c r="R4053" t="s">
        <v>8318</v>
      </c>
      <c r="S4053" s="11">
        <f t="shared" si="322"/>
        <v>41761.810150462967</v>
      </c>
      <c r="T4053" s="11">
        <f t="shared" si="323"/>
        <v>41768.286805555559</v>
      </c>
      <c r="U4053">
        <f t="shared" si="324"/>
        <v>2014</v>
      </c>
    </row>
    <row r="4054" spans="1:21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20"/>
        <v>38</v>
      </c>
      <c r="P4054">
        <f t="shared" si="321"/>
        <v>86.62</v>
      </c>
      <c r="Q4054" s="10" t="s">
        <v>8317</v>
      </c>
      <c r="R4054" t="s">
        <v>8318</v>
      </c>
      <c r="S4054" s="11">
        <f t="shared" si="322"/>
        <v>41865.878657407404</v>
      </c>
      <c r="T4054" s="11">
        <f t="shared" si="323"/>
        <v>41925.878657407404</v>
      </c>
      <c r="U4054">
        <f t="shared" si="324"/>
        <v>2014</v>
      </c>
    </row>
    <row r="4055" spans="1:21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20"/>
        <v>22</v>
      </c>
      <c r="P4055">
        <f t="shared" si="321"/>
        <v>55</v>
      </c>
      <c r="Q4055" s="10" t="s">
        <v>8317</v>
      </c>
      <c r="R4055" t="s">
        <v>8318</v>
      </c>
      <c r="S4055" s="11">
        <f t="shared" si="322"/>
        <v>41928.690138888887</v>
      </c>
      <c r="T4055" s="11">
        <f t="shared" si="323"/>
        <v>41958.833333333328</v>
      </c>
      <c r="U4055">
        <f t="shared" si="324"/>
        <v>2014</v>
      </c>
    </row>
    <row r="4056" spans="1:21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20"/>
        <v>0</v>
      </c>
      <c r="P4056">
        <f t="shared" si="321"/>
        <v>0</v>
      </c>
      <c r="Q4056" s="10" t="s">
        <v>8317</v>
      </c>
      <c r="R4056" t="s">
        <v>8318</v>
      </c>
      <c r="S4056" s="11">
        <f t="shared" si="322"/>
        <v>42613.841261574074</v>
      </c>
      <c r="T4056" s="11">
        <f t="shared" si="323"/>
        <v>42644.166666666672</v>
      </c>
      <c r="U4056">
        <f t="shared" si="324"/>
        <v>2016</v>
      </c>
    </row>
    <row r="4057" spans="1:21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20"/>
        <v>18</v>
      </c>
      <c r="P4057">
        <f t="shared" si="321"/>
        <v>41.95</v>
      </c>
      <c r="Q4057" s="10" t="s">
        <v>8317</v>
      </c>
      <c r="R4057" t="s">
        <v>8318</v>
      </c>
      <c r="S4057" s="11">
        <f t="shared" si="322"/>
        <v>41779.648506944446</v>
      </c>
      <c r="T4057" s="11">
        <f t="shared" si="323"/>
        <v>41809.648506944446</v>
      </c>
      <c r="U4057">
        <f t="shared" si="324"/>
        <v>2014</v>
      </c>
    </row>
    <row r="4058" spans="1:21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20"/>
        <v>53</v>
      </c>
      <c r="P4058">
        <f t="shared" si="321"/>
        <v>88.33</v>
      </c>
      <c r="Q4058" s="10" t="s">
        <v>8317</v>
      </c>
      <c r="R4058" t="s">
        <v>8318</v>
      </c>
      <c r="S4058" s="11">
        <f t="shared" si="322"/>
        <v>42534.933321759265</v>
      </c>
      <c r="T4058" s="11">
        <f t="shared" si="323"/>
        <v>42554.832638888889</v>
      </c>
      <c r="U4058">
        <f t="shared" si="324"/>
        <v>2016</v>
      </c>
    </row>
    <row r="4059" spans="1:21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20"/>
        <v>22</v>
      </c>
      <c r="P4059">
        <f t="shared" si="321"/>
        <v>129.16999999999999</v>
      </c>
      <c r="Q4059" s="10" t="s">
        <v>8317</v>
      </c>
      <c r="R4059" t="s">
        <v>8318</v>
      </c>
      <c r="S4059" s="11">
        <f t="shared" si="322"/>
        <v>42310.968518518523</v>
      </c>
      <c r="T4059" s="11">
        <f t="shared" si="323"/>
        <v>42333.958333333328</v>
      </c>
      <c r="U4059">
        <f t="shared" si="324"/>
        <v>2015</v>
      </c>
    </row>
    <row r="4060" spans="1:21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20"/>
        <v>3</v>
      </c>
      <c r="P4060">
        <f t="shared" si="321"/>
        <v>23.75</v>
      </c>
      <c r="Q4060" s="10" t="s">
        <v>8317</v>
      </c>
      <c r="R4060" t="s">
        <v>8318</v>
      </c>
      <c r="S4060" s="11">
        <f t="shared" si="322"/>
        <v>42446.060694444444</v>
      </c>
      <c r="T4060" s="11">
        <f t="shared" si="323"/>
        <v>42461.165972222225</v>
      </c>
      <c r="U4060">
        <f t="shared" si="324"/>
        <v>2016</v>
      </c>
    </row>
    <row r="4061" spans="1:21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20"/>
        <v>3</v>
      </c>
      <c r="P4061">
        <f t="shared" si="321"/>
        <v>35.71</v>
      </c>
      <c r="Q4061" s="10" t="s">
        <v>8317</v>
      </c>
      <c r="R4061" t="s">
        <v>8318</v>
      </c>
      <c r="S4061" s="11">
        <f t="shared" si="322"/>
        <v>41866.640648148146</v>
      </c>
      <c r="T4061" s="11">
        <f t="shared" si="323"/>
        <v>41898.125</v>
      </c>
      <c r="U4061">
        <f t="shared" si="324"/>
        <v>2014</v>
      </c>
    </row>
    <row r="4062" spans="1:21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20"/>
        <v>3</v>
      </c>
      <c r="P4062">
        <f t="shared" si="321"/>
        <v>57</v>
      </c>
      <c r="Q4062" s="10" t="s">
        <v>8317</v>
      </c>
      <c r="R4062" t="s">
        <v>8318</v>
      </c>
      <c r="S4062" s="11">
        <f t="shared" si="322"/>
        <v>41779.695092592592</v>
      </c>
      <c r="T4062" s="11">
        <f t="shared" si="323"/>
        <v>41813.666666666664</v>
      </c>
      <c r="U4062">
        <f t="shared" si="324"/>
        <v>2014</v>
      </c>
    </row>
    <row r="4063" spans="1:21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20"/>
        <v>0</v>
      </c>
      <c r="P4063">
        <f t="shared" si="321"/>
        <v>0</v>
      </c>
      <c r="Q4063" s="10" t="s">
        <v>8317</v>
      </c>
      <c r="R4063" t="s">
        <v>8318</v>
      </c>
      <c r="S4063" s="11">
        <f t="shared" si="322"/>
        <v>42421.141469907408</v>
      </c>
      <c r="T4063" s="11">
        <f t="shared" si="323"/>
        <v>42481.099803240737</v>
      </c>
      <c r="U4063">
        <f t="shared" si="324"/>
        <v>2016</v>
      </c>
    </row>
    <row r="4064" spans="1:21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20"/>
        <v>2</v>
      </c>
      <c r="P4064">
        <f t="shared" si="321"/>
        <v>163.33000000000001</v>
      </c>
      <c r="Q4064" s="10" t="s">
        <v>8317</v>
      </c>
      <c r="R4064" t="s">
        <v>8318</v>
      </c>
      <c r="S4064" s="11">
        <f t="shared" si="322"/>
        <v>42523.739212962959</v>
      </c>
      <c r="T4064" s="11">
        <f t="shared" si="323"/>
        <v>42553.739212962959</v>
      </c>
      <c r="U4064">
        <f t="shared" si="324"/>
        <v>2016</v>
      </c>
    </row>
    <row r="4065" spans="1:21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20"/>
        <v>1</v>
      </c>
      <c r="P4065">
        <f t="shared" si="321"/>
        <v>15</v>
      </c>
      <c r="Q4065" s="10" t="s">
        <v>8317</v>
      </c>
      <c r="R4065" t="s">
        <v>8318</v>
      </c>
      <c r="S4065" s="11">
        <f t="shared" si="322"/>
        <v>41787.681527777779</v>
      </c>
      <c r="T4065" s="11">
        <f t="shared" si="323"/>
        <v>41817.681527777779</v>
      </c>
      <c r="U4065">
        <f t="shared" si="324"/>
        <v>2014</v>
      </c>
    </row>
    <row r="4066" spans="1:21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20"/>
        <v>19</v>
      </c>
      <c r="P4066">
        <f t="shared" si="321"/>
        <v>64.17</v>
      </c>
      <c r="Q4066" s="10" t="s">
        <v>8317</v>
      </c>
      <c r="R4066" t="s">
        <v>8318</v>
      </c>
      <c r="S4066" s="11">
        <f t="shared" si="322"/>
        <v>42093.588263888887</v>
      </c>
      <c r="T4066" s="11">
        <f t="shared" si="323"/>
        <v>42123.588263888887</v>
      </c>
      <c r="U4066">
        <f t="shared" si="324"/>
        <v>2015</v>
      </c>
    </row>
    <row r="4067" spans="1:21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20"/>
        <v>1</v>
      </c>
      <c r="P4067">
        <f t="shared" si="321"/>
        <v>6.75</v>
      </c>
      <c r="Q4067" s="10" t="s">
        <v>8317</v>
      </c>
      <c r="R4067" t="s">
        <v>8318</v>
      </c>
      <c r="S4067" s="11">
        <f t="shared" si="322"/>
        <v>41833.951516203706</v>
      </c>
      <c r="T4067" s="11">
        <f t="shared" si="323"/>
        <v>41863.951516203706</v>
      </c>
      <c r="U4067">
        <f t="shared" si="324"/>
        <v>2014</v>
      </c>
    </row>
    <row r="4068" spans="1:21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20"/>
        <v>0</v>
      </c>
      <c r="P4068">
        <f t="shared" si="321"/>
        <v>25</v>
      </c>
      <c r="Q4068" s="10" t="s">
        <v>8317</v>
      </c>
      <c r="R4068" t="s">
        <v>8318</v>
      </c>
      <c r="S4068" s="11">
        <f t="shared" si="322"/>
        <v>42479.039212962962</v>
      </c>
      <c r="T4068" s="11">
        <f t="shared" si="323"/>
        <v>42509.039212962962</v>
      </c>
      <c r="U4068">
        <f t="shared" si="324"/>
        <v>2016</v>
      </c>
    </row>
    <row r="4069" spans="1:21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20"/>
        <v>61</v>
      </c>
      <c r="P4069">
        <f t="shared" si="321"/>
        <v>179.12</v>
      </c>
      <c r="Q4069" s="10" t="s">
        <v>8317</v>
      </c>
      <c r="R4069" t="s">
        <v>8318</v>
      </c>
      <c r="S4069" s="11">
        <f t="shared" si="322"/>
        <v>42235.117476851854</v>
      </c>
      <c r="T4069" s="11">
        <f t="shared" si="323"/>
        <v>42275.117476851854</v>
      </c>
      <c r="U4069">
        <f t="shared" si="324"/>
        <v>2015</v>
      </c>
    </row>
    <row r="4070" spans="1:21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20"/>
        <v>1</v>
      </c>
      <c r="P4070">
        <f t="shared" si="321"/>
        <v>34.950000000000003</v>
      </c>
      <c r="Q4070" s="10" t="s">
        <v>8317</v>
      </c>
      <c r="R4070" t="s">
        <v>8318</v>
      </c>
      <c r="S4070" s="11">
        <f t="shared" si="322"/>
        <v>42718.963599537034</v>
      </c>
      <c r="T4070" s="11">
        <f t="shared" si="323"/>
        <v>42748.961805555555</v>
      </c>
      <c r="U4070">
        <f t="shared" si="324"/>
        <v>2016</v>
      </c>
    </row>
    <row r="4071" spans="1:21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20"/>
        <v>34</v>
      </c>
      <c r="P4071">
        <f t="shared" si="321"/>
        <v>33.08</v>
      </c>
      <c r="Q4071" s="10" t="s">
        <v>8317</v>
      </c>
      <c r="R4071" t="s">
        <v>8318</v>
      </c>
      <c r="S4071" s="11">
        <f t="shared" si="322"/>
        <v>42022.661527777775</v>
      </c>
      <c r="T4071" s="11">
        <f t="shared" si="323"/>
        <v>42063.5</v>
      </c>
      <c r="U4071">
        <f t="shared" si="324"/>
        <v>2015</v>
      </c>
    </row>
    <row r="4072" spans="1:21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20"/>
        <v>17</v>
      </c>
      <c r="P4072">
        <f t="shared" si="321"/>
        <v>27.5</v>
      </c>
      <c r="Q4072" s="10" t="s">
        <v>8317</v>
      </c>
      <c r="R4072" t="s">
        <v>8318</v>
      </c>
      <c r="S4072" s="11">
        <f t="shared" si="322"/>
        <v>42031.666898148149</v>
      </c>
      <c r="T4072" s="11">
        <f t="shared" si="323"/>
        <v>42064.125</v>
      </c>
      <c r="U4072">
        <f t="shared" si="324"/>
        <v>2015</v>
      </c>
    </row>
    <row r="4073" spans="1:21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20"/>
        <v>0</v>
      </c>
      <c r="P4073">
        <f t="shared" si="321"/>
        <v>0</v>
      </c>
      <c r="Q4073" s="10" t="s">
        <v>8317</v>
      </c>
      <c r="R4073" t="s">
        <v>8318</v>
      </c>
      <c r="S4073" s="11">
        <f t="shared" si="322"/>
        <v>42700.804756944446</v>
      </c>
      <c r="T4073" s="11">
        <f t="shared" si="323"/>
        <v>42730.804756944446</v>
      </c>
      <c r="U4073">
        <f t="shared" si="324"/>
        <v>2016</v>
      </c>
    </row>
    <row r="4074" spans="1:21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20"/>
        <v>0</v>
      </c>
      <c r="P4074">
        <f t="shared" si="321"/>
        <v>2</v>
      </c>
      <c r="Q4074" s="10" t="s">
        <v>8317</v>
      </c>
      <c r="R4074" t="s">
        <v>8318</v>
      </c>
      <c r="S4074" s="11">
        <f t="shared" si="322"/>
        <v>41812.77443287037</v>
      </c>
      <c r="T4074" s="11">
        <f t="shared" si="323"/>
        <v>41872.77443287037</v>
      </c>
      <c r="U4074">
        <f t="shared" si="324"/>
        <v>2014</v>
      </c>
    </row>
    <row r="4075" spans="1:21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20"/>
        <v>1</v>
      </c>
      <c r="P4075">
        <f t="shared" si="321"/>
        <v>18.5</v>
      </c>
      <c r="Q4075" s="10" t="s">
        <v>8317</v>
      </c>
      <c r="R4075" t="s">
        <v>8318</v>
      </c>
      <c r="S4075" s="11">
        <f t="shared" si="322"/>
        <v>42078.34520833334</v>
      </c>
      <c r="T4075" s="11">
        <f t="shared" si="323"/>
        <v>42133.166666666672</v>
      </c>
      <c r="U4075">
        <f t="shared" si="324"/>
        <v>2015</v>
      </c>
    </row>
    <row r="4076" spans="1:21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20"/>
        <v>27</v>
      </c>
      <c r="P4076">
        <f t="shared" si="321"/>
        <v>35</v>
      </c>
      <c r="Q4076" s="10" t="s">
        <v>8317</v>
      </c>
      <c r="R4076" t="s">
        <v>8318</v>
      </c>
      <c r="S4076" s="11">
        <f t="shared" si="322"/>
        <v>42283.552951388891</v>
      </c>
      <c r="T4076" s="11">
        <f t="shared" si="323"/>
        <v>42313.594618055555</v>
      </c>
      <c r="U4076">
        <f t="shared" si="324"/>
        <v>2015</v>
      </c>
    </row>
    <row r="4077" spans="1:21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20"/>
        <v>29</v>
      </c>
      <c r="P4077">
        <f t="shared" si="321"/>
        <v>44.31</v>
      </c>
      <c r="Q4077" s="10" t="s">
        <v>8317</v>
      </c>
      <c r="R4077" t="s">
        <v>8318</v>
      </c>
      <c r="S4077" s="11">
        <f t="shared" si="322"/>
        <v>41779.045937499999</v>
      </c>
      <c r="T4077" s="11">
        <f t="shared" si="323"/>
        <v>41820.727777777778</v>
      </c>
      <c r="U4077">
        <f t="shared" si="324"/>
        <v>2014</v>
      </c>
    </row>
    <row r="4078" spans="1:21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20"/>
        <v>0</v>
      </c>
      <c r="P4078">
        <f t="shared" si="321"/>
        <v>0</v>
      </c>
      <c r="Q4078" s="10" t="s">
        <v>8317</v>
      </c>
      <c r="R4078" t="s">
        <v>8318</v>
      </c>
      <c r="S4078" s="11">
        <f t="shared" si="322"/>
        <v>41905.795706018522</v>
      </c>
      <c r="T4078" s="11">
        <f t="shared" si="323"/>
        <v>41933.82708333333</v>
      </c>
      <c r="U4078">
        <f t="shared" si="324"/>
        <v>2014</v>
      </c>
    </row>
    <row r="4079" spans="1:21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20"/>
        <v>9</v>
      </c>
      <c r="P4079">
        <f t="shared" si="321"/>
        <v>222.5</v>
      </c>
      <c r="Q4079" s="10" t="s">
        <v>8317</v>
      </c>
      <c r="R4079" t="s">
        <v>8318</v>
      </c>
      <c r="S4079" s="11">
        <f t="shared" si="322"/>
        <v>42695.7105787037</v>
      </c>
      <c r="T4079" s="11">
        <f t="shared" si="323"/>
        <v>42725.7105787037</v>
      </c>
      <c r="U4079">
        <f t="shared" si="324"/>
        <v>2016</v>
      </c>
    </row>
    <row r="4080" spans="1:21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20"/>
        <v>0</v>
      </c>
      <c r="P4080">
        <f t="shared" si="321"/>
        <v>0</v>
      </c>
      <c r="Q4080" s="10" t="s">
        <v>8317</v>
      </c>
      <c r="R4080" t="s">
        <v>8318</v>
      </c>
      <c r="S4080" s="11">
        <f t="shared" si="322"/>
        <v>42732.787523148145</v>
      </c>
      <c r="T4080" s="11">
        <f t="shared" si="323"/>
        <v>42762.787523148145</v>
      </c>
      <c r="U4080">
        <f t="shared" si="324"/>
        <v>2016</v>
      </c>
    </row>
    <row r="4081" spans="1:21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20"/>
        <v>0</v>
      </c>
      <c r="P4081">
        <f t="shared" si="321"/>
        <v>5</v>
      </c>
      <c r="Q4081" s="10" t="s">
        <v>8317</v>
      </c>
      <c r="R4081" t="s">
        <v>8318</v>
      </c>
      <c r="S4081" s="11">
        <f t="shared" si="322"/>
        <v>42510.938900462963</v>
      </c>
      <c r="T4081" s="11">
        <f t="shared" si="323"/>
        <v>42540.938900462963</v>
      </c>
      <c r="U4081">
        <f t="shared" si="324"/>
        <v>2016</v>
      </c>
    </row>
    <row r="4082" spans="1:21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20"/>
        <v>0</v>
      </c>
      <c r="P4082">
        <f t="shared" si="321"/>
        <v>0</v>
      </c>
      <c r="Q4082" s="10" t="s">
        <v>8317</v>
      </c>
      <c r="R4082" t="s">
        <v>8318</v>
      </c>
      <c r="S4082" s="11">
        <f t="shared" si="322"/>
        <v>42511.698101851856</v>
      </c>
      <c r="T4082" s="11">
        <f t="shared" si="323"/>
        <v>42535.787500000006</v>
      </c>
      <c r="U4082">
        <f t="shared" si="324"/>
        <v>2016</v>
      </c>
    </row>
    <row r="4083" spans="1:21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20"/>
        <v>16</v>
      </c>
      <c r="P4083">
        <f t="shared" si="321"/>
        <v>29.17</v>
      </c>
      <c r="Q4083" s="10" t="s">
        <v>8317</v>
      </c>
      <c r="R4083" t="s">
        <v>8318</v>
      </c>
      <c r="S4083" s="11">
        <f t="shared" si="322"/>
        <v>42041.581307870365</v>
      </c>
      <c r="T4083" s="11">
        <f t="shared" si="323"/>
        <v>42071.539641203708</v>
      </c>
      <c r="U4083">
        <f t="shared" si="324"/>
        <v>2015</v>
      </c>
    </row>
    <row r="4084" spans="1:21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20"/>
        <v>2</v>
      </c>
      <c r="P4084">
        <f t="shared" si="321"/>
        <v>1.5</v>
      </c>
      <c r="Q4084" s="10" t="s">
        <v>8317</v>
      </c>
      <c r="R4084" t="s">
        <v>8318</v>
      </c>
      <c r="S4084" s="11">
        <f t="shared" si="322"/>
        <v>42307.189270833333</v>
      </c>
      <c r="T4084" s="11">
        <f t="shared" si="323"/>
        <v>42322.958333333328</v>
      </c>
      <c r="U4084">
        <f t="shared" si="324"/>
        <v>2015</v>
      </c>
    </row>
    <row r="4085" spans="1:21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20"/>
        <v>22</v>
      </c>
      <c r="P4085">
        <f t="shared" si="321"/>
        <v>126.5</v>
      </c>
      <c r="Q4085" s="10" t="s">
        <v>8317</v>
      </c>
      <c r="R4085" t="s">
        <v>8318</v>
      </c>
      <c r="S4085" s="11">
        <f t="shared" si="322"/>
        <v>42353.761759259258</v>
      </c>
      <c r="T4085" s="11">
        <f t="shared" si="323"/>
        <v>42383.761759259258</v>
      </c>
      <c r="U4085">
        <f t="shared" si="324"/>
        <v>2015</v>
      </c>
    </row>
    <row r="4086" spans="1:21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20"/>
        <v>0</v>
      </c>
      <c r="P4086">
        <f t="shared" si="321"/>
        <v>10</v>
      </c>
      <c r="Q4086" s="10" t="s">
        <v>8317</v>
      </c>
      <c r="R4086" t="s">
        <v>8318</v>
      </c>
      <c r="S4086" s="11">
        <f t="shared" si="322"/>
        <v>42622.436412037037</v>
      </c>
      <c r="T4086" s="11">
        <f t="shared" si="323"/>
        <v>42652.436412037037</v>
      </c>
      <c r="U4086">
        <f t="shared" si="324"/>
        <v>2016</v>
      </c>
    </row>
    <row r="4087" spans="1:21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20"/>
        <v>0</v>
      </c>
      <c r="P4087">
        <f t="shared" si="321"/>
        <v>10</v>
      </c>
      <c r="Q4087" s="10" t="s">
        <v>8317</v>
      </c>
      <c r="R4087" t="s">
        <v>8318</v>
      </c>
      <c r="S4087" s="11">
        <f t="shared" si="322"/>
        <v>42058.603877314818</v>
      </c>
      <c r="T4087" s="11">
        <f t="shared" si="323"/>
        <v>42087.165972222225</v>
      </c>
      <c r="U4087">
        <f t="shared" si="324"/>
        <v>2015</v>
      </c>
    </row>
    <row r="4088" spans="1:21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20"/>
        <v>5</v>
      </c>
      <c r="P4088">
        <f t="shared" si="321"/>
        <v>9.4</v>
      </c>
      <c r="Q4088" s="10" t="s">
        <v>8317</v>
      </c>
      <c r="R4088" t="s">
        <v>8318</v>
      </c>
      <c r="S4088" s="11">
        <f t="shared" si="322"/>
        <v>42304.940960648149</v>
      </c>
      <c r="T4088" s="11">
        <f t="shared" si="323"/>
        <v>42329.166666666672</v>
      </c>
      <c r="U4088">
        <f t="shared" si="324"/>
        <v>2015</v>
      </c>
    </row>
    <row r="4089" spans="1:21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20"/>
        <v>0</v>
      </c>
      <c r="P4089">
        <f t="shared" si="321"/>
        <v>0</v>
      </c>
      <c r="Q4089" s="10" t="s">
        <v>8317</v>
      </c>
      <c r="R4089" t="s">
        <v>8318</v>
      </c>
      <c r="S4089" s="11">
        <f t="shared" si="322"/>
        <v>42538.742893518516</v>
      </c>
      <c r="T4089" s="11">
        <f t="shared" si="323"/>
        <v>42568.742893518516</v>
      </c>
      <c r="U4089">
        <f t="shared" si="324"/>
        <v>2016</v>
      </c>
    </row>
    <row r="4090" spans="1:21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20"/>
        <v>11</v>
      </c>
      <c r="P4090">
        <f t="shared" si="321"/>
        <v>72</v>
      </c>
      <c r="Q4090" s="10" t="s">
        <v>8317</v>
      </c>
      <c r="R4090" t="s">
        <v>8318</v>
      </c>
      <c r="S4090" s="11">
        <f t="shared" si="322"/>
        <v>41990.612546296295</v>
      </c>
      <c r="T4090" s="11">
        <f t="shared" si="323"/>
        <v>42020.434722222228</v>
      </c>
      <c r="U4090">
        <f t="shared" si="324"/>
        <v>2014</v>
      </c>
    </row>
    <row r="4091" spans="1:21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20"/>
        <v>5</v>
      </c>
      <c r="P4091">
        <f t="shared" si="321"/>
        <v>30</v>
      </c>
      <c r="Q4091" s="10" t="s">
        <v>8317</v>
      </c>
      <c r="R4091" t="s">
        <v>8318</v>
      </c>
      <c r="S4091" s="11">
        <f t="shared" si="322"/>
        <v>42122.732499999998</v>
      </c>
      <c r="T4091" s="11">
        <f t="shared" si="323"/>
        <v>42155.732638888891</v>
      </c>
      <c r="U4091">
        <f t="shared" si="324"/>
        <v>2015</v>
      </c>
    </row>
    <row r="4092" spans="1:21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20"/>
        <v>3</v>
      </c>
      <c r="P4092">
        <f t="shared" si="321"/>
        <v>10.67</v>
      </c>
      <c r="Q4092" s="10" t="s">
        <v>8317</v>
      </c>
      <c r="R4092" t="s">
        <v>8318</v>
      </c>
      <c r="S4092" s="11">
        <f t="shared" si="322"/>
        <v>42209.67288194444</v>
      </c>
      <c r="T4092" s="11">
        <f t="shared" si="323"/>
        <v>42223.625</v>
      </c>
      <c r="U4092">
        <f t="shared" si="324"/>
        <v>2015</v>
      </c>
    </row>
    <row r="4093" spans="1:21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20"/>
        <v>13</v>
      </c>
      <c r="P4093">
        <f t="shared" si="321"/>
        <v>25.5</v>
      </c>
      <c r="Q4093" s="10" t="s">
        <v>8317</v>
      </c>
      <c r="R4093" t="s">
        <v>8318</v>
      </c>
      <c r="S4093" s="11">
        <f t="shared" si="322"/>
        <v>41990.506377314814</v>
      </c>
      <c r="T4093" s="11">
        <f t="shared" si="323"/>
        <v>42020.506377314814</v>
      </c>
      <c r="U4093">
        <f t="shared" si="324"/>
        <v>2014</v>
      </c>
    </row>
    <row r="4094" spans="1:21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20"/>
        <v>0</v>
      </c>
      <c r="P4094">
        <f t="shared" si="321"/>
        <v>20</v>
      </c>
      <c r="Q4094" s="10" t="s">
        <v>8317</v>
      </c>
      <c r="R4094" t="s">
        <v>8318</v>
      </c>
      <c r="S4094" s="11">
        <f t="shared" si="322"/>
        <v>42039.194988425923</v>
      </c>
      <c r="T4094" s="11">
        <f t="shared" si="323"/>
        <v>42099.153321759266</v>
      </c>
      <c r="U4094">
        <f t="shared" si="324"/>
        <v>2015</v>
      </c>
    </row>
    <row r="4095" spans="1:21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20"/>
        <v>2</v>
      </c>
      <c r="P4095">
        <f t="shared" si="321"/>
        <v>15</v>
      </c>
      <c r="Q4095" s="10" t="s">
        <v>8317</v>
      </c>
      <c r="R4095" t="s">
        <v>8318</v>
      </c>
      <c r="S4095" s="11">
        <f t="shared" si="322"/>
        <v>42178.815891203703</v>
      </c>
      <c r="T4095" s="11">
        <f t="shared" si="323"/>
        <v>42238.815891203703</v>
      </c>
      <c r="U4095">
        <f t="shared" si="324"/>
        <v>2015</v>
      </c>
    </row>
    <row r="4096" spans="1:21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20"/>
        <v>37</v>
      </c>
      <c r="P4096">
        <f t="shared" si="321"/>
        <v>91.25</v>
      </c>
      <c r="Q4096" s="10" t="s">
        <v>8317</v>
      </c>
      <c r="R4096" t="s">
        <v>8318</v>
      </c>
      <c r="S4096" s="11">
        <f t="shared" si="322"/>
        <v>41890.086805555555</v>
      </c>
      <c r="T4096" s="11">
        <f t="shared" si="323"/>
        <v>41934.207638888889</v>
      </c>
      <c r="U4096">
        <f t="shared" si="324"/>
        <v>2014</v>
      </c>
    </row>
    <row r="4097" spans="1:21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20"/>
        <v>3</v>
      </c>
      <c r="P4097">
        <f t="shared" si="321"/>
        <v>800</v>
      </c>
      <c r="Q4097" s="10" t="s">
        <v>8317</v>
      </c>
      <c r="R4097" t="s">
        <v>8318</v>
      </c>
      <c r="S4097" s="11">
        <f t="shared" si="322"/>
        <v>42693.031828703708</v>
      </c>
      <c r="T4097" s="11">
        <f t="shared" si="323"/>
        <v>42723.031828703708</v>
      </c>
      <c r="U4097">
        <f t="shared" si="324"/>
        <v>2016</v>
      </c>
    </row>
    <row r="4098" spans="1:21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20"/>
        <v>11</v>
      </c>
      <c r="P4098">
        <f t="shared" si="321"/>
        <v>80</v>
      </c>
      <c r="Q4098" s="10" t="s">
        <v>8317</v>
      </c>
      <c r="R4098" t="s">
        <v>8318</v>
      </c>
      <c r="S4098" s="11">
        <f t="shared" si="322"/>
        <v>42750.530312499999</v>
      </c>
      <c r="T4098" s="11">
        <f t="shared" si="323"/>
        <v>42794.368749999994</v>
      </c>
      <c r="U4098">
        <f t="shared" si="324"/>
        <v>2017</v>
      </c>
    </row>
    <row r="4099" spans="1:21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5">ROUND(E4099/D4099*100,0)</f>
        <v>0</v>
      </c>
      <c r="P4099">
        <f t="shared" ref="P4099:P4115" si="326">IFERROR(ROUND(E4099/L4099,2),0)</f>
        <v>0</v>
      </c>
      <c r="Q4099" s="10" t="s">
        <v>8317</v>
      </c>
      <c r="R4099" t="s">
        <v>8318</v>
      </c>
      <c r="S4099" s="11">
        <f t="shared" ref="S4099:S4115" si="327">(((J4099/60)/60)/24)+DATE(1970,1,1)</f>
        <v>42344.824502314819</v>
      </c>
      <c r="T4099" s="11">
        <f t="shared" ref="T4099:T4115" si="328">(((I4099/60)/60)/24)+DATE(1970,1,1)</f>
        <v>42400.996527777781</v>
      </c>
      <c r="U4099">
        <f t="shared" ref="U4099:U4115" si="329">YEAR(S4099)</f>
        <v>2015</v>
      </c>
    </row>
    <row r="4100" spans="1:21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5"/>
        <v>0</v>
      </c>
      <c r="P4100">
        <f t="shared" si="326"/>
        <v>0</v>
      </c>
      <c r="Q4100" s="10" t="s">
        <v>8317</v>
      </c>
      <c r="R4100" t="s">
        <v>8318</v>
      </c>
      <c r="S4100" s="11">
        <f t="shared" si="327"/>
        <v>42495.722187499996</v>
      </c>
      <c r="T4100" s="11">
        <f t="shared" si="328"/>
        <v>42525.722187499996</v>
      </c>
      <c r="U4100">
        <f t="shared" si="329"/>
        <v>2016</v>
      </c>
    </row>
    <row r="4101" spans="1:21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5"/>
        <v>1</v>
      </c>
      <c r="P4101">
        <f t="shared" si="326"/>
        <v>50</v>
      </c>
      <c r="Q4101" s="10" t="s">
        <v>8317</v>
      </c>
      <c r="R4101" t="s">
        <v>8318</v>
      </c>
      <c r="S4101" s="11">
        <f t="shared" si="327"/>
        <v>42570.850381944445</v>
      </c>
      <c r="T4101" s="11">
        <f t="shared" si="328"/>
        <v>42615.850381944445</v>
      </c>
      <c r="U4101">
        <f t="shared" si="329"/>
        <v>2016</v>
      </c>
    </row>
    <row r="4102" spans="1:21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5"/>
        <v>0</v>
      </c>
      <c r="P4102">
        <f t="shared" si="326"/>
        <v>0</v>
      </c>
      <c r="Q4102" s="10" t="s">
        <v>8317</v>
      </c>
      <c r="R4102" t="s">
        <v>8318</v>
      </c>
      <c r="S4102" s="11">
        <f t="shared" si="327"/>
        <v>41927.124884259261</v>
      </c>
      <c r="T4102" s="11">
        <f t="shared" si="328"/>
        <v>41937.124884259261</v>
      </c>
      <c r="U4102">
        <f t="shared" si="329"/>
        <v>2014</v>
      </c>
    </row>
    <row r="4103" spans="1:21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5"/>
        <v>0</v>
      </c>
      <c r="P4103">
        <f t="shared" si="326"/>
        <v>0</v>
      </c>
      <c r="Q4103" s="10" t="s">
        <v>8317</v>
      </c>
      <c r="R4103" t="s">
        <v>8318</v>
      </c>
      <c r="S4103" s="11">
        <f t="shared" si="327"/>
        <v>42730.903726851851</v>
      </c>
      <c r="T4103" s="11">
        <f t="shared" si="328"/>
        <v>42760.903726851851</v>
      </c>
      <c r="U4103">
        <f t="shared" si="329"/>
        <v>2016</v>
      </c>
    </row>
    <row r="4104" spans="1:21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5"/>
        <v>27</v>
      </c>
      <c r="P4104">
        <f t="shared" si="326"/>
        <v>22.83</v>
      </c>
      <c r="Q4104" s="10" t="s">
        <v>8317</v>
      </c>
      <c r="R4104" t="s">
        <v>8318</v>
      </c>
      <c r="S4104" s="11">
        <f t="shared" si="327"/>
        <v>42475.848067129627</v>
      </c>
      <c r="T4104" s="11">
        <f t="shared" si="328"/>
        <v>42505.848067129627</v>
      </c>
      <c r="U4104">
        <f t="shared" si="329"/>
        <v>2016</v>
      </c>
    </row>
    <row r="4105" spans="1:21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5"/>
        <v>10</v>
      </c>
      <c r="P4105">
        <f t="shared" si="326"/>
        <v>16.670000000000002</v>
      </c>
      <c r="Q4105" s="10" t="s">
        <v>8317</v>
      </c>
      <c r="R4105" t="s">
        <v>8318</v>
      </c>
      <c r="S4105" s="11">
        <f t="shared" si="327"/>
        <v>42188.83293981482</v>
      </c>
      <c r="T4105" s="11">
        <f t="shared" si="328"/>
        <v>42242.772222222222</v>
      </c>
      <c r="U4105">
        <f t="shared" si="329"/>
        <v>2015</v>
      </c>
    </row>
    <row r="4106" spans="1:21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5"/>
        <v>21</v>
      </c>
      <c r="P4106">
        <f t="shared" si="326"/>
        <v>45.79</v>
      </c>
      <c r="Q4106" s="10" t="s">
        <v>8317</v>
      </c>
      <c r="R4106" t="s">
        <v>8318</v>
      </c>
      <c r="S4106" s="11">
        <f t="shared" si="327"/>
        <v>42640.278171296297</v>
      </c>
      <c r="T4106" s="11">
        <f t="shared" si="328"/>
        <v>42670.278171296297</v>
      </c>
      <c r="U4106">
        <f t="shared" si="329"/>
        <v>2016</v>
      </c>
    </row>
    <row r="4107" spans="1:21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5"/>
        <v>7</v>
      </c>
      <c r="P4107">
        <f t="shared" si="326"/>
        <v>383.33</v>
      </c>
      <c r="Q4107" s="10" t="s">
        <v>8317</v>
      </c>
      <c r="R4107" t="s">
        <v>8318</v>
      </c>
      <c r="S4107" s="11">
        <f t="shared" si="327"/>
        <v>42697.010520833333</v>
      </c>
      <c r="T4107" s="11">
        <f t="shared" si="328"/>
        <v>42730.010520833333</v>
      </c>
      <c r="U4107">
        <f t="shared" si="329"/>
        <v>2016</v>
      </c>
    </row>
    <row r="4108" spans="1:21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5"/>
        <v>71</v>
      </c>
      <c r="P4108">
        <f t="shared" si="326"/>
        <v>106.97</v>
      </c>
      <c r="Q4108" s="10" t="s">
        <v>8317</v>
      </c>
      <c r="R4108" t="s">
        <v>8318</v>
      </c>
      <c r="S4108" s="11">
        <f t="shared" si="327"/>
        <v>42053.049375000002</v>
      </c>
      <c r="T4108" s="11">
        <f t="shared" si="328"/>
        <v>42096.041666666672</v>
      </c>
      <c r="U4108">
        <f t="shared" si="329"/>
        <v>2015</v>
      </c>
    </row>
    <row r="4109" spans="1:21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5"/>
        <v>2</v>
      </c>
      <c r="P4109">
        <f t="shared" si="326"/>
        <v>10.25</v>
      </c>
      <c r="Q4109" s="10" t="s">
        <v>8317</v>
      </c>
      <c r="R4109" t="s">
        <v>8318</v>
      </c>
      <c r="S4109" s="11">
        <f t="shared" si="327"/>
        <v>41883.916678240741</v>
      </c>
      <c r="T4109" s="11">
        <f t="shared" si="328"/>
        <v>41906.916678240741</v>
      </c>
      <c r="U4109">
        <f t="shared" si="329"/>
        <v>2014</v>
      </c>
    </row>
    <row r="4110" spans="1:21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5"/>
        <v>2</v>
      </c>
      <c r="P4110">
        <f t="shared" si="326"/>
        <v>59</v>
      </c>
      <c r="Q4110" s="10" t="s">
        <v>8317</v>
      </c>
      <c r="R4110" t="s">
        <v>8318</v>
      </c>
      <c r="S4110" s="11">
        <f t="shared" si="327"/>
        <v>42767.031678240746</v>
      </c>
      <c r="T4110" s="11">
        <f t="shared" si="328"/>
        <v>42797.208333333328</v>
      </c>
      <c r="U4110">
        <f t="shared" si="329"/>
        <v>2017</v>
      </c>
    </row>
    <row r="4111" spans="1:21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5"/>
        <v>0</v>
      </c>
      <c r="P4111">
        <f t="shared" si="326"/>
        <v>0</v>
      </c>
      <c r="Q4111" s="10" t="s">
        <v>8317</v>
      </c>
      <c r="R4111" t="s">
        <v>8318</v>
      </c>
      <c r="S4111" s="11">
        <f t="shared" si="327"/>
        <v>42307.539398148147</v>
      </c>
      <c r="T4111" s="11">
        <f t="shared" si="328"/>
        <v>42337.581064814818</v>
      </c>
      <c r="U4111">
        <f t="shared" si="329"/>
        <v>2015</v>
      </c>
    </row>
    <row r="4112" spans="1:21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5"/>
        <v>29</v>
      </c>
      <c r="P4112">
        <f t="shared" si="326"/>
        <v>14.33</v>
      </c>
      <c r="Q4112" s="10" t="s">
        <v>8317</v>
      </c>
      <c r="R4112" t="s">
        <v>8318</v>
      </c>
      <c r="S4112" s="11">
        <f t="shared" si="327"/>
        <v>42512.626747685179</v>
      </c>
      <c r="T4112" s="11">
        <f t="shared" si="328"/>
        <v>42572.626747685179</v>
      </c>
      <c r="U4112">
        <f t="shared" si="329"/>
        <v>2016</v>
      </c>
    </row>
    <row r="4113" spans="1:21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5"/>
        <v>3</v>
      </c>
      <c r="P4113">
        <f t="shared" si="326"/>
        <v>15.67</v>
      </c>
      <c r="Q4113" s="10" t="s">
        <v>8317</v>
      </c>
      <c r="R4113" t="s">
        <v>8318</v>
      </c>
      <c r="S4113" s="11">
        <f t="shared" si="327"/>
        <v>42029.135879629626</v>
      </c>
      <c r="T4113" s="11">
        <f t="shared" si="328"/>
        <v>42059.135879629626</v>
      </c>
      <c r="U4113">
        <f t="shared" si="329"/>
        <v>2015</v>
      </c>
    </row>
    <row r="4114" spans="1:21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5"/>
        <v>0</v>
      </c>
      <c r="P4114">
        <f t="shared" si="326"/>
        <v>1</v>
      </c>
      <c r="Q4114" s="10" t="s">
        <v>8317</v>
      </c>
      <c r="R4114" t="s">
        <v>8318</v>
      </c>
      <c r="S4114" s="11">
        <f t="shared" si="327"/>
        <v>42400.946597222224</v>
      </c>
      <c r="T4114" s="11">
        <f t="shared" si="328"/>
        <v>42428</v>
      </c>
      <c r="U4114">
        <f t="shared" si="329"/>
        <v>2016</v>
      </c>
    </row>
    <row r="4115" spans="1:21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5"/>
        <v>0</v>
      </c>
      <c r="P4115">
        <f t="shared" si="326"/>
        <v>1</v>
      </c>
      <c r="Q4115" s="10" t="s">
        <v>8317</v>
      </c>
      <c r="R4115" t="s">
        <v>8318</v>
      </c>
      <c r="S4115" s="11">
        <f t="shared" si="327"/>
        <v>42358.573182870372</v>
      </c>
      <c r="T4115" s="11">
        <f t="shared" si="328"/>
        <v>42377.273611111115</v>
      </c>
      <c r="U4115">
        <f t="shared" si="329"/>
        <v>2015</v>
      </c>
    </row>
  </sheetData>
  <autoFilter ref="A1:U4115" xr:uid="{6439A91D-679C-402D-9C19-5AB091A0AF4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7A9CF-79D0-402B-90D6-2A207384D755}">
  <dimension ref="A1:E18"/>
  <sheetViews>
    <sheetView workbookViewId="0">
      <selection activeCell="A31" sqref="A31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</cols>
  <sheetData>
    <row r="1" spans="1:5" x14ac:dyDescent="0.35">
      <c r="A1" s="13" t="s">
        <v>8308</v>
      </c>
      <c r="B1" t="s">
        <v>8317</v>
      </c>
    </row>
    <row r="2" spans="1:5" x14ac:dyDescent="0.35">
      <c r="A2" s="13" t="s">
        <v>8362</v>
      </c>
      <c r="B2" t="s">
        <v>8363</v>
      </c>
    </row>
    <row r="4" spans="1:5" x14ac:dyDescent="0.35">
      <c r="A4" s="13" t="s">
        <v>8364</v>
      </c>
      <c r="B4" s="13" t="s">
        <v>8379</v>
      </c>
    </row>
    <row r="5" spans="1:5" x14ac:dyDescent="0.35">
      <c r="A5" s="13" t="s">
        <v>8365</v>
      </c>
      <c r="B5" t="s">
        <v>8218</v>
      </c>
      <c r="C5" t="s">
        <v>8220</v>
      </c>
      <c r="D5" t="s">
        <v>8219</v>
      </c>
      <c r="E5" t="s">
        <v>8366</v>
      </c>
    </row>
    <row r="6" spans="1:5" x14ac:dyDescent="0.35">
      <c r="A6" s="15" t="s">
        <v>8373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35">
      <c r="A7" s="15" t="s">
        <v>8374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35">
      <c r="A8" s="15" t="s">
        <v>8375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35">
      <c r="A9" s="15" t="s">
        <v>8376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35">
      <c r="A10" s="15" t="s">
        <v>8367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35">
      <c r="A11" s="15" t="s">
        <v>8377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35">
      <c r="A12" s="15" t="s">
        <v>8368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35">
      <c r="A13" s="15" t="s">
        <v>8369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35">
      <c r="A14" s="15" t="s">
        <v>8370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35">
      <c r="A15" s="15" t="s">
        <v>8371</v>
      </c>
      <c r="B15" s="14">
        <v>65</v>
      </c>
      <c r="C15" s="14">
        <v>50</v>
      </c>
      <c r="D15" s="14"/>
      <c r="E15" s="14">
        <v>115</v>
      </c>
    </row>
    <row r="16" spans="1:5" x14ac:dyDescent="0.35">
      <c r="A16" s="15" t="s">
        <v>8372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35">
      <c r="A17" s="15" t="s">
        <v>8378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35">
      <c r="A18" s="15" t="s">
        <v>8366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12BF-4D43-43CD-B0DB-913B5F63BFA4}">
  <dimension ref="A1:H13"/>
  <sheetViews>
    <sheetView workbookViewId="0">
      <selection activeCell="B13" sqref="B13"/>
    </sheetView>
  </sheetViews>
  <sheetFormatPr defaultRowHeight="14.5" x14ac:dyDescent="0.35"/>
  <cols>
    <col min="1" max="1" width="17.08984375" bestFit="1" customWidth="1"/>
    <col min="2" max="2" width="16.6328125" bestFit="1" customWidth="1"/>
    <col min="3" max="3" width="13.08984375" bestFit="1" customWidth="1"/>
    <col min="4" max="4" width="15.7265625" bestFit="1" customWidth="1"/>
    <col min="5" max="5" width="12" bestFit="1" customWidth="1"/>
    <col min="6" max="6" width="19.08984375" bestFit="1" customWidth="1"/>
    <col min="7" max="7" width="15.453125" bestFit="1" customWidth="1"/>
    <col min="8" max="8" width="18.1796875" bestFit="1" customWidth="1"/>
  </cols>
  <sheetData>
    <row r="1" spans="1:8" x14ac:dyDescent="0.3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35">
      <c r="A2" t="s">
        <v>8388</v>
      </c>
      <c r="B2">
        <f>COUNTIFS(Kickstarter!$D:$D, "&lt;1000", Kickstarter!$F:$F, "successful", Kickstarter!$R:$R, "plays")</f>
        <v>141</v>
      </c>
      <c r="C2">
        <f>COUNTIFS(Kickstarter!$D:$D, "&lt;1000", Kickstarter!$F:$F, "failed", Kickstarter!$R:$R, "plays")</f>
        <v>45</v>
      </c>
      <c r="D2">
        <f>COUNTIFS(Kickstarter!$D:$D, "&lt;1000", Kickstarter!$F:$F, "canceled", Kickstarter!$R:$R, "plays")</f>
        <v>0</v>
      </c>
      <c r="E2">
        <f>SUM(B2:D2)</f>
        <v>186</v>
      </c>
      <c r="F2" s="16">
        <f>ROUND((B2/E2),3)</f>
        <v>0.75800000000000001</v>
      </c>
      <c r="G2" s="16">
        <f>ROUND((C2/E2),3)</f>
        <v>0.24199999999999999</v>
      </c>
      <c r="H2" s="16">
        <f>ROUND((D2/E2)*100,0)</f>
        <v>0</v>
      </c>
    </row>
    <row r="3" spans="1:8" x14ac:dyDescent="0.35">
      <c r="A3" t="s">
        <v>8389</v>
      </c>
      <c r="B3">
        <f>COUNTIFS(Kickstarter!$D:$D, "&gt;=1000",Kickstarter!$D:$D, "&lt;=4999", Kickstarter!$F:$F, "successful", Kickstarter!$R:$R, "plays")</f>
        <v>388</v>
      </c>
      <c r="C3">
        <f>COUNTIFS(Kickstarter!$D:$D, "&gt;=1000",Kickstarter!$D:$D, "&lt;=4999", Kickstarter!$F:$F, "failed", Kickstarter!$R:$R, "plays")</f>
        <v>146</v>
      </c>
      <c r="D3">
        <f>COUNTIFS(Kickstarter!$D:$D, "&gt;=1000",Kickstarter!$D:$D, "&lt;=4999", Kickstarter!$F:$F, "canceled", Kickstarter!$R:$R, "plays")</f>
        <v>0</v>
      </c>
      <c r="E3">
        <f t="shared" ref="E3:E13" si="0">SUM(B3:D3)</f>
        <v>534</v>
      </c>
      <c r="F3" s="16">
        <f t="shared" ref="F3:F13" si="1">ROUND((B3/E3),3)</f>
        <v>0.72699999999999998</v>
      </c>
      <c r="G3" s="16">
        <f t="shared" ref="G3:G13" si="2">ROUND((C3/E3),3)</f>
        <v>0.27300000000000002</v>
      </c>
      <c r="H3" s="16">
        <f t="shared" ref="H3:H13" si="3">ROUND((D3/E3)*100,0)</f>
        <v>0</v>
      </c>
    </row>
    <row r="4" spans="1:8" x14ac:dyDescent="0.35">
      <c r="A4" t="s">
        <v>8390</v>
      </c>
      <c r="B4">
        <f>COUNTIFS(Kickstarter!$D:$D, "&gt;=5000",Kickstarter!$D:$D, "&lt;=9999", Kickstarter!$F:$F, "successful", Kickstarter!$R:$R, "plays")</f>
        <v>93</v>
      </c>
      <c r="C4">
        <f>COUNTIFS(Kickstarter!$D:$D, "&gt;=5000",Kickstarter!$D:$D, "&lt;=9999", Kickstarter!$F:$F, "failed", Kickstarter!$R:$R, "plays")</f>
        <v>76</v>
      </c>
      <c r="D4">
        <f>COUNTIFS(Kickstarter!$D:$D, "&gt;=5000",Kickstarter!$D:$D, "&lt;=9999", Kickstarter!$F:$F, "canceled", Kickstarter!$R:$R, "plays")</f>
        <v>0</v>
      </c>
      <c r="E4">
        <f t="shared" si="0"/>
        <v>169</v>
      </c>
      <c r="F4" s="16">
        <f t="shared" si="1"/>
        <v>0.55000000000000004</v>
      </c>
      <c r="G4" s="16">
        <f t="shared" si="2"/>
        <v>0.45</v>
      </c>
      <c r="H4" s="16">
        <f t="shared" si="3"/>
        <v>0</v>
      </c>
    </row>
    <row r="5" spans="1:8" x14ac:dyDescent="0.35">
      <c r="A5" t="s">
        <v>8391</v>
      </c>
      <c r="B5">
        <f>COUNTIFS(Kickstarter!$D:$D, "&gt;=10000",Kickstarter!$D:$D, "&lt;=14999", Kickstarter!$F:$F, "successful", Kickstarter!$R:$R, "plays")</f>
        <v>39</v>
      </c>
      <c r="C5">
        <f>COUNTIFS(Kickstarter!$D:$D, "&gt;=10000",Kickstarter!$D:$D, "&lt;=14999", Kickstarter!$F:$F, "failed", Kickstarter!$R:$R, "plays")</f>
        <v>33</v>
      </c>
      <c r="D5">
        <f>COUNTIFS(Kickstarter!$D:$D, "&gt;=10000",Kickstarter!$D:$D, "&lt;=14999", Kickstarter!$F:$F, "canceled", Kickstarter!$R:$R, "plays")</f>
        <v>0</v>
      </c>
      <c r="E5">
        <f t="shared" si="0"/>
        <v>72</v>
      </c>
      <c r="F5" s="16">
        <f t="shared" si="1"/>
        <v>0.54200000000000004</v>
      </c>
      <c r="G5" s="16">
        <f t="shared" si="2"/>
        <v>0.45800000000000002</v>
      </c>
      <c r="H5" s="16">
        <f t="shared" si="3"/>
        <v>0</v>
      </c>
    </row>
    <row r="6" spans="1:8" x14ac:dyDescent="0.35">
      <c r="A6" t="s">
        <v>8392</v>
      </c>
      <c r="B6">
        <f>COUNTIFS(Kickstarter!$D:$D, "&gt;=15000",Kickstarter!$D:$D, "&lt;=19999", Kickstarter!$F:$F, "successful", Kickstarter!$R:$R, "plays")</f>
        <v>12</v>
      </c>
      <c r="C6">
        <f>COUNTIFS(Kickstarter!$D:$D, "&gt;=15000",Kickstarter!$D:$D, "&lt;=19999", Kickstarter!$F:$F, "failed", Kickstarter!$R:$R, "plays")</f>
        <v>12</v>
      </c>
      <c r="D6">
        <f>COUNTIFS(Kickstarter!$D:$D, "&gt;=15000",Kickstarter!$D:$D, "&lt;=19999", Kickstarter!$F:$F, "canceled", Kickstarter!$R:$R, "plays")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8" x14ac:dyDescent="0.35">
      <c r="A7" t="s">
        <v>8393</v>
      </c>
      <c r="B7">
        <f>COUNTIFS(Kickstarter!$D:$D, "&gt;=20000",Kickstarter!$D:$D, "&lt;=24999", Kickstarter!$F:$F, "successful", Kickstarter!$R:$R, "plays")</f>
        <v>9</v>
      </c>
      <c r="C7">
        <f>COUNTIFS(Kickstarter!$D:$D, "&gt;=20000",Kickstarter!$D:$D, "&lt;=24999", Kickstarter!$F:$F, "failed", Kickstarter!$R:$R, "plays")</f>
        <v>11</v>
      </c>
      <c r="D7">
        <f>COUNTIFS(Kickstarter!$D:$D, "&gt;=20000",Kickstarter!$D:$D, "&lt;=24999", Kickstarter!$F:$F, "canceled", Kickstarter!$R:$R, "plays")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8" x14ac:dyDescent="0.35">
      <c r="A8" t="s">
        <v>8394</v>
      </c>
      <c r="B8">
        <f>COUNTIFS(Kickstarter!$D:$D, "&gt;=25000",Kickstarter!$D:$D, "&lt;=29999", Kickstarter!$F:$F, "successful", Kickstarter!$R:$R, "plays")</f>
        <v>1</v>
      </c>
      <c r="C8">
        <f>COUNTIFS(Kickstarter!$D:$D, "&gt;=25000",Kickstarter!$D:$D, "&lt;=29999", Kickstarter!$F:$F, "failed", Kickstarter!$R:$R, "plays")</f>
        <v>4</v>
      </c>
      <c r="D8">
        <f>COUNTIFS(Kickstarter!$D:$D, "&gt;=25000",Kickstarter!$D:$D, "&lt;=29999", Kickstarter!$F:$F, "canceled", Kickstarter!$R:$R, "plays")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8" x14ac:dyDescent="0.35">
      <c r="A9" t="s">
        <v>8395</v>
      </c>
      <c r="B9">
        <f>COUNTIFS(Kickstarter!$D:$D, "&gt;=30000",Kickstarter!$D:$D, "&lt;=34999", Kickstarter!$F:$F, "successful", Kickstarter!$R:$R, "plays")</f>
        <v>3</v>
      </c>
      <c r="C9">
        <f>COUNTIFS(Kickstarter!$D:$D, "&gt;=30000",Kickstarter!$D:$D, "&lt;=34999", Kickstarter!$F:$F, "failed", Kickstarter!$R:$R, "plays")</f>
        <v>8</v>
      </c>
      <c r="D9">
        <f>COUNTIFS(Kickstarter!$D:$D, "&gt;=30000",Kickstarter!$D:$D, "&lt;=34999", Kickstarter!$F:$F, "canceled", Kickstarter!$R:$R, "plays")</f>
        <v>0</v>
      </c>
      <c r="E9">
        <f t="shared" si="0"/>
        <v>11</v>
      </c>
      <c r="F9" s="16">
        <f t="shared" si="1"/>
        <v>0.27300000000000002</v>
      </c>
      <c r="G9" s="16">
        <f t="shared" si="2"/>
        <v>0.72699999999999998</v>
      </c>
      <c r="H9" s="16">
        <f t="shared" si="3"/>
        <v>0</v>
      </c>
    </row>
    <row r="10" spans="1:8" x14ac:dyDescent="0.35">
      <c r="A10" t="s">
        <v>8396</v>
      </c>
      <c r="B10">
        <f>COUNTIFS(Kickstarter!$D:$D, "&gt;=35000",Kickstarter!$D:$D, "&lt;=39999", Kickstarter!$F:$F, "successful", Kickstarter!$R:$R, "plays")</f>
        <v>4</v>
      </c>
      <c r="C10">
        <f>COUNTIFS(Kickstarter!$D:$D, "&gt;=35000",Kickstarter!$D:$D, "&lt;=39999", Kickstarter!$F:$F, "failed", Kickstarter!$R:$R, "plays")</f>
        <v>2</v>
      </c>
      <c r="D10">
        <f>COUNTIFS(Kickstarter!$D:$D, "&gt;=35000",Kickstarter!$D:$D, "&lt;=39999", Kickstarter!$F:$F, "canceled", Kickstarter!$R:$R, "plays")</f>
        <v>0</v>
      </c>
      <c r="E10">
        <f t="shared" si="0"/>
        <v>6</v>
      </c>
      <c r="F10" s="16">
        <f t="shared" si="1"/>
        <v>0.66700000000000004</v>
      </c>
      <c r="G10" s="16">
        <f t="shared" si="2"/>
        <v>0.33300000000000002</v>
      </c>
      <c r="H10" s="16">
        <f t="shared" si="3"/>
        <v>0</v>
      </c>
    </row>
    <row r="11" spans="1:8" x14ac:dyDescent="0.35">
      <c r="A11" t="s">
        <v>8397</v>
      </c>
      <c r="B11">
        <f>COUNTIFS(Kickstarter!$D:$D, "&gt;=40000",Kickstarter!$D:$D, "&lt;=44999", Kickstarter!$F:$F, "successful", Kickstarter!$R:$R, "plays")</f>
        <v>2</v>
      </c>
      <c r="C11">
        <f>COUNTIFS(Kickstarter!$D:$D, "&gt;=40000",Kickstarter!$D:$D, "&lt;=44999", Kickstarter!$F:$F, "failed", Kickstarter!$R:$R, "plays")</f>
        <v>1</v>
      </c>
      <c r="D11">
        <f>COUNTIFS(Kickstarter!$D:$D, "&gt;=40000",Kickstarter!$D:$D, "&lt;=44999", Kickstarter!$F:$F, "canceled", Kickstarter!$R:$R, "plays")</f>
        <v>0</v>
      </c>
      <c r="E11">
        <f t="shared" si="0"/>
        <v>3</v>
      </c>
      <c r="F11" s="16">
        <f t="shared" si="1"/>
        <v>0.66700000000000004</v>
      </c>
      <c r="G11" s="16">
        <f t="shared" si="2"/>
        <v>0.33300000000000002</v>
      </c>
      <c r="H11" s="16">
        <f t="shared" si="3"/>
        <v>0</v>
      </c>
    </row>
    <row r="12" spans="1:8" x14ac:dyDescent="0.35">
      <c r="A12" t="s">
        <v>8398</v>
      </c>
      <c r="B12">
        <f>COUNTIFS(Kickstarter!$D:$D, "&gt;=45000",Kickstarter!$D:$D, "&lt;=49999", Kickstarter!$F:$F, "successful", Kickstarter!$R:$R, "plays")</f>
        <v>0</v>
      </c>
      <c r="C12">
        <f>COUNTIFS(Kickstarter!$D:$D, "&gt;=45000",Kickstarter!$D:$D, "&lt;=49999", Kickstarter!$F:$F, "failed", Kickstarter!$R:$R, "plays")</f>
        <v>1</v>
      </c>
      <c r="D12">
        <f>COUNTIFS(Kickstarter!$D:$D, "&gt;=45000",Kickstarter!$D:$D, "&lt;=49999", Kickstarter!$F:$F, "canceled", Kickstarter!$R:$R, "plays")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8" x14ac:dyDescent="0.35">
      <c r="A13" t="s">
        <v>8399</v>
      </c>
      <c r="B13">
        <f>COUNTIFS(Kickstarter!$D:$D, "&gt;=50000", Kickstarter!$F:$F, "successful", Kickstarter!$R:$R, "plays")</f>
        <v>2</v>
      </c>
      <c r="C13">
        <f>COUNTIFS(Kickstarter!$D:$D, "&gt;=50000", Kickstarter!$F:$F, "failed", Kickstarter!$R:$R, "plays")</f>
        <v>14</v>
      </c>
      <c r="D13">
        <f>COUNTIFS(Kickstarter!$D:$D, "&gt;=50000", Kickstarter!$F:$F, "canceled", Kickstarter!$R:$R, "plays")</f>
        <v>0</v>
      </c>
      <c r="E13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C80C-9E83-4690-A1E6-5DAD9F428C33}">
  <dimension ref="A1:Q44"/>
  <sheetViews>
    <sheetView tabSelected="1" workbookViewId="0">
      <selection activeCell="F32" sqref="F32:H44"/>
    </sheetView>
  </sheetViews>
  <sheetFormatPr defaultRowHeight="14.5" x14ac:dyDescent="0.35"/>
  <cols>
    <col min="1" max="1" width="12.36328125" bestFit="1" customWidth="1"/>
    <col min="2" max="2" width="19.54296875" bestFit="1" customWidth="1"/>
    <col min="3" max="3" width="13.08984375" bestFit="1" customWidth="1"/>
    <col min="4" max="4" width="15.7265625" bestFit="1" customWidth="1"/>
    <col min="5" max="5" width="12" bestFit="1" customWidth="1"/>
    <col min="6" max="6" width="19.08984375" bestFit="1" customWidth="1"/>
    <col min="7" max="7" width="15.453125" bestFit="1" customWidth="1"/>
    <col min="8" max="8" width="18.1796875" bestFit="1" customWidth="1"/>
    <col min="15" max="15" width="8.7265625" customWidth="1"/>
    <col min="16" max="16" width="12.36328125" bestFit="1" customWidth="1"/>
    <col min="17" max="17" width="25.54296875" bestFit="1" customWidth="1"/>
    <col min="18" max="18" width="22.36328125" bestFit="1" customWidth="1"/>
  </cols>
  <sheetData>
    <row r="1" spans="1:17" x14ac:dyDescent="0.35">
      <c r="A1" s="13" t="s">
        <v>8222</v>
      </c>
      <c r="B1" t="s">
        <v>8363</v>
      </c>
    </row>
    <row r="2" spans="1:17" x14ac:dyDescent="0.35">
      <c r="A2" s="13" t="s">
        <v>8309</v>
      </c>
      <c r="B2" t="s">
        <v>8318</v>
      </c>
      <c r="P2" s="13" t="s">
        <v>8222</v>
      </c>
      <c r="Q2" t="s">
        <v>8363</v>
      </c>
    </row>
    <row r="3" spans="1:17" x14ac:dyDescent="0.35">
      <c r="P3" s="13" t="s">
        <v>8309</v>
      </c>
      <c r="Q3" t="s">
        <v>8318</v>
      </c>
    </row>
    <row r="4" spans="1:17" x14ac:dyDescent="0.35">
      <c r="A4" s="13" t="s">
        <v>8365</v>
      </c>
      <c r="B4" t="s">
        <v>8400</v>
      </c>
    </row>
    <row r="5" spans="1:17" x14ac:dyDescent="0.35">
      <c r="A5" s="17">
        <v>2010</v>
      </c>
      <c r="B5" s="14">
        <v>164</v>
      </c>
      <c r="P5" s="13" t="s">
        <v>8365</v>
      </c>
      <c r="Q5" t="s">
        <v>8401</v>
      </c>
    </row>
    <row r="6" spans="1:17" x14ac:dyDescent="0.35">
      <c r="A6" s="17">
        <v>2011</v>
      </c>
      <c r="B6" s="14">
        <v>465</v>
      </c>
      <c r="P6" s="17">
        <v>2010</v>
      </c>
      <c r="Q6" s="14">
        <v>62.644999999999996</v>
      </c>
    </row>
    <row r="7" spans="1:17" x14ac:dyDescent="0.35">
      <c r="A7" s="17">
        <v>2012</v>
      </c>
      <c r="B7" s="14">
        <v>628</v>
      </c>
      <c r="P7" s="17">
        <v>2011</v>
      </c>
      <c r="Q7" s="14">
        <v>46.285000000000004</v>
      </c>
    </row>
    <row r="8" spans="1:17" x14ac:dyDescent="0.35">
      <c r="A8" s="17">
        <v>2013</v>
      </c>
      <c r="B8" s="14">
        <v>403</v>
      </c>
      <c r="P8" s="17">
        <v>2012</v>
      </c>
      <c r="Q8" s="14">
        <v>58.765000000000008</v>
      </c>
    </row>
    <row r="9" spans="1:17" x14ac:dyDescent="0.35">
      <c r="A9" s="17">
        <v>2014</v>
      </c>
      <c r="B9" s="14">
        <v>13401</v>
      </c>
      <c r="P9" s="17">
        <v>2013</v>
      </c>
      <c r="Q9" s="14">
        <v>62.49666666666667</v>
      </c>
    </row>
    <row r="10" spans="1:17" x14ac:dyDescent="0.35">
      <c r="A10" s="17">
        <v>2015</v>
      </c>
      <c r="B10" s="14">
        <v>15302</v>
      </c>
      <c r="P10" s="17">
        <v>2014</v>
      </c>
      <c r="Q10" s="14">
        <v>66.550471698113171</v>
      </c>
    </row>
    <row r="11" spans="1:17" x14ac:dyDescent="0.35">
      <c r="A11" s="17">
        <v>2016</v>
      </c>
      <c r="B11" s="14">
        <v>10537</v>
      </c>
      <c r="P11" s="17">
        <v>2015</v>
      </c>
      <c r="Q11" s="14">
        <v>71.120277078085593</v>
      </c>
    </row>
    <row r="12" spans="1:17" x14ac:dyDescent="0.35">
      <c r="A12" s="17">
        <v>2017</v>
      </c>
      <c r="B12" s="14">
        <v>1172</v>
      </c>
      <c r="P12" s="17">
        <v>2016</v>
      </c>
      <c r="Q12" s="14">
        <v>71.206632653061234</v>
      </c>
    </row>
    <row r="13" spans="1:17" x14ac:dyDescent="0.35">
      <c r="A13" s="17" t="s">
        <v>8366</v>
      </c>
      <c r="B13" s="14">
        <v>42072</v>
      </c>
      <c r="P13" s="17">
        <v>2017</v>
      </c>
      <c r="Q13" s="14">
        <v>82.646410256410263</v>
      </c>
    </row>
    <row r="14" spans="1:17" x14ac:dyDescent="0.35">
      <c r="P14" s="17" t="s">
        <v>8366</v>
      </c>
      <c r="Q14" s="14">
        <v>69.975384615384598</v>
      </c>
    </row>
    <row r="32" spans="1:8" x14ac:dyDescent="0.35">
      <c r="A32" t="s">
        <v>8380</v>
      </c>
      <c r="B32" t="s">
        <v>8381</v>
      </c>
      <c r="C32" t="s">
        <v>8382</v>
      </c>
      <c r="D32" t="s">
        <v>8383</v>
      </c>
      <c r="E32" t="s">
        <v>8384</v>
      </c>
      <c r="F32" t="s">
        <v>8385</v>
      </c>
      <c r="G32" t="s">
        <v>8386</v>
      </c>
      <c r="H32" t="s">
        <v>8387</v>
      </c>
    </row>
    <row r="33" spans="1:8" x14ac:dyDescent="0.35">
      <c r="A33" t="s">
        <v>8388</v>
      </c>
      <c r="B33">
        <f>COUNTIFS(Kickstarter!$D:$D, "&lt;1000", Kickstarter!$F:$F, "successful", Kickstarter!$R:$R, "plays")</f>
        <v>141</v>
      </c>
      <c r="C33">
        <f>COUNTIFS(Kickstarter!$D:$D, "&lt;1000", Kickstarter!$F:$F, "failed", Kickstarter!$R:$R, "plays")</f>
        <v>45</v>
      </c>
      <c r="D33">
        <f>COUNTIFS(Kickstarter!$D:$D, "&lt;1000", Kickstarter!$F:$F, "canceled", Kickstarter!$R:$R, "plays")</f>
        <v>0</v>
      </c>
      <c r="E33">
        <f>SUM(B33:D33)</f>
        <v>186</v>
      </c>
      <c r="F33" s="16">
        <f>ROUND((B33/E33),3)</f>
        <v>0.75800000000000001</v>
      </c>
      <c r="G33" s="16">
        <f>ROUND((C33/E33),3)</f>
        <v>0.24199999999999999</v>
      </c>
      <c r="H33">
        <f>ROUND((D33/E33)*100,0)</f>
        <v>0</v>
      </c>
    </row>
    <row r="34" spans="1:8" x14ac:dyDescent="0.35">
      <c r="A34" t="s">
        <v>8389</v>
      </c>
      <c r="B34">
        <f>COUNTIFS(Kickstarter!$D:$D, "&gt;=1000",Kickstarter!$D:$D, "&lt;=4999", Kickstarter!$F:$F, "successful", Kickstarter!$R:$R, "plays")</f>
        <v>388</v>
      </c>
      <c r="C34">
        <f>COUNTIFS(Kickstarter!$D:$D, "&gt;=1000",Kickstarter!$D:$D, "&lt;=4999", Kickstarter!$F:$F, "failed", Kickstarter!$R:$R, "plays")</f>
        <v>146</v>
      </c>
      <c r="D34">
        <f>COUNTIFS(Kickstarter!$D:$D, "&gt;=1000",Kickstarter!$D:$D, "&lt;=4999", Kickstarter!$F:$F, "canceled", Kickstarter!$R:$R, "plays")</f>
        <v>0</v>
      </c>
      <c r="E34">
        <f t="shared" ref="E34:E44" si="0">SUM(B34:D34)</f>
        <v>534</v>
      </c>
      <c r="F34" s="16">
        <f t="shared" ref="F34:F44" si="1">ROUND((B34/E34),3)</f>
        <v>0.72699999999999998</v>
      </c>
      <c r="G34" s="16">
        <f t="shared" ref="G34:G44" si="2">ROUND((C34/E34),3)</f>
        <v>0.27300000000000002</v>
      </c>
      <c r="H34">
        <f t="shared" ref="H34:H44" si="3">ROUND((D34/E34)*100,0)</f>
        <v>0</v>
      </c>
    </row>
    <row r="35" spans="1:8" x14ac:dyDescent="0.35">
      <c r="A35" t="s">
        <v>8390</v>
      </c>
      <c r="B35">
        <f>COUNTIFS(Kickstarter!$D:$D, "&gt;=5000",Kickstarter!$D:$D, "&lt;=9999", Kickstarter!$F:$F, "successful", Kickstarter!$R:$R, "plays")</f>
        <v>93</v>
      </c>
      <c r="C35">
        <f>COUNTIFS(Kickstarter!$D:$D, "&gt;=5000",Kickstarter!$D:$D, "&lt;=9999", Kickstarter!$F:$F, "failed", Kickstarter!$R:$R, "plays")</f>
        <v>76</v>
      </c>
      <c r="D35">
        <f>COUNTIFS(Kickstarter!$D:$D, "&gt;=5000",Kickstarter!$D:$D, "&lt;=9999", Kickstarter!$F:$F, "canceled", Kickstarter!$R:$R, "plays")</f>
        <v>0</v>
      </c>
      <c r="E35">
        <f t="shared" si="0"/>
        <v>169</v>
      </c>
      <c r="F35" s="16">
        <f t="shared" si="1"/>
        <v>0.55000000000000004</v>
      </c>
      <c r="G35" s="16">
        <f t="shared" si="2"/>
        <v>0.45</v>
      </c>
      <c r="H35">
        <f t="shared" si="3"/>
        <v>0</v>
      </c>
    </row>
    <row r="36" spans="1:8" x14ac:dyDescent="0.35">
      <c r="A36" t="s">
        <v>8391</v>
      </c>
      <c r="B36">
        <f>COUNTIFS(Kickstarter!$D:$D, "&gt;=10000",Kickstarter!$D:$D, "&lt;=14999", Kickstarter!$F:$F, "successful", Kickstarter!$R:$R, "plays")</f>
        <v>39</v>
      </c>
      <c r="C36">
        <f>COUNTIFS(Kickstarter!$D:$D, "&gt;=10000",Kickstarter!$D:$D, "&lt;=14999", Kickstarter!$F:$F, "failed", Kickstarter!$R:$R, "plays")</f>
        <v>33</v>
      </c>
      <c r="D36">
        <f>COUNTIFS(Kickstarter!$D:$D, "&gt;=10000",Kickstarter!$D:$D, "&lt;=14999", Kickstarter!$F:$F, "canceled", Kickstarter!$R:$R, "plays")</f>
        <v>0</v>
      </c>
      <c r="E36">
        <f t="shared" si="0"/>
        <v>72</v>
      </c>
      <c r="F36" s="16">
        <f t="shared" si="1"/>
        <v>0.54200000000000004</v>
      </c>
      <c r="G36" s="16">
        <f t="shared" si="2"/>
        <v>0.45800000000000002</v>
      </c>
      <c r="H36">
        <f t="shared" si="3"/>
        <v>0</v>
      </c>
    </row>
    <row r="37" spans="1:8" x14ac:dyDescent="0.35">
      <c r="A37" t="s">
        <v>8392</v>
      </c>
      <c r="B37">
        <f>COUNTIFS(Kickstarter!$D:$D, "&gt;=15000",Kickstarter!$D:$D, "&lt;=19999", Kickstarter!$F:$F, "successful", Kickstarter!$R:$R, "plays")</f>
        <v>12</v>
      </c>
      <c r="C37">
        <f>COUNTIFS(Kickstarter!$D:$D, "&gt;=15000",Kickstarter!$D:$D, "&lt;=19999", Kickstarter!$F:$F, "failed", Kickstarter!$R:$R, "plays")</f>
        <v>12</v>
      </c>
      <c r="D37">
        <f>COUNTIFS(Kickstarter!$D:$D, "&gt;=15000",Kickstarter!$D:$D, "&lt;=19999", Kickstarter!$F:$F, "canceled", Kickstarter!$R:$R, "plays")</f>
        <v>0</v>
      </c>
      <c r="E37">
        <f t="shared" si="0"/>
        <v>24</v>
      </c>
      <c r="F37" s="16">
        <f t="shared" si="1"/>
        <v>0.5</v>
      </c>
      <c r="G37" s="16">
        <f t="shared" si="2"/>
        <v>0.5</v>
      </c>
      <c r="H37">
        <f t="shared" si="3"/>
        <v>0</v>
      </c>
    </row>
    <row r="38" spans="1:8" x14ac:dyDescent="0.35">
      <c r="A38" t="s">
        <v>8393</v>
      </c>
      <c r="B38">
        <f>COUNTIFS(Kickstarter!$D:$D, "&gt;=20000",Kickstarter!$D:$D, "&lt;=24999", Kickstarter!$F:$F, "successful", Kickstarter!$R:$R, "plays")</f>
        <v>9</v>
      </c>
      <c r="C38">
        <f>COUNTIFS(Kickstarter!$D:$D, "&gt;=20000",Kickstarter!$D:$D, "&lt;=24999", Kickstarter!$F:$F, "failed", Kickstarter!$R:$R, "plays")</f>
        <v>11</v>
      </c>
      <c r="D38">
        <f>COUNTIFS(Kickstarter!$D:$D, "&gt;=20000",Kickstarter!$D:$D, "&lt;=24999", Kickstarter!$F:$F, "canceled", Kickstarter!$R:$R, "plays")</f>
        <v>0</v>
      </c>
      <c r="E38">
        <f t="shared" si="0"/>
        <v>20</v>
      </c>
      <c r="F38" s="16">
        <f t="shared" si="1"/>
        <v>0.45</v>
      </c>
      <c r="G38" s="16">
        <f t="shared" si="2"/>
        <v>0.55000000000000004</v>
      </c>
      <c r="H38">
        <f t="shared" si="3"/>
        <v>0</v>
      </c>
    </row>
    <row r="39" spans="1:8" x14ac:dyDescent="0.35">
      <c r="A39" t="s">
        <v>8394</v>
      </c>
      <c r="B39">
        <f>COUNTIFS(Kickstarter!$D:$D, "&gt;=25000",Kickstarter!$D:$D, "&lt;=29999", Kickstarter!$F:$F, "successful", Kickstarter!$R:$R, "plays")</f>
        <v>1</v>
      </c>
      <c r="C39">
        <f>COUNTIFS(Kickstarter!$D:$D, "&gt;=25000",Kickstarter!$D:$D, "&lt;=29999", Kickstarter!$F:$F, "failed", Kickstarter!$R:$R, "plays")</f>
        <v>4</v>
      </c>
      <c r="D39">
        <f>COUNTIFS(Kickstarter!$D:$D, "&gt;=25000",Kickstarter!$D:$D, "&lt;=29999", Kickstarter!$F:$F, "canceled", Kickstarter!$R:$R, "plays")</f>
        <v>0</v>
      </c>
      <c r="E39">
        <f t="shared" si="0"/>
        <v>5</v>
      </c>
      <c r="F39" s="16">
        <f t="shared" si="1"/>
        <v>0.2</v>
      </c>
      <c r="G39" s="16">
        <f t="shared" si="2"/>
        <v>0.8</v>
      </c>
      <c r="H39">
        <f t="shared" si="3"/>
        <v>0</v>
      </c>
    </row>
    <row r="40" spans="1:8" x14ac:dyDescent="0.35">
      <c r="A40" t="s">
        <v>8395</v>
      </c>
      <c r="B40">
        <f>COUNTIFS(Kickstarter!$D:$D, "&gt;=30000",Kickstarter!$D:$D, "&lt;=34999", Kickstarter!$F:$F, "successful", Kickstarter!$R:$R, "plays")</f>
        <v>3</v>
      </c>
      <c r="C40">
        <f>COUNTIFS(Kickstarter!$D:$D, "&gt;=30000",Kickstarter!$D:$D, "&lt;=34999", Kickstarter!$F:$F, "failed", Kickstarter!$R:$R, "plays")</f>
        <v>8</v>
      </c>
      <c r="D40">
        <f>COUNTIFS(Kickstarter!$D:$D, "&gt;=30000",Kickstarter!$D:$D, "&lt;=34999", Kickstarter!$F:$F, "canceled", Kickstarter!$R:$R, "plays")</f>
        <v>0</v>
      </c>
      <c r="E40">
        <f t="shared" si="0"/>
        <v>11</v>
      </c>
      <c r="F40" s="16">
        <f t="shared" si="1"/>
        <v>0.27300000000000002</v>
      </c>
      <c r="G40" s="16">
        <f t="shared" si="2"/>
        <v>0.72699999999999998</v>
      </c>
      <c r="H40">
        <f t="shared" si="3"/>
        <v>0</v>
      </c>
    </row>
    <row r="41" spans="1:8" x14ac:dyDescent="0.35">
      <c r="A41" t="s">
        <v>8396</v>
      </c>
      <c r="B41">
        <f>COUNTIFS(Kickstarter!$D:$D, "&gt;=35000",Kickstarter!$D:$D, "&lt;=39999", Kickstarter!$F:$F, "successful", Kickstarter!$R:$R, "plays")</f>
        <v>4</v>
      </c>
      <c r="C41">
        <f>COUNTIFS(Kickstarter!$D:$D, "&gt;=35000",Kickstarter!$D:$D, "&lt;=39999", Kickstarter!$F:$F, "failed", Kickstarter!$R:$R, "plays")</f>
        <v>2</v>
      </c>
      <c r="D41">
        <f>COUNTIFS(Kickstarter!$D:$D, "&gt;=35000",Kickstarter!$D:$D, "&lt;=39999", Kickstarter!$F:$F, "canceled", Kickstarter!$R:$R, "plays")</f>
        <v>0</v>
      </c>
      <c r="E41">
        <f t="shared" si="0"/>
        <v>6</v>
      </c>
      <c r="F41" s="16">
        <f t="shared" si="1"/>
        <v>0.66700000000000004</v>
      </c>
      <c r="G41" s="16">
        <f t="shared" si="2"/>
        <v>0.33300000000000002</v>
      </c>
      <c r="H41">
        <f t="shared" si="3"/>
        <v>0</v>
      </c>
    </row>
    <row r="42" spans="1:8" x14ac:dyDescent="0.35">
      <c r="A42" t="s">
        <v>8397</v>
      </c>
      <c r="B42">
        <f>COUNTIFS(Kickstarter!$D:$D, "&gt;=40000",Kickstarter!$D:$D, "&lt;=44999", Kickstarter!$F:$F, "successful", Kickstarter!$R:$R, "plays")</f>
        <v>2</v>
      </c>
      <c r="C42">
        <f>COUNTIFS(Kickstarter!$D:$D, "&gt;=40000",Kickstarter!$D:$D, "&lt;=44999", Kickstarter!$F:$F, "failed", Kickstarter!$R:$R, "plays")</f>
        <v>1</v>
      </c>
      <c r="D42">
        <f>COUNTIFS(Kickstarter!$D:$D, "&gt;=40000",Kickstarter!$D:$D, "&lt;=44999", Kickstarter!$F:$F, "canceled", Kickstarter!$R:$R, "plays")</f>
        <v>0</v>
      </c>
      <c r="E42">
        <f t="shared" si="0"/>
        <v>3</v>
      </c>
      <c r="F42" s="16">
        <f t="shared" si="1"/>
        <v>0.66700000000000004</v>
      </c>
      <c r="G42" s="16">
        <f t="shared" si="2"/>
        <v>0.33300000000000002</v>
      </c>
      <c r="H42">
        <f t="shared" si="3"/>
        <v>0</v>
      </c>
    </row>
    <row r="43" spans="1:8" x14ac:dyDescent="0.35">
      <c r="A43" t="s">
        <v>8398</v>
      </c>
      <c r="B43">
        <f>COUNTIFS(Kickstarter!$D:$D, "&gt;=45000",Kickstarter!$D:$D, "&lt;=49999", Kickstarter!$F:$F, "successful", Kickstarter!$R:$R, "plays")</f>
        <v>0</v>
      </c>
      <c r="C43">
        <f>COUNTIFS(Kickstarter!$D:$D, "&gt;=45000",Kickstarter!$D:$D, "&lt;=49999", Kickstarter!$F:$F, "failed", Kickstarter!$R:$R, "plays")</f>
        <v>1</v>
      </c>
      <c r="D43">
        <f>COUNTIFS(Kickstarter!$D:$D, "&gt;=45000",Kickstarter!$D:$D, "&lt;=49999", Kickstarter!$F:$F, "canceled", Kickstarter!$R:$R, "plays")</f>
        <v>0</v>
      </c>
      <c r="E43">
        <f t="shared" si="0"/>
        <v>1</v>
      </c>
      <c r="F43" s="16">
        <f t="shared" si="1"/>
        <v>0</v>
      </c>
      <c r="G43" s="16">
        <f t="shared" si="2"/>
        <v>1</v>
      </c>
      <c r="H43">
        <f t="shared" si="3"/>
        <v>0</v>
      </c>
    </row>
    <row r="44" spans="1:8" x14ac:dyDescent="0.35">
      <c r="A44" t="s">
        <v>8399</v>
      </c>
      <c r="B44">
        <f>COUNTIFS(Kickstarter!$D:$D, "&gt;=50000", Kickstarter!$F:$F, "successful", Kickstarter!$R:$R, "plays")</f>
        <v>2</v>
      </c>
      <c r="C44">
        <f>COUNTIFS(Kickstarter!$D:$D, "&gt;=50000", Kickstarter!$F:$F, "failed", Kickstarter!$R:$R, "plays")</f>
        <v>14</v>
      </c>
      <c r="D44">
        <f>COUNTIFS(Kickstarter!$D:$D, "&gt;=50000", Kickstarter!$F:$F, "canceled", Kickstarter!$R:$R, "plays")</f>
        <v>0</v>
      </c>
      <c r="E44">
        <f t="shared" si="0"/>
        <v>16</v>
      </c>
      <c r="F44" s="16">
        <f t="shared" si="1"/>
        <v>0.125</v>
      </c>
      <c r="G44" s="16">
        <f t="shared" si="2"/>
        <v>0.875</v>
      </c>
      <c r="H44">
        <f t="shared" si="3"/>
        <v>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23A9C-1165-4A50-B5F8-CB2D66D781E0}">
  <dimension ref="A1:F14"/>
  <sheetViews>
    <sheetView workbookViewId="0">
      <selection activeCell="M37" sqref="M37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6" x14ac:dyDescent="0.35">
      <c r="A1" s="13" t="s">
        <v>8222</v>
      </c>
      <c r="B1" t="s">
        <v>8223</v>
      </c>
    </row>
    <row r="3" spans="1:6" x14ac:dyDescent="0.35">
      <c r="A3" s="13" t="s">
        <v>8364</v>
      </c>
      <c r="B3" s="13" t="s">
        <v>8379</v>
      </c>
    </row>
    <row r="4" spans="1:6" x14ac:dyDescent="0.35">
      <c r="A4" s="13" t="s">
        <v>8365</v>
      </c>
      <c r="B4" t="s">
        <v>8219</v>
      </c>
      <c r="C4" t="s">
        <v>8220</v>
      </c>
      <c r="D4" t="s">
        <v>8221</v>
      </c>
      <c r="E4" t="s">
        <v>8218</v>
      </c>
      <c r="F4" t="s">
        <v>8366</v>
      </c>
    </row>
    <row r="5" spans="1:6" x14ac:dyDescent="0.35">
      <c r="A5" s="17" t="s">
        <v>8310</v>
      </c>
      <c r="B5" s="14">
        <v>31</v>
      </c>
      <c r="C5" s="14">
        <v>130</v>
      </c>
      <c r="D5" s="14"/>
      <c r="E5" s="14">
        <v>261</v>
      </c>
      <c r="F5" s="14">
        <v>422</v>
      </c>
    </row>
    <row r="6" spans="1:6" x14ac:dyDescent="0.35">
      <c r="A6" s="17" t="s">
        <v>8336</v>
      </c>
      <c r="B6" s="14">
        <v>15</v>
      </c>
      <c r="C6" s="14">
        <v>115</v>
      </c>
      <c r="D6" s="14">
        <v>4</v>
      </c>
      <c r="E6" s="14">
        <v>34</v>
      </c>
      <c r="F6" s="14">
        <v>168</v>
      </c>
    </row>
    <row r="7" spans="1:6" x14ac:dyDescent="0.35">
      <c r="A7" s="17" t="s">
        <v>8333</v>
      </c>
      <c r="B7" s="14"/>
      <c r="C7" s="14">
        <v>96</v>
      </c>
      <c r="D7" s="14"/>
      <c r="E7" s="14">
        <v>52</v>
      </c>
      <c r="F7" s="14">
        <v>148</v>
      </c>
    </row>
    <row r="8" spans="1:6" x14ac:dyDescent="0.35">
      <c r="A8" s="17" t="s">
        <v>8331</v>
      </c>
      <c r="B8" s="14">
        <v>23</v>
      </c>
      <c r="C8" s="14"/>
      <c r="D8" s="14"/>
      <c r="E8" s="14"/>
      <c r="F8" s="14">
        <v>23</v>
      </c>
    </row>
    <row r="9" spans="1:6" x14ac:dyDescent="0.35">
      <c r="A9" s="17" t="s">
        <v>8325</v>
      </c>
      <c r="B9" s="14">
        <v>19</v>
      </c>
      <c r="C9" s="14">
        <v>110</v>
      </c>
      <c r="D9" s="14">
        <v>17</v>
      </c>
      <c r="E9" s="14">
        <v>490</v>
      </c>
      <c r="F9" s="14">
        <v>636</v>
      </c>
    </row>
    <row r="10" spans="1:6" x14ac:dyDescent="0.35">
      <c r="A10" s="17" t="s">
        <v>8338</v>
      </c>
      <c r="B10" s="14"/>
      <c r="C10" s="14">
        <v>72</v>
      </c>
      <c r="D10" s="14"/>
      <c r="E10" s="14">
        <v>62</v>
      </c>
      <c r="F10" s="14">
        <v>134</v>
      </c>
    </row>
    <row r="11" spans="1:6" x14ac:dyDescent="0.35">
      <c r="A11" s="17" t="s">
        <v>8322</v>
      </c>
      <c r="B11" s="14">
        <v>22</v>
      </c>
      <c r="C11" s="14">
        <v>87</v>
      </c>
      <c r="D11" s="14"/>
      <c r="E11" s="14">
        <v>69</v>
      </c>
      <c r="F11" s="14">
        <v>178</v>
      </c>
    </row>
    <row r="12" spans="1:6" x14ac:dyDescent="0.35">
      <c r="A12" s="17" t="s">
        <v>8319</v>
      </c>
      <c r="B12" s="14">
        <v>121</v>
      </c>
      <c r="C12" s="14">
        <v>138</v>
      </c>
      <c r="D12" s="14"/>
      <c r="E12" s="14">
        <v>158</v>
      </c>
      <c r="F12" s="14">
        <v>417</v>
      </c>
    </row>
    <row r="13" spans="1:6" x14ac:dyDescent="0.35">
      <c r="A13" s="17" t="s">
        <v>8317</v>
      </c>
      <c r="B13" s="14">
        <v>26</v>
      </c>
      <c r="C13" s="14">
        <v>349</v>
      </c>
      <c r="D13" s="14">
        <v>12</v>
      </c>
      <c r="E13" s="14">
        <v>525</v>
      </c>
      <c r="F13" s="14">
        <v>912</v>
      </c>
    </row>
    <row r="14" spans="1:6" x14ac:dyDescent="0.35">
      <c r="A14" s="17" t="s">
        <v>8366</v>
      </c>
      <c r="B14" s="14">
        <v>257</v>
      </c>
      <c r="C14" s="14">
        <v>1097</v>
      </c>
      <c r="D14" s="14">
        <v>33</v>
      </c>
      <c r="E14" s="14">
        <v>1651</v>
      </c>
      <c r="F14" s="14">
        <v>3038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D6D67-B607-4E16-B6AA-DFE2470E648A}">
  <dimension ref="A1:F47"/>
  <sheetViews>
    <sheetView workbookViewId="0">
      <selection activeCell="Q44" sqref="Q44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6" x14ac:dyDescent="0.35">
      <c r="A1" s="13" t="s">
        <v>8362</v>
      </c>
      <c r="B1" t="s">
        <v>8363</v>
      </c>
    </row>
    <row r="2" spans="1:6" x14ac:dyDescent="0.35">
      <c r="A2" s="13" t="s">
        <v>8308</v>
      </c>
      <c r="B2" t="s">
        <v>8363</v>
      </c>
    </row>
    <row r="4" spans="1:6" x14ac:dyDescent="0.35">
      <c r="A4" s="13" t="s">
        <v>8364</v>
      </c>
      <c r="B4" s="13" t="s">
        <v>8379</v>
      </c>
    </row>
    <row r="5" spans="1:6" x14ac:dyDescent="0.35">
      <c r="A5" s="13" t="s">
        <v>8365</v>
      </c>
      <c r="B5" t="s">
        <v>8219</v>
      </c>
      <c r="C5" t="s">
        <v>8220</v>
      </c>
      <c r="D5" t="s">
        <v>8221</v>
      </c>
      <c r="E5" t="s">
        <v>8218</v>
      </c>
      <c r="F5" t="s">
        <v>8366</v>
      </c>
    </row>
    <row r="6" spans="1:6" x14ac:dyDescent="0.35">
      <c r="A6" s="17" t="s">
        <v>8316</v>
      </c>
      <c r="B6" s="14"/>
      <c r="C6" s="14">
        <v>100</v>
      </c>
      <c r="D6" s="14"/>
      <c r="E6" s="14"/>
      <c r="F6" s="14">
        <v>100</v>
      </c>
    </row>
    <row r="7" spans="1:6" x14ac:dyDescent="0.35">
      <c r="A7" s="17" t="s">
        <v>8344</v>
      </c>
      <c r="B7" s="14">
        <v>20</v>
      </c>
      <c r="C7" s="14"/>
      <c r="D7" s="14"/>
      <c r="E7" s="14"/>
      <c r="F7" s="14">
        <v>20</v>
      </c>
    </row>
    <row r="8" spans="1:6" x14ac:dyDescent="0.35">
      <c r="A8" s="17" t="s">
        <v>8332</v>
      </c>
      <c r="B8" s="14">
        <v>24</v>
      </c>
      <c r="C8" s="14"/>
      <c r="D8" s="14"/>
      <c r="E8" s="14"/>
      <c r="F8" s="14">
        <v>24</v>
      </c>
    </row>
    <row r="9" spans="1:6" x14ac:dyDescent="0.35">
      <c r="A9" s="17" t="s">
        <v>8358</v>
      </c>
      <c r="B9" s="14"/>
      <c r="C9" s="14">
        <v>40</v>
      </c>
      <c r="D9" s="14"/>
      <c r="E9" s="14"/>
      <c r="F9" s="14">
        <v>40</v>
      </c>
    </row>
    <row r="10" spans="1:6" x14ac:dyDescent="0.35">
      <c r="A10" s="17" t="s">
        <v>8354</v>
      </c>
      <c r="B10" s="14"/>
      <c r="C10" s="14"/>
      <c r="D10" s="14"/>
      <c r="E10" s="14">
        <v>40</v>
      </c>
      <c r="F10" s="14">
        <v>40</v>
      </c>
    </row>
    <row r="11" spans="1:6" x14ac:dyDescent="0.35">
      <c r="A11" s="17" t="s">
        <v>8315</v>
      </c>
      <c r="B11" s="14"/>
      <c r="C11" s="14"/>
      <c r="D11" s="14"/>
      <c r="E11" s="14">
        <v>180</v>
      </c>
      <c r="F11" s="14">
        <v>180</v>
      </c>
    </row>
    <row r="12" spans="1:6" x14ac:dyDescent="0.35">
      <c r="A12" s="17" t="s">
        <v>8314</v>
      </c>
      <c r="B12" s="14"/>
      <c r="C12" s="14">
        <v>80</v>
      </c>
      <c r="D12" s="14"/>
      <c r="E12" s="14"/>
      <c r="F12" s="14">
        <v>80</v>
      </c>
    </row>
    <row r="13" spans="1:6" x14ac:dyDescent="0.35">
      <c r="A13" s="17" t="s">
        <v>8330</v>
      </c>
      <c r="B13" s="14"/>
      <c r="C13" s="14"/>
      <c r="D13" s="14"/>
      <c r="E13" s="14">
        <v>40</v>
      </c>
      <c r="F13" s="14">
        <v>40</v>
      </c>
    </row>
    <row r="14" spans="1:6" x14ac:dyDescent="0.35">
      <c r="A14" s="17" t="s">
        <v>8347</v>
      </c>
      <c r="B14" s="14"/>
      <c r="C14" s="14">
        <v>40</v>
      </c>
      <c r="D14" s="14">
        <v>20</v>
      </c>
      <c r="E14" s="14"/>
      <c r="F14" s="14">
        <v>60</v>
      </c>
    </row>
    <row r="15" spans="1:6" x14ac:dyDescent="0.35">
      <c r="A15" s="17" t="s">
        <v>8324</v>
      </c>
      <c r="B15" s="14"/>
      <c r="C15" s="14">
        <v>40</v>
      </c>
      <c r="D15" s="14"/>
      <c r="E15" s="14"/>
      <c r="F15" s="14">
        <v>40</v>
      </c>
    </row>
    <row r="16" spans="1:6" x14ac:dyDescent="0.35">
      <c r="A16" s="17" t="s">
        <v>8337</v>
      </c>
      <c r="B16" s="14">
        <v>20</v>
      </c>
      <c r="C16" s="14">
        <v>120</v>
      </c>
      <c r="D16" s="14"/>
      <c r="E16" s="14"/>
      <c r="F16" s="14">
        <v>140</v>
      </c>
    </row>
    <row r="17" spans="1:6" x14ac:dyDescent="0.35">
      <c r="A17" s="17" t="s">
        <v>8348</v>
      </c>
      <c r="B17" s="14"/>
      <c r="C17" s="14">
        <v>20</v>
      </c>
      <c r="D17" s="14"/>
      <c r="E17" s="14"/>
      <c r="F17" s="14">
        <v>20</v>
      </c>
    </row>
    <row r="18" spans="1:6" x14ac:dyDescent="0.35">
      <c r="A18" s="17" t="s">
        <v>8349</v>
      </c>
      <c r="B18" s="14"/>
      <c r="C18" s="14"/>
      <c r="D18" s="14"/>
      <c r="E18" s="14">
        <v>140</v>
      </c>
      <c r="F18" s="14">
        <v>140</v>
      </c>
    </row>
    <row r="19" spans="1:6" x14ac:dyDescent="0.35">
      <c r="A19" s="17" t="s">
        <v>8329</v>
      </c>
      <c r="B19" s="14"/>
      <c r="C19" s="14">
        <v>20</v>
      </c>
      <c r="D19" s="14"/>
      <c r="E19" s="14">
        <v>140</v>
      </c>
      <c r="F19" s="14">
        <v>160</v>
      </c>
    </row>
    <row r="20" spans="1:6" x14ac:dyDescent="0.35">
      <c r="A20" s="17" t="s">
        <v>8328</v>
      </c>
      <c r="B20" s="14"/>
      <c r="C20" s="14">
        <v>60</v>
      </c>
      <c r="D20" s="14"/>
      <c r="E20" s="14"/>
      <c r="F20" s="14">
        <v>60</v>
      </c>
    </row>
    <row r="21" spans="1:6" x14ac:dyDescent="0.35">
      <c r="A21" s="17" t="s">
        <v>8356</v>
      </c>
      <c r="B21" s="14"/>
      <c r="C21" s="14">
        <v>11</v>
      </c>
      <c r="D21" s="14"/>
      <c r="E21" s="14">
        <v>9</v>
      </c>
      <c r="F21" s="14">
        <v>20</v>
      </c>
    </row>
    <row r="22" spans="1:6" x14ac:dyDescent="0.35">
      <c r="A22" s="17" t="s">
        <v>8327</v>
      </c>
      <c r="B22" s="14"/>
      <c r="C22" s="14"/>
      <c r="D22" s="14"/>
      <c r="E22" s="14">
        <v>20</v>
      </c>
      <c r="F22" s="14">
        <v>20</v>
      </c>
    </row>
    <row r="23" spans="1:6" x14ac:dyDescent="0.35">
      <c r="A23" s="17" t="s">
        <v>8335</v>
      </c>
      <c r="B23" s="14"/>
      <c r="C23" s="14">
        <v>40</v>
      </c>
      <c r="D23" s="14"/>
      <c r="E23" s="14"/>
      <c r="F23" s="14">
        <v>40</v>
      </c>
    </row>
    <row r="24" spans="1:6" x14ac:dyDescent="0.35">
      <c r="A24" s="17" t="s">
        <v>8359</v>
      </c>
      <c r="B24" s="14">
        <v>20</v>
      </c>
      <c r="C24" s="14">
        <v>60</v>
      </c>
      <c r="D24" s="14"/>
      <c r="E24" s="14">
        <v>60</v>
      </c>
      <c r="F24" s="14">
        <v>140</v>
      </c>
    </row>
    <row r="25" spans="1:6" x14ac:dyDescent="0.35">
      <c r="A25" s="17" t="s">
        <v>8343</v>
      </c>
      <c r="B25" s="14"/>
      <c r="C25" s="14">
        <v>20</v>
      </c>
      <c r="D25" s="14"/>
      <c r="E25" s="14"/>
      <c r="F25" s="14">
        <v>20</v>
      </c>
    </row>
    <row r="26" spans="1:6" x14ac:dyDescent="0.35">
      <c r="A26" s="17" t="s">
        <v>8323</v>
      </c>
      <c r="B26" s="14"/>
      <c r="C26" s="14"/>
      <c r="D26" s="14"/>
      <c r="E26" s="14">
        <v>60</v>
      </c>
      <c r="F26" s="14">
        <v>60</v>
      </c>
    </row>
    <row r="27" spans="1:6" x14ac:dyDescent="0.35">
      <c r="A27" s="17" t="s">
        <v>8350</v>
      </c>
      <c r="B27" s="14"/>
      <c r="C27" s="14">
        <v>20</v>
      </c>
      <c r="D27" s="14"/>
      <c r="E27" s="14"/>
      <c r="F27" s="14">
        <v>20</v>
      </c>
    </row>
    <row r="28" spans="1:6" x14ac:dyDescent="0.35">
      <c r="A28" s="17" t="s">
        <v>8339</v>
      </c>
      <c r="B28" s="14"/>
      <c r="C28" s="14">
        <v>57</v>
      </c>
      <c r="D28" s="14"/>
      <c r="E28" s="14">
        <v>103</v>
      </c>
      <c r="F28" s="14">
        <v>160</v>
      </c>
    </row>
    <row r="29" spans="1:6" x14ac:dyDescent="0.35">
      <c r="A29" s="17" t="s">
        <v>8345</v>
      </c>
      <c r="B29" s="14"/>
      <c r="C29" s="14">
        <v>20</v>
      </c>
      <c r="D29" s="14"/>
      <c r="E29" s="14"/>
      <c r="F29" s="14">
        <v>20</v>
      </c>
    </row>
    <row r="30" spans="1:6" x14ac:dyDescent="0.35">
      <c r="A30" s="17" t="s">
        <v>8318</v>
      </c>
      <c r="B30" s="14"/>
      <c r="C30" s="14">
        <v>353</v>
      </c>
      <c r="D30" s="14">
        <v>19</v>
      </c>
      <c r="E30" s="14">
        <v>694</v>
      </c>
      <c r="F30" s="14">
        <v>1066</v>
      </c>
    </row>
    <row r="31" spans="1:6" x14ac:dyDescent="0.35">
      <c r="A31" s="17" t="s">
        <v>8346</v>
      </c>
      <c r="B31" s="14"/>
      <c r="C31" s="14"/>
      <c r="D31" s="14"/>
      <c r="E31" s="14">
        <v>40</v>
      </c>
      <c r="F31" s="14">
        <v>40</v>
      </c>
    </row>
    <row r="32" spans="1:6" x14ac:dyDescent="0.35">
      <c r="A32" s="17" t="s">
        <v>8342</v>
      </c>
      <c r="B32" s="14"/>
      <c r="C32" s="14"/>
      <c r="D32" s="14"/>
      <c r="E32" s="14">
        <v>20</v>
      </c>
      <c r="F32" s="14">
        <v>20</v>
      </c>
    </row>
    <row r="33" spans="1:6" x14ac:dyDescent="0.35">
      <c r="A33" s="17" t="s">
        <v>8353</v>
      </c>
      <c r="B33" s="14"/>
      <c r="C33" s="14">
        <v>20</v>
      </c>
      <c r="D33" s="14"/>
      <c r="E33" s="14"/>
      <c r="F33" s="14">
        <v>20</v>
      </c>
    </row>
    <row r="34" spans="1:6" x14ac:dyDescent="0.35">
      <c r="A34" s="17" t="s">
        <v>8326</v>
      </c>
      <c r="B34" s="14"/>
      <c r="C34" s="14"/>
      <c r="D34" s="14"/>
      <c r="E34" s="14">
        <v>260</v>
      </c>
      <c r="F34" s="14">
        <v>260</v>
      </c>
    </row>
    <row r="35" spans="1:6" x14ac:dyDescent="0.35">
      <c r="A35" s="17" t="s">
        <v>8313</v>
      </c>
      <c r="B35" s="14">
        <v>40</v>
      </c>
      <c r="C35" s="14"/>
      <c r="D35" s="14"/>
      <c r="E35" s="14"/>
      <c r="F35" s="14">
        <v>40</v>
      </c>
    </row>
    <row r="36" spans="1:6" x14ac:dyDescent="0.35">
      <c r="A36" s="17" t="s">
        <v>8312</v>
      </c>
      <c r="B36" s="14"/>
      <c r="C36" s="14"/>
      <c r="D36" s="14"/>
      <c r="E36" s="14">
        <v>60</v>
      </c>
      <c r="F36" s="14">
        <v>60</v>
      </c>
    </row>
    <row r="37" spans="1:6" x14ac:dyDescent="0.35">
      <c r="A37" s="17" t="s">
        <v>8352</v>
      </c>
      <c r="B37" s="14"/>
      <c r="C37" s="14"/>
      <c r="D37" s="14">
        <v>6</v>
      </c>
      <c r="E37" s="14">
        <v>34</v>
      </c>
      <c r="F37" s="14">
        <v>40</v>
      </c>
    </row>
    <row r="38" spans="1:6" x14ac:dyDescent="0.35">
      <c r="A38" s="17" t="s">
        <v>8355</v>
      </c>
      <c r="B38" s="14">
        <v>18</v>
      </c>
      <c r="C38" s="14">
        <v>2</v>
      </c>
      <c r="D38" s="14"/>
      <c r="E38" s="14">
        <v>40</v>
      </c>
      <c r="F38" s="14">
        <v>60</v>
      </c>
    </row>
    <row r="39" spans="1:6" x14ac:dyDescent="0.35">
      <c r="A39" s="17" t="s">
        <v>8357</v>
      </c>
      <c r="B39" s="14">
        <v>17</v>
      </c>
      <c r="C39" s="14">
        <v>80</v>
      </c>
      <c r="D39" s="14">
        <v>5</v>
      </c>
      <c r="E39" s="14">
        <v>85</v>
      </c>
      <c r="F39" s="14">
        <v>187</v>
      </c>
    </row>
    <row r="40" spans="1:6" x14ac:dyDescent="0.35">
      <c r="A40" s="17" t="s">
        <v>8351</v>
      </c>
      <c r="B40" s="14"/>
      <c r="C40" s="14"/>
      <c r="D40" s="14"/>
      <c r="E40" s="14">
        <v>80</v>
      </c>
      <c r="F40" s="14">
        <v>80</v>
      </c>
    </row>
    <row r="41" spans="1:6" x14ac:dyDescent="0.35">
      <c r="A41" s="17" t="s">
        <v>8311</v>
      </c>
      <c r="B41" s="14"/>
      <c r="C41" s="14"/>
      <c r="D41" s="14"/>
      <c r="E41" s="14">
        <v>60</v>
      </c>
      <c r="F41" s="14">
        <v>60</v>
      </c>
    </row>
    <row r="42" spans="1:6" x14ac:dyDescent="0.35">
      <c r="A42" s="17" t="s">
        <v>8341</v>
      </c>
      <c r="B42" s="14">
        <v>10</v>
      </c>
      <c r="C42" s="14">
        <v>47</v>
      </c>
      <c r="D42" s="14"/>
      <c r="E42" s="14"/>
      <c r="F42" s="14">
        <v>57</v>
      </c>
    </row>
    <row r="43" spans="1:6" x14ac:dyDescent="0.35">
      <c r="A43" s="17" t="s">
        <v>8334</v>
      </c>
      <c r="B43" s="14"/>
      <c r="C43" s="14">
        <v>100</v>
      </c>
      <c r="D43" s="14"/>
      <c r="E43" s="14"/>
      <c r="F43" s="14">
        <v>100</v>
      </c>
    </row>
    <row r="44" spans="1:6" x14ac:dyDescent="0.35">
      <c r="A44" s="17" t="s">
        <v>8321</v>
      </c>
      <c r="B44" s="14">
        <v>60</v>
      </c>
      <c r="C44" s="14">
        <v>120</v>
      </c>
      <c r="D44" s="14"/>
      <c r="E44" s="14">
        <v>20</v>
      </c>
      <c r="F44" s="14">
        <v>200</v>
      </c>
    </row>
    <row r="45" spans="1:6" x14ac:dyDescent="0.35">
      <c r="A45" s="17" t="s">
        <v>8320</v>
      </c>
      <c r="B45" s="14">
        <v>100</v>
      </c>
      <c r="C45" s="14">
        <v>60</v>
      </c>
      <c r="D45" s="14"/>
      <c r="E45" s="14"/>
      <c r="F45" s="14">
        <v>160</v>
      </c>
    </row>
    <row r="46" spans="1:6" x14ac:dyDescent="0.35">
      <c r="A46" s="17" t="s">
        <v>8340</v>
      </c>
      <c r="B46" s="14">
        <v>20</v>
      </c>
      <c r="C46" s="14"/>
      <c r="D46" s="14"/>
      <c r="E46" s="14"/>
      <c r="F46" s="14">
        <v>20</v>
      </c>
    </row>
    <row r="47" spans="1:6" x14ac:dyDescent="0.35">
      <c r="A47" s="17" t="s">
        <v>8366</v>
      </c>
      <c r="B47" s="14">
        <v>349</v>
      </c>
      <c r="C47" s="14">
        <v>1530</v>
      </c>
      <c r="D47" s="14">
        <v>50</v>
      </c>
      <c r="E47" s="14">
        <v>2185</v>
      </c>
      <c r="F47" s="14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Kickstarter</vt:lpstr>
      <vt:lpstr>Theater Outcomes by Launch Date</vt:lpstr>
      <vt:lpstr>Outcome Based on Goals</vt:lpstr>
      <vt:lpstr>Recommended Tables and Charts</vt:lpstr>
      <vt:lpstr>Category Statistics</vt:lpstr>
      <vt:lpstr>Subcategory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Jeffrey Au</cp:lastModifiedBy>
  <dcterms:created xsi:type="dcterms:W3CDTF">2017-04-20T15:17:24Z</dcterms:created>
  <dcterms:modified xsi:type="dcterms:W3CDTF">2021-02-28T02:22:37Z</dcterms:modified>
</cp:coreProperties>
</file>