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1240" windowWidth="28800" windowHeight="16180" tabRatio="500" activeTab="6"/>
  </bookViews>
  <sheets>
    <sheet name="2006" sheetId="1" r:id="rId1"/>
    <sheet name="2007" sheetId="2" r:id="rId2"/>
    <sheet name="2008" sheetId="3" r:id="rId3"/>
    <sheet name="2009" sheetId="4" r:id="rId4"/>
    <sheet name="2010" sheetId="5" r:id="rId5"/>
    <sheet name="2011" sheetId="6" r:id="rId6"/>
    <sheet name="2012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1" i="7" l="1"/>
  <c r="E230" i="7"/>
  <c r="H227" i="7"/>
  <c r="H223" i="7"/>
  <c r="H222" i="7"/>
  <c r="H219" i="7"/>
  <c r="H218" i="7"/>
  <c r="H215" i="7"/>
  <c r="H214" i="7"/>
  <c r="H206" i="7"/>
  <c r="H205" i="7"/>
  <c r="H204" i="7"/>
  <c r="H201" i="7"/>
  <c r="H200" i="7"/>
  <c r="H199" i="7"/>
  <c r="H198" i="7"/>
  <c r="H196" i="7"/>
  <c r="H193" i="7"/>
  <c r="H192" i="7"/>
  <c r="H191" i="7"/>
  <c r="H190" i="7"/>
  <c r="H188" i="7"/>
  <c r="H184" i="7"/>
  <c r="H183" i="7"/>
  <c r="H182" i="7"/>
  <c r="H181" i="7"/>
  <c r="H180" i="7"/>
  <c r="H179" i="7"/>
  <c r="H173" i="7"/>
  <c r="H172" i="7"/>
  <c r="H171" i="7"/>
  <c r="H170" i="7"/>
  <c r="H169" i="7"/>
  <c r="H168" i="7"/>
  <c r="H162" i="7"/>
  <c r="H161" i="7"/>
  <c r="H160" i="7"/>
  <c r="H159" i="7"/>
  <c r="H158" i="7"/>
  <c r="H157" i="7"/>
  <c r="H156" i="7"/>
  <c r="H155" i="7"/>
  <c r="H154" i="7"/>
  <c r="H152" i="7"/>
  <c r="H149" i="7"/>
  <c r="H148" i="7"/>
  <c r="H147" i="7"/>
  <c r="H146" i="7"/>
  <c r="H145" i="7"/>
  <c r="H144" i="7"/>
  <c r="H143" i="7"/>
  <c r="H142" i="7"/>
  <c r="H141" i="7"/>
  <c r="H140" i="7"/>
  <c r="H139" i="7"/>
  <c r="H136" i="7"/>
  <c r="H135" i="7"/>
  <c r="H134" i="7"/>
  <c r="H133" i="7"/>
  <c r="H132" i="7"/>
  <c r="H131" i="7"/>
  <c r="H130" i="7"/>
  <c r="H129" i="7"/>
  <c r="H128" i="7"/>
  <c r="H127" i="7"/>
  <c r="H126" i="7"/>
  <c r="H124" i="7"/>
  <c r="H123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6" i="7"/>
  <c r="H105" i="7"/>
  <c r="H104" i="7"/>
  <c r="H103" i="7"/>
  <c r="H102" i="7"/>
  <c r="H101" i="7"/>
  <c r="H100" i="7"/>
  <c r="H99" i="7"/>
  <c r="H98" i="7"/>
  <c r="H97" i="7"/>
  <c r="H96" i="7"/>
  <c r="H95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7" i="7"/>
  <c r="H76" i="7"/>
  <c r="H75" i="7"/>
  <c r="H74" i="7"/>
  <c r="H73" i="7"/>
  <c r="H72" i="7"/>
  <c r="H71" i="7"/>
  <c r="H70" i="7"/>
  <c r="H69" i="7"/>
  <c r="H68" i="7"/>
  <c r="H66" i="7"/>
  <c r="H65" i="7"/>
  <c r="H64" i="7"/>
  <c r="H61" i="7"/>
  <c r="H60" i="7"/>
  <c r="H59" i="7"/>
  <c r="H58" i="7"/>
  <c r="H57" i="7"/>
  <c r="H56" i="7"/>
  <c r="H55" i="7"/>
  <c r="H54" i="7"/>
  <c r="H51" i="7"/>
  <c r="H50" i="7"/>
  <c r="H49" i="7"/>
  <c r="H48" i="7"/>
  <c r="H47" i="7"/>
  <c r="H46" i="7"/>
  <c r="H45" i="7"/>
  <c r="H44" i="7"/>
  <c r="H43" i="7"/>
  <c r="H42" i="7"/>
  <c r="H35" i="7"/>
  <c r="H34" i="7"/>
  <c r="H33" i="7"/>
  <c r="H32" i="7"/>
  <c r="H31" i="7"/>
  <c r="H30" i="7"/>
  <c r="H29" i="7"/>
  <c r="H28" i="7"/>
  <c r="H24" i="7"/>
  <c r="M22" i="7"/>
  <c r="L22" i="7"/>
  <c r="N22" i="7"/>
  <c r="M21" i="7"/>
  <c r="L21" i="7"/>
  <c r="N21" i="7"/>
  <c r="H21" i="7"/>
  <c r="M20" i="7"/>
  <c r="L20" i="7"/>
  <c r="N20" i="7"/>
  <c r="H20" i="7"/>
  <c r="M19" i="7"/>
  <c r="L19" i="7"/>
  <c r="N19" i="7"/>
  <c r="H19" i="7"/>
  <c r="M18" i="7"/>
  <c r="L18" i="7"/>
  <c r="N18" i="7"/>
  <c r="H18" i="7"/>
  <c r="M17" i="7"/>
  <c r="L17" i="7"/>
  <c r="N17" i="7"/>
  <c r="H17" i="7"/>
  <c r="M16" i="7"/>
  <c r="L16" i="7"/>
  <c r="N16" i="7"/>
  <c r="H16" i="7"/>
  <c r="M15" i="7"/>
  <c r="L15" i="7"/>
  <c r="N15" i="7"/>
  <c r="H15" i="7"/>
  <c r="M14" i="7"/>
  <c r="L14" i="7"/>
  <c r="N14" i="7"/>
  <c r="M13" i="7"/>
  <c r="L13" i="7"/>
  <c r="N13" i="7"/>
  <c r="M12" i="7"/>
  <c r="L12" i="7"/>
  <c r="N12" i="7"/>
  <c r="M11" i="7"/>
  <c r="L11" i="7"/>
  <c r="N11" i="7"/>
  <c r="H11" i="7"/>
  <c r="M10" i="7"/>
  <c r="L10" i="7"/>
  <c r="N10" i="7"/>
  <c r="M9" i="7"/>
  <c r="L9" i="7"/>
  <c r="N9" i="7"/>
  <c r="M8" i="7"/>
  <c r="L8" i="7"/>
  <c r="N8" i="7"/>
  <c r="M7" i="7"/>
  <c r="L7" i="7"/>
  <c r="N7" i="7"/>
  <c r="M6" i="7"/>
  <c r="L6" i="7"/>
  <c r="N6" i="7"/>
  <c r="M5" i="7"/>
  <c r="L5" i="7"/>
  <c r="N5" i="7"/>
  <c r="M4" i="7"/>
  <c r="L4" i="7"/>
  <c r="N4" i="7"/>
  <c r="M3" i="7"/>
  <c r="L3" i="7"/>
  <c r="N3" i="7"/>
  <c r="H3" i="7"/>
  <c r="M2" i="7"/>
  <c r="L2" i="7"/>
  <c r="N2" i="7"/>
  <c r="H2" i="7"/>
  <c r="M477" i="6"/>
  <c r="L477" i="6"/>
  <c r="M476" i="6"/>
  <c r="L476" i="6"/>
  <c r="M475" i="6"/>
  <c r="L475" i="6"/>
  <c r="M474" i="6"/>
  <c r="L474" i="6"/>
  <c r="M473" i="6"/>
  <c r="L473" i="6"/>
  <c r="M472" i="6"/>
  <c r="L472" i="6"/>
  <c r="M471" i="6"/>
  <c r="L471" i="6"/>
  <c r="M470" i="6"/>
  <c r="L470" i="6"/>
  <c r="M469" i="6"/>
  <c r="L469" i="6"/>
  <c r="M468" i="6"/>
  <c r="L468" i="6"/>
  <c r="M467" i="6"/>
  <c r="L467" i="6"/>
  <c r="M466" i="6"/>
  <c r="L466" i="6"/>
  <c r="M465" i="6"/>
  <c r="L465" i="6"/>
  <c r="M464" i="6"/>
  <c r="L464" i="6"/>
  <c r="M463" i="6"/>
  <c r="L463" i="6"/>
  <c r="M462" i="6"/>
  <c r="L462" i="6"/>
  <c r="M461" i="6"/>
  <c r="L461" i="6"/>
  <c r="M460" i="6"/>
  <c r="L460" i="6"/>
  <c r="M459" i="6"/>
  <c r="L459" i="6"/>
  <c r="M458" i="6"/>
  <c r="L458" i="6"/>
  <c r="M457" i="6"/>
  <c r="L457" i="6"/>
  <c r="M456" i="6"/>
  <c r="L456" i="6"/>
  <c r="M455" i="6"/>
  <c r="L455" i="6"/>
  <c r="M454" i="6"/>
  <c r="L454" i="6"/>
  <c r="M453" i="6"/>
  <c r="L453" i="6"/>
  <c r="M452" i="6"/>
  <c r="L452" i="6"/>
  <c r="M451" i="6"/>
  <c r="L451" i="6"/>
  <c r="M450" i="6"/>
  <c r="L450" i="6"/>
  <c r="M449" i="6"/>
  <c r="L449" i="6"/>
  <c r="M448" i="6"/>
  <c r="L448" i="6"/>
  <c r="M447" i="6"/>
  <c r="L447" i="6"/>
  <c r="M446" i="6"/>
  <c r="L446" i="6"/>
  <c r="M445" i="6"/>
  <c r="L445" i="6"/>
  <c r="M444" i="6"/>
  <c r="L444" i="6"/>
  <c r="M443" i="6"/>
  <c r="L443" i="6"/>
  <c r="M442" i="6"/>
  <c r="L442" i="6"/>
  <c r="M441" i="6"/>
  <c r="L441" i="6"/>
  <c r="M440" i="6"/>
  <c r="L440" i="6"/>
  <c r="M439" i="6"/>
  <c r="L439" i="6"/>
  <c r="M438" i="6"/>
  <c r="L438" i="6"/>
  <c r="M437" i="6"/>
  <c r="L437" i="6"/>
  <c r="M436" i="6"/>
  <c r="L436" i="6"/>
  <c r="M435" i="6"/>
  <c r="L435" i="6"/>
  <c r="M434" i="6"/>
  <c r="L434" i="6"/>
  <c r="M433" i="6"/>
  <c r="L433" i="6"/>
  <c r="M432" i="6"/>
  <c r="M431" i="6"/>
  <c r="M430" i="6"/>
  <c r="L430" i="6"/>
  <c r="M429" i="6"/>
  <c r="L429" i="6"/>
  <c r="M428" i="6"/>
  <c r="L428" i="6"/>
  <c r="M427" i="6"/>
  <c r="L427" i="6"/>
  <c r="M426" i="6"/>
  <c r="L426" i="6"/>
  <c r="M425" i="6"/>
  <c r="L425" i="6"/>
  <c r="M424" i="6"/>
  <c r="L424" i="6"/>
  <c r="M423" i="6"/>
  <c r="L423" i="6"/>
  <c r="M422" i="6"/>
  <c r="L422" i="6"/>
  <c r="M421" i="6"/>
  <c r="L421" i="6"/>
  <c r="M420" i="6"/>
  <c r="L420" i="6"/>
  <c r="M419" i="6"/>
  <c r="L419" i="6"/>
  <c r="M418" i="6"/>
  <c r="L418" i="6"/>
  <c r="M417" i="6"/>
  <c r="L417" i="6"/>
  <c r="M416" i="6"/>
  <c r="L416" i="6"/>
  <c r="M415" i="6"/>
  <c r="L415" i="6"/>
  <c r="M414" i="6"/>
  <c r="L414" i="6"/>
  <c r="M413" i="6"/>
  <c r="L413" i="6"/>
  <c r="M412" i="6"/>
  <c r="L412" i="6"/>
  <c r="M411" i="6"/>
  <c r="L411" i="6"/>
  <c r="M410" i="6"/>
  <c r="L410" i="6"/>
  <c r="M409" i="6"/>
  <c r="L409" i="6"/>
  <c r="M408" i="6"/>
  <c r="L408" i="6"/>
  <c r="M407" i="6"/>
  <c r="L407" i="6"/>
  <c r="M406" i="6"/>
  <c r="L406" i="6"/>
  <c r="M405" i="6"/>
  <c r="L405" i="6"/>
  <c r="M404" i="6"/>
  <c r="L404" i="6"/>
  <c r="M403" i="6"/>
  <c r="L403" i="6"/>
  <c r="M402" i="6"/>
  <c r="L402" i="6"/>
  <c r="M401" i="6"/>
  <c r="L401" i="6"/>
  <c r="M400" i="6"/>
  <c r="L400" i="6"/>
  <c r="M399" i="6"/>
  <c r="L399" i="6"/>
  <c r="M398" i="6"/>
  <c r="L398" i="6"/>
  <c r="M397" i="6"/>
  <c r="L397" i="6"/>
  <c r="M396" i="6"/>
  <c r="L396" i="6"/>
  <c r="M395" i="6"/>
  <c r="L395" i="6"/>
  <c r="M394" i="6"/>
  <c r="L394" i="6"/>
  <c r="M393" i="6"/>
  <c r="L393" i="6"/>
  <c r="M392" i="6"/>
  <c r="L392" i="6"/>
  <c r="M391" i="6"/>
  <c r="L391" i="6"/>
  <c r="M390" i="6"/>
  <c r="L390" i="6"/>
  <c r="M389" i="6"/>
  <c r="L389" i="6"/>
  <c r="M388" i="6"/>
  <c r="L388" i="6"/>
  <c r="M387" i="6"/>
  <c r="L387" i="6"/>
  <c r="M386" i="6"/>
  <c r="L386" i="6"/>
  <c r="M385" i="6"/>
  <c r="M384" i="6"/>
  <c r="M383" i="6"/>
  <c r="L383" i="6"/>
  <c r="M382" i="6"/>
  <c r="L382" i="6"/>
  <c r="M381" i="6"/>
  <c r="L381" i="6"/>
  <c r="M380" i="6"/>
  <c r="L380" i="6"/>
  <c r="M379" i="6"/>
  <c r="L379" i="6"/>
  <c r="M378" i="6"/>
  <c r="L378" i="6"/>
  <c r="M377" i="6"/>
  <c r="L377" i="6"/>
  <c r="M376" i="6"/>
  <c r="L376" i="6"/>
  <c r="M375" i="6"/>
  <c r="L375" i="6"/>
  <c r="M374" i="6"/>
  <c r="L374" i="6"/>
  <c r="M373" i="6"/>
  <c r="L373" i="6"/>
  <c r="M372" i="6"/>
  <c r="L372" i="6"/>
  <c r="M371" i="6"/>
  <c r="L371" i="6"/>
  <c r="M370" i="6"/>
  <c r="L370" i="6"/>
  <c r="M369" i="6"/>
  <c r="L369" i="6"/>
  <c r="M368" i="6"/>
  <c r="L368" i="6"/>
  <c r="M367" i="6"/>
  <c r="L367" i="6"/>
  <c r="M366" i="6"/>
  <c r="L366" i="6"/>
  <c r="M365" i="6"/>
  <c r="L365" i="6"/>
  <c r="M364" i="6"/>
  <c r="L364" i="6"/>
  <c r="M363" i="6"/>
  <c r="L363" i="6"/>
  <c r="M362" i="6"/>
  <c r="L362" i="6"/>
  <c r="M361" i="6"/>
  <c r="L361" i="6"/>
  <c r="M360" i="6"/>
  <c r="L360" i="6"/>
  <c r="M359" i="6"/>
  <c r="L359" i="6"/>
  <c r="M358" i="6"/>
  <c r="L358" i="6"/>
  <c r="M357" i="6"/>
  <c r="L357" i="6"/>
  <c r="M356" i="6"/>
  <c r="L356" i="6"/>
  <c r="M355" i="6"/>
  <c r="L355" i="6"/>
  <c r="M354" i="6"/>
  <c r="L354" i="6"/>
  <c r="M353" i="6"/>
  <c r="L353" i="6"/>
  <c r="M352" i="6"/>
  <c r="L352" i="6"/>
  <c r="M351" i="6"/>
  <c r="L351" i="6"/>
  <c r="M350" i="6"/>
  <c r="L350" i="6"/>
  <c r="M349" i="6"/>
  <c r="L349" i="6"/>
  <c r="M348" i="6"/>
  <c r="L348" i="6"/>
  <c r="M347" i="6"/>
  <c r="L347" i="6"/>
  <c r="M346" i="6"/>
  <c r="L346" i="6"/>
  <c r="M345" i="6"/>
  <c r="L345" i="6"/>
  <c r="M344" i="6"/>
  <c r="M343" i="6"/>
  <c r="L343" i="6"/>
  <c r="M342" i="6"/>
  <c r="L342" i="6"/>
  <c r="M341" i="6"/>
  <c r="L341" i="6"/>
  <c r="M340" i="6"/>
  <c r="L340" i="6"/>
  <c r="M339" i="6"/>
  <c r="L339" i="6"/>
  <c r="M338" i="6"/>
  <c r="L338" i="6"/>
  <c r="M337" i="6"/>
  <c r="L337" i="6"/>
  <c r="M336" i="6"/>
  <c r="L336" i="6"/>
  <c r="M335" i="6"/>
  <c r="L335" i="6"/>
  <c r="M334" i="6"/>
  <c r="L334" i="6"/>
  <c r="M333" i="6"/>
  <c r="L333" i="6"/>
  <c r="M332" i="6"/>
  <c r="L332" i="6"/>
  <c r="M331" i="6"/>
  <c r="L331" i="6"/>
  <c r="M330" i="6"/>
  <c r="L330" i="6"/>
  <c r="M329" i="6"/>
  <c r="L329" i="6"/>
  <c r="M328" i="6"/>
  <c r="L328" i="6"/>
  <c r="M327" i="6"/>
  <c r="L327" i="6"/>
  <c r="M326" i="6"/>
  <c r="L326" i="6"/>
  <c r="M325" i="6"/>
  <c r="L325" i="6"/>
  <c r="M324" i="6"/>
  <c r="L324" i="6"/>
  <c r="M323" i="6"/>
  <c r="L323" i="6"/>
  <c r="M322" i="6"/>
  <c r="L322" i="6"/>
  <c r="M321" i="6"/>
  <c r="L321" i="6"/>
  <c r="M320" i="6"/>
  <c r="L320" i="6"/>
  <c r="M319" i="6"/>
  <c r="L319" i="6"/>
  <c r="M318" i="6"/>
  <c r="L318" i="6"/>
  <c r="M317" i="6"/>
  <c r="L317" i="6"/>
  <c r="M316" i="6"/>
  <c r="L316" i="6"/>
  <c r="M315" i="6"/>
  <c r="L315" i="6"/>
  <c r="M314" i="6"/>
  <c r="L314" i="6"/>
  <c r="M313" i="6"/>
  <c r="L313" i="6"/>
  <c r="M312" i="6"/>
  <c r="L312" i="6"/>
  <c r="M311" i="6"/>
  <c r="L311" i="6"/>
  <c r="M310" i="6"/>
  <c r="L310" i="6"/>
  <c r="M309" i="6"/>
  <c r="L309" i="6"/>
  <c r="M308" i="6"/>
  <c r="L308" i="6"/>
  <c r="M307" i="6"/>
  <c r="L307" i="6"/>
  <c r="M306" i="6"/>
  <c r="L306" i="6"/>
  <c r="M305" i="6"/>
  <c r="L305" i="6"/>
  <c r="M304" i="6"/>
  <c r="L304" i="6"/>
  <c r="M303" i="6"/>
  <c r="L303" i="6"/>
  <c r="M302" i="6"/>
  <c r="L302" i="6"/>
  <c r="M301" i="6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V388" i="3"/>
  <c r="X387" i="3"/>
  <c r="W387" i="3"/>
  <c r="V387" i="3"/>
  <c r="X386" i="3"/>
  <c r="W386" i="3"/>
  <c r="V386" i="3"/>
  <c r="X385" i="3"/>
  <c r="W385" i="3"/>
  <c r="V385" i="3"/>
  <c r="X384" i="3"/>
  <c r="W384" i="3"/>
  <c r="V384" i="3"/>
  <c r="X383" i="3"/>
  <c r="W383" i="3"/>
  <c r="V383" i="3"/>
  <c r="X382" i="3"/>
  <c r="W382" i="3"/>
  <c r="V382" i="3"/>
  <c r="X381" i="3"/>
  <c r="W381" i="3"/>
  <c r="V381" i="3"/>
  <c r="X380" i="3"/>
  <c r="W380" i="3"/>
  <c r="V380" i="3"/>
  <c r="X379" i="3"/>
  <c r="W379" i="3"/>
  <c r="V379" i="3"/>
  <c r="X378" i="3"/>
  <c r="W378" i="3"/>
  <c r="V378" i="3"/>
  <c r="X377" i="3"/>
  <c r="W377" i="3"/>
  <c r="V377" i="3"/>
  <c r="W376" i="3"/>
  <c r="V376" i="3"/>
  <c r="X375" i="3"/>
  <c r="W375" i="3"/>
  <c r="V375" i="3"/>
  <c r="X374" i="3"/>
  <c r="W374" i="3"/>
  <c r="V374" i="3"/>
  <c r="V373" i="3"/>
  <c r="V372" i="3"/>
  <c r="V371" i="3"/>
  <c r="V370" i="3"/>
  <c r="W369" i="3"/>
  <c r="V369" i="3"/>
  <c r="W368" i="3"/>
  <c r="V368" i="3"/>
  <c r="W367" i="3"/>
  <c r="V367" i="3"/>
  <c r="W366" i="3"/>
  <c r="V366" i="3"/>
  <c r="W365" i="3"/>
  <c r="V365" i="3"/>
  <c r="V364" i="3"/>
  <c r="V363" i="3"/>
  <c r="V362" i="3"/>
  <c r="V361" i="3"/>
  <c r="V360" i="3"/>
  <c r="V359" i="3"/>
  <c r="W358" i="3"/>
  <c r="V358" i="3"/>
  <c r="X357" i="3"/>
  <c r="W357" i="3"/>
  <c r="V357" i="3"/>
  <c r="W356" i="3"/>
  <c r="V356" i="3"/>
  <c r="W355" i="3"/>
  <c r="V355" i="3"/>
  <c r="W354" i="3"/>
  <c r="V354" i="3"/>
  <c r="W353" i="3"/>
  <c r="V353" i="3"/>
  <c r="X352" i="3"/>
  <c r="W352" i="3"/>
  <c r="V352" i="3"/>
  <c r="X351" i="3"/>
  <c r="W351" i="3"/>
  <c r="V351" i="3"/>
  <c r="W350" i="3"/>
  <c r="V350" i="3"/>
  <c r="X349" i="3"/>
  <c r="W349" i="3"/>
  <c r="V349" i="3"/>
  <c r="X348" i="3"/>
  <c r="W348" i="3"/>
  <c r="V348" i="3"/>
  <c r="X347" i="3"/>
  <c r="W347" i="3"/>
  <c r="V347" i="3"/>
  <c r="X346" i="3"/>
  <c r="W346" i="3"/>
  <c r="V346" i="3"/>
  <c r="X345" i="3"/>
  <c r="W345" i="3"/>
  <c r="V345" i="3"/>
  <c r="W344" i="3"/>
  <c r="V344" i="3"/>
  <c r="V343" i="3"/>
  <c r="V342" i="3"/>
  <c r="X341" i="3"/>
  <c r="W341" i="3"/>
  <c r="V341" i="3"/>
  <c r="W340" i="3"/>
  <c r="V340" i="3"/>
  <c r="W339" i="3"/>
  <c r="V339" i="3"/>
  <c r="W338" i="3"/>
  <c r="V338" i="3"/>
  <c r="X337" i="3"/>
  <c r="W337" i="3"/>
  <c r="V337" i="3"/>
  <c r="X336" i="3"/>
  <c r="W336" i="3"/>
  <c r="V336" i="3"/>
  <c r="V335" i="3"/>
  <c r="W334" i="3"/>
  <c r="V334" i="3"/>
  <c r="V333" i="3"/>
  <c r="V332" i="3"/>
  <c r="W331" i="3"/>
  <c r="V331" i="3"/>
  <c r="V330" i="3"/>
  <c r="V329" i="3"/>
  <c r="V328" i="3"/>
  <c r="V327" i="3"/>
  <c r="V326" i="3"/>
  <c r="W325" i="3"/>
  <c r="V325" i="3"/>
  <c r="X324" i="3"/>
  <c r="W324" i="3"/>
  <c r="V324" i="3"/>
  <c r="V323" i="3"/>
  <c r="X322" i="3"/>
  <c r="W322" i="3"/>
  <c r="V322" i="3"/>
  <c r="X321" i="3"/>
  <c r="W321" i="3"/>
  <c r="V321" i="3"/>
  <c r="X320" i="3"/>
  <c r="W320" i="3"/>
  <c r="V320" i="3"/>
  <c r="W319" i="3"/>
  <c r="V319" i="3"/>
  <c r="V318" i="3"/>
  <c r="V317" i="3"/>
  <c r="V316" i="3"/>
  <c r="X315" i="3"/>
  <c r="W315" i="3"/>
  <c r="V315" i="3"/>
  <c r="X314" i="3"/>
  <c r="W314" i="3"/>
  <c r="V314" i="3"/>
  <c r="V313" i="3"/>
  <c r="V312" i="3"/>
  <c r="V311" i="3"/>
  <c r="V310" i="3"/>
  <c r="W309" i="3"/>
  <c r="V309" i="3"/>
  <c r="V308" i="3"/>
  <c r="V307" i="3"/>
  <c r="X306" i="3"/>
  <c r="W306" i="3"/>
  <c r="V306" i="3"/>
  <c r="V305" i="3"/>
  <c r="V304" i="3"/>
  <c r="V303" i="3"/>
  <c r="V302" i="3"/>
  <c r="V301" i="3"/>
  <c r="V300" i="3"/>
  <c r="V299" i="3"/>
  <c r="V298" i="3"/>
  <c r="V297" i="3"/>
  <c r="V296" i="3"/>
  <c r="V295" i="3"/>
  <c r="V294" i="3"/>
  <c r="V293" i="3"/>
  <c r="V292" i="3"/>
  <c r="V291" i="3"/>
  <c r="V290" i="3"/>
  <c r="V289" i="3"/>
  <c r="V288" i="3"/>
  <c r="V287" i="3"/>
  <c r="V286" i="3"/>
  <c r="V285" i="3"/>
  <c r="V284" i="3"/>
  <c r="V283" i="3"/>
  <c r="V282" i="3"/>
  <c r="W281" i="3"/>
  <c r="V281" i="3"/>
  <c r="V280" i="3"/>
  <c r="X279" i="3"/>
  <c r="W279" i="3"/>
  <c r="V279" i="3"/>
  <c r="X278" i="3"/>
  <c r="W278" i="3"/>
  <c r="V278" i="3"/>
  <c r="V277" i="3"/>
  <c r="X276" i="3"/>
  <c r="W276" i="3"/>
  <c r="V276" i="3"/>
  <c r="V275" i="3"/>
  <c r="X274" i="3"/>
  <c r="W274" i="3"/>
  <c r="V274" i="3"/>
  <c r="V273" i="3"/>
  <c r="V272" i="3"/>
  <c r="V271" i="3"/>
  <c r="V270" i="3"/>
  <c r="W269" i="3"/>
  <c r="V269" i="3"/>
  <c r="V268" i="3"/>
  <c r="V267" i="3"/>
  <c r="X266" i="3"/>
  <c r="W266" i="3"/>
  <c r="V266" i="3"/>
  <c r="V265" i="3"/>
  <c r="W264" i="3"/>
  <c r="V264" i="3"/>
  <c r="V263" i="3"/>
  <c r="V262" i="3"/>
  <c r="V261" i="3"/>
  <c r="W260" i="3"/>
  <c r="V260" i="3"/>
  <c r="W259" i="3"/>
  <c r="V259" i="3"/>
  <c r="W258" i="3"/>
  <c r="V258" i="3"/>
  <c r="W257" i="3"/>
  <c r="V257" i="3"/>
  <c r="W256" i="3"/>
  <c r="V256" i="3"/>
  <c r="W255" i="3"/>
  <c r="V255" i="3"/>
  <c r="W254" i="3"/>
  <c r="V254" i="3"/>
  <c r="W253" i="3"/>
  <c r="V253" i="3"/>
  <c r="X252" i="3"/>
  <c r="W252" i="3"/>
  <c r="V252" i="3"/>
  <c r="W251" i="3"/>
  <c r="V251" i="3"/>
  <c r="W250" i="3"/>
  <c r="V250" i="3"/>
  <c r="V249" i="3"/>
  <c r="V248" i="3"/>
  <c r="V247" i="3"/>
  <c r="V246" i="3"/>
  <c r="V245" i="3"/>
  <c r="V244" i="3"/>
  <c r="V243" i="3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X229" i="3"/>
  <c r="W229" i="3"/>
  <c r="V229" i="3"/>
  <c r="W228" i="3"/>
  <c r="V228" i="3"/>
  <c r="X227" i="3"/>
  <c r="W227" i="3"/>
  <c r="V227" i="3"/>
  <c r="X226" i="3"/>
  <c r="W226" i="3"/>
  <c r="V226" i="3"/>
  <c r="W225" i="3"/>
  <c r="V225" i="3"/>
  <c r="X224" i="3"/>
  <c r="W224" i="3"/>
  <c r="V224" i="3"/>
  <c r="W223" i="3"/>
  <c r="V223" i="3"/>
  <c r="X222" i="3"/>
  <c r="W222" i="3"/>
  <c r="V222" i="3"/>
  <c r="X221" i="3"/>
  <c r="W221" i="3"/>
  <c r="V221" i="3"/>
  <c r="W220" i="3"/>
  <c r="V220" i="3"/>
  <c r="W219" i="3"/>
  <c r="V219" i="3"/>
  <c r="V218" i="3"/>
  <c r="V217" i="3"/>
  <c r="V216" i="3"/>
  <c r="V215" i="3"/>
  <c r="V214" i="3"/>
  <c r="V213" i="3"/>
  <c r="V212" i="3"/>
  <c r="V211" i="3"/>
  <c r="V210" i="3"/>
  <c r="V209" i="3"/>
  <c r="W208" i="3"/>
  <c r="V208" i="3"/>
  <c r="X207" i="3"/>
  <c r="W207" i="3"/>
  <c r="V207" i="3"/>
  <c r="W206" i="3"/>
  <c r="V206" i="3"/>
  <c r="X205" i="3"/>
  <c r="W205" i="3"/>
  <c r="V205" i="3"/>
  <c r="W204" i="3"/>
  <c r="V204" i="3"/>
  <c r="W203" i="3"/>
  <c r="V203" i="3"/>
  <c r="W202" i="3"/>
  <c r="V202" i="3"/>
  <c r="X201" i="3"/>
  <c r="W201" i="3"/>
  <c r="V201" i="3"/>
  <c r="W200" i="3"/>
  <c r="V200" i="3"/>
  <c r="X199" i="3"/>
  <c r="W199" i="3"/>
  <c r="V199" i="3"/>
  <c r="V198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8" i="3"/>
  <c r="W70" i="3"/>
  <c r="W71" i="3"/>
  <c r="W72" i="3"/>
  <c r="W73" i="3"/>
  <c r="W74" i="3"/>
  <c r="W76" i="3"/>
  <c r="W77" i="3"/>
  <c r="W78" i="3"/>
  <c r="W79" i="3"/>
  <c r="W80" i="3"/>
  <c r="W82" i="3"/>
  <c r="W83" i="3"/>
  <c r="W85" i="3"/>
  <c r="W106" i="3"/>
  <c r="W107" i="3"/>
  <c r="W108" i="3"/>
  <c r="W109" i="3"/>
  <c r="W110" i="3"/>
  <c r="W111" i="3"/>
  <c r="W112" i="3"/>
  <c r="W113" i="3"/>
  <c r="W114" i="3"/>
  <c r="W118" i="3"/>
  <c r="W119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4" i="3"/>
  <c r="W165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4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4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5" i="3"/>
  <c r="X161" i="3"/>
  <c r="X158" i="3"/>
  <c r="X156" i="3"/>
  <c r="X155" i="3"/>
  <c r="X153" i="3"/>
  <c r="X152" i="3"/>
  <c r="X151" i="3"/>
  <c r="X150" i="3"/>
  <c r="X149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8" i="3"/>
  <c r="X127" i="3"/>
  <c r="X126" i="3"/>
  <c r="X125" i="3"/>
  <c r="X124" i="3"/>
  <c r="X119" i="3"/>
  <c r="X118" i="3"/>
  <c r="X114" i="3"/>
  <c r="X113" i="3"/>
  <c r="X112" i="3"/>
  <c r="X110" i="3"/>
  <c r="X109" i="3"/>
  <c r="X108" i="3"/>
  <c r="X107" i="3"/>
  <c r="X106" i="3"/>
  <c r="X85" i="3"/>
  <c r="X83" i="3"/>
  <c r="X82" i="3"/>
  <c r="X80" i="3"/>
  <c r="X79" i="3"/>
  <c r="X78" i="3"/>
  <c r="X76" i="3"/>
  <c r="X74" i="3"/>
  <c r="X72" i="3"/>
  <c r="X70" i="3"/>
  <c r="X63" i="3"/>
  <c r="X62" i="3"/>
  <c r="X60" i="3"/>
  <c r="X57" i="3"/>
  <c r="X56" i="3"/>
  <c r="X55" i="3"/>
  <c r="X54" i="3"/>
  <c r="X53" i="3"/>
  <c r="X52" i="3"/>
  <c r="X50" i="3"/>
  <c r="X45" i="3"/>
  <c r="X44" i="3"/>
  <c r="X43" i="3"/>
  <c r="X40" i="3"/>
  <c r="X39" i="3"/>
  <c r="X38" i="3"/>
  <c r="X37" i="3"/>
  <c r="X36" i="3"/>
  <c r="X35" i="3"/>
  <c r="X34" i="3"/>
  <c r="X33" i="3"/>
  <c r="X31" i="3"/>
  <c r="X30" i="3"/>
  <c r="X28" i="3"/>
  <c r="X26" i="3"/>
  <c r="X25" i="3"/>
  <c r="X24" i="3"/>
  <c r="X22" i="3"/>
  <c r="X21" i="3"/>
  <c r="X20" i="3"/>
  <c r="X18" i="3"/>
  <c r="X17" i="3"/>
  <c r="X16" i="3"/>
  <c r="X15" i="3"/>
  <c r="X14" i="3"/>
  <c r="X12" i="3"/>
  <c r="X11" i="3"/>
  <c r="X9" i="3"/>
  <c r="X8" i="3"/>
  <c r="X5" i="3"/>
  <c r="X4" i="3"/>
  <c r="X3" i="3"/>
  <c r="I369" i="3"/>
  <c r="I368" i="3"/>
  <c r="I367" i="3"/>
  <c r="E354" i="3"/>
  <c r="E353" i="3"/>
  <c r="E352" i="3"/>
  <c r="E351" i="3"/>
  <c r="E350" i="3"/>
  <c r="E349" i="3"/>
  <c r="E348" i="3"/>
  <c r="E347" i="3"/>
  <c r="E346" i="3"/>
  <c r="E345" i="3"/>
  <c r="E344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H420" i="2"/>
  <c r="H419" i="2"/>
  <c r="H418" i="2"/>
  <c r="I38" i="1"/>
  <c r="I37" i="1"/>
  <c r="I36" i="1"/>
  <c r="J32" i="1"/>
  <c r="I32" i="1"/>
  <c r="H32" i="1"/>
  <c r="H31" i="1"/>
  <c r="H30" i="1"/>
  <c r="H29" i="1"/>
  <c r="H28" i="1"/>
  <c r="H27" i="1"/>
  <c r="H26" i="1"/>
  <c r="H25" i="1"/>
  <c r="H24" i="1"/>
  <c r="H23" i="1"/>
  <c r="J22" i="1"/>
  <c r="I22" i="1"/>
  <c r="H22" i="1"/>
  <c r="H21" i="1"/>
  <c r="H20" i="1"/>
  <c r="H19" i="1"/>
  <c r="H18" i="1"/>
  <c r="H17" i="1"/>
  <c r="H16" i="1"/>
  <c r="H15" i="1"/>
  <c r="H14" i="1"/>
  <c r="H13" i="1"/>
  <c r="J12" i="1"/>
  <c r="I12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<sst xmlns="http://schemas.openxmlformats.org/spreadsheetml/2006/main" count="9709" uniqueCount="1277">
  <si>
    <t>Parallel</t>
  </si>
  <si>
    <t>Yellow</t>
  </si>
  <si>
    <t>Red</t>
  </si>
  <si>
    <t>Green</t>
  </si>
  <si>
    <t>Blue</t>
  </si>
  <si>
    <t>Average</t>
  </si>
  <si>
    <t>Transect</t>
  </si>
  <si>
    <t>Quadrat</t>
  </si>
  <si>
    <t>Burrows</t>
  </si>
  <si>
    <t>by quadrat</t>
  </si>
  <si>
    <t>By section</t>
  </si>
  <si>
    <t>Var</t>
  </si>
  <si>
    <t>Lower</t>
  </si>
  <si>
    <t>Mid</t>
  </si>
  <si>
    <t>Upper</t>
  </si>
  <si>
    <t>Lower is the strand line so equivalent to our 0m</t>
  </si>
  <si>
    <t>Mid is the "middle" of the dunes so ca 20-30m</t>
  </si>
  <si>
    <t>Upper is the hind dunes so ca 40-50m</t>
  </si>
  <si>
    <t>Group Colour</t>
  </si>
  <si>
    <t>Orientation of transect</t>
  </si>
  <si>
    <t>Transect number</t>
  </si>
  <si>
    <t>Sample location number             (1 - 21)</t>
  </si>
  <si>
    <t>Dominant Life form</t>
  </si>
  <si>
    <t>Live Vegetation cover</t>
  </si>
  <si>
    <t>Dead Vegetation cover</t>
  </si>
  <si>
    <t>Number of active crab burrows</t>
  </si>
  <si>
    <t>Number of inactive crab burrows</t>
  </si>
  <si>
    <t xml:space="preserve">Distance to first crab burrow </t>
  </si>
  <si>
    <t>Distance to nearest neighbour crab burrow</t>
  </si>
  <si>
    <t>Creeping Grass</t>
  </si>
  <si>
    <t>Sand</t>
  </si>
  <si>
    <t>Tree</t>
  </si>
  <si>
    <t>Creeping Herb</t>
  </si>
  <si>
    <t>Tufted Grass</t>
  </si>
  <si>
    <t>Tufted Herb</t>
  </si>
  <si>
    <t>other</t>
  </si>
  <si>
    <t>Empty Quadrat</t>
  </si>
  <si>
    <t>20m from strandline (3rd)</t>
  </si>
  <si>
    <t>20m from strandline</t>
  </si>
  <si>
    <t>40m from strandline</t>
  </si>
  <si>
    <t>50m from strandline (5th)</t>
  </si>
  <si>
    <t>50m from strandline</t>
  </si>
  <si>
    <t>perpendicular</t>
  </si>
  <si>
    <t>A</t>
  </si>
  <si>
    <t>Sprawling Shrub</t>
  </si>
  <si>
    <t>Group</t>
  </si>
  <si>
    <t>Location</t>
  </si>
  <si>
    <t xml:space="preserve">Distance from strandline       (m)    </t>
  </si>
  <si>
    <t>Adjusted</t>
  </si>
  <si>
    <t>Distance to first crab burrow</t>
  </si>
  <si>
    <t xml:space="preserve">Distance from strandline       (m)     </t>
  </si>
  <si>
    <t>Perpendicular</t>
  </si>
  <si>
    <t>Active (1=y,0=n)</t>
  </si>
  <si>
    <t>N</t>
  </si>
  <si>
    <t>Sizes in cm</t>
  </si>
  <si>
    <t>inactives</t>
  </si>
  <si>
    <t>Data hole size in cm</t>
  </si>
  <si>
    <t>Distance from strandline (m)</t>
  </si>
  <si>
    <t>Distance along parallel transect</t>
  </si>
  <si>
    <t>Aspect of dune (top, trough, side, etc)</t>
  </si>
  <si>
    <t>Dominant Life form (species name)</t>
  </si>
  <si>
    <t>Live Vegetation cover (%)</t>
  </si>
  <si>
    <t>Dead Vegetation cover (%)</t>
  </si>
  <si>
    <t>Distance to first crab burrow (m)</t>
  </si>
  <si>
    <t>Distance to nearest neighbour crab burrow (m)</t>
  </si>
  <si>
    <t>Number of active crab holes &gt; 2cm in diameter</t>
  </si>
  <si>
    <t>Strandline</t>
  </si>
  <si>
    <t>None</t>
  </si>
  <si>
    <t>N/A</t>
  </si>
  <si>
    <t>spinifex</t>
  </si>
  <si>
    <t>Foredune</t>
  </si>
  <si>
    <t>Beach Sawthistle</t>
  </si>
  <si>
    <t>Beach Couch</t>
  </si>
  <si>
    <t>casuarina</t>
  </si>
  <si>
    <t>Foredune crest</t>
  </si>
  <si>
    <t>Beach couch</t>
  </si>
  <si>
    <t>missing data</t>
  </si>
  <si>
    <t>Hind-dune</t>
  </si>
  <si>
    <t xml:space="preserve">Green </t>
  </si>
  <si>
    <t>-</t>
  </si>
  <si>
    <t>Spinefex</t>
  </si>
  <si>
    <t>&gt;5</t>
  </si>
  <si>
    <t>Adam</t>
  </si>
  <si>
    <t>Beth</t>
  </si>
  <si>
    <t>pig face</t>
  </si>
  <si>
    <t>Lachlan</t>
  </si>
  <si>
    <t>Lauren</t>
  </si>
  <si>
    <t>beach couch</t>
  </si>
  <si>
    <t>Eloise</t>
  </si>
  <si>
    <t>Jennifer</t>
  </si>
  <si>
    <t>Jake</t>
  </si>
  <si>
    <t>Richard</t>
  </si>
  <si>
    <t>lilly</t>
  </si>
  <si>
    <t>Spinafex</t>
  </si>
  <si>
    <t>&lt;1</t>
  </si>
  <si>
    <t>Spinifex</t>
  </si>
  <si>
    <t>Casurina</t>
  </si>
  <si>
    <t>scaevola</t>
  </si>
  <si>
    <t>morning glory</t>
  </si>
  <si>
    <t>no vegetation</t>
  </si>
  <si>
    <t>coastal jack bean</t>
  </si>
  <si>
    <t>Amber, Tessa, Elizabeth, Jorge</t>
  </si>
  <si>
    <t>Fan plant</t>
  </si>
  <si>
    <t>Spinifex, Morning Glory</t>
  </si>
  <si>
    <t>Casuarina</t>
  </si>
  <si>
    <t>Spinifex, Fan plant</t>
  </si>
  <si>
    <t>Spinifex, Beach Couch</t>
  </si>
  <si>
    <t>Fan Plant</t>
  </si>
  <si>
    <t>Love Grass</t>
  </si>
  <si>
    <t>Ischaemum triticeum</t>
  </si>
  <si>
    <t>Blue Flax Lily</t>
  </si>
  <si>
    <t>N/a</t>
  </si>
  <si>
    <t xml:space="preserve">Cassurina </t>
  </si>
  <si>
    <t>fan flower</t>
  </si>
  <si>
    <t>love grass</t>
  </si>
  <si>
    <t>none</t>
  </si>
  <si>
    <t>grass</t>
  </si>
  <si>
    <t>casaurina</t>
  </si>
  <si>
    <t>couch</t>
  </si>
  <si>
    <t>hibertia scandens</t>
  </si>
  <si>
    <t>BLUE</t>
  </si>
  <si>
    <t>coastal jackbean</t>
  </si>
  <si>
    <t>scented fanflower</t>
  </si>
  <si>
    <t>banksia</t>
  </si>
  <si>
    <t>Fan flower</t>
  </si>
  <si>
    <t>Couch</t>
  </si>
  <si>
    <t>Dianella</t>
  </si>
  <si>
    <t>Couch and goat foot</t>
  </si>
  <si>
    <t>Acacia</t>
  </si>
  <si>
    <t>thick bush of Acacia, data for crab hole not recorded</t>
  </si>
  <si>
    <t>Couch and fan flower</t>
  </si>
  <si>
    <t>n/a</t>
  </si>
  <si>
    <t>spinifex/fan flower</t>
  </si>
  <si>
    <t>beach primrose</t>
  </si>
  <si>
    <t>fanflower</t>
  </si>
  <si>
    <t>blue flax lilly</t>
  </si>
  <si>
    <t>lovegrass</t>
  </si>
  <si>
    <t>Date</t>
  </si>
  <si>
    <t>Time</t>
  </si>
  <si>
    <t>group name</t>
  </si>
  <si>
    <t>For every 5m point.</t>
  </si>
  <si>
    <t>Groundcover Identification</t>
  </si>
  <si>
    <t>Ground Cover %</t>
  </si>
  <si>
    <t>Distance along tape. (m)</t>
  </si>
  <si>
    <t>Quadrat size</t>
  </si>
  <si>
    <t>Trees and shrubs</t>
  </si>
  <si>
    <t>Active burrows</t>
  </si>
  <si>
    <t>Inactive burrows</t>
  </si>
  <si>
    <t>Burrows &gt; 2cm across</t>
  </si>
  <si>
    <t>1st burrow (cm)</t>
  </si>
  <si>
    <t>Nearest Neighbour (cm)</t>
  </si>
  <si>
    <t>10:38:14</t>
  </si>
  <si>
    <t>green - crabbers</t>
  </si>
  <si>
    <t>Crab measurements</t>
  </si>
  <si>
    <t>1m x 1m</t>
  </si>
  <si>
    <t>10:38:25</t>
  </si>
  <si>
    <t>2m x 2m</t>
  </si>
  <si>
    <t>10:39:10</t>
  </si>
  <si>
    <t>3m x 3m</t>
  </si>
  <si>
    <t>10:39:56</t>
  </si>
  <si>
    <t>10:40:42</t>
  </si>
  <si>
    <t>10:41:32</t>
  </si>
  <si>
    <t>11:14:51</t>
  </si>
  <si>
    <t>11:17:40</t>
  </si>
  <si>
    <t>11:22:34</t>
  </si>
  <si>
    <t>11:26:34</t>
  </si>
  <si>
    <t>groundcover plants</t>
  </si>
  <si>
    <t>11:35:00</t>
  </si>
  <si>
    <t>11:42:08</t>
  </si>
  <si>
    <t>11:55:20</t>
  </si>
  <si>
    <t>11:55:50</t>
  </si>
  <si>
    <t>Beach morning glory</t>
  </si>
  <si>
    <t>11:58:04</t>
  </si>
  <si>
    <t>11:58:57</t>
  </si>
  <si>
    <t>12:03:01</t>
  </si>
  <si>
    <t>12:03:31</t>
  </si>
  <si>
    <t>12:15:55</t>
  </si>
  <si>
    <t>12:17:20</t>
  </si>
  <si>
    <t xml:space="preserve">Angular pigface </t>
  </si>
  <si>
    <t>12:18:19</t>
  </si>
  <si>
    <t>trees and shrubs</t>
  </si>
  <si>
    <t>Coastal She-oak</t>
  </si>
  <si>
    <t>12:21:38</t>
  </si>
  <si>
    <t>12:22:33</t>
  </si>
  <si>
    <t>12:22:48</t>
  </si>
  <si>
    <t>12:22:55</t>
  </si>
  <si>
    <t>12:27:17</t>
  </si>
  <si>
    <t>12:28:26</t>
  </si>
  <si>
    <t>12:28:42</t>
  </si>
  <si>
    <t>12:28:54</t>
  </si>
  <si>
    <t>14:10:47</t>
  </si>
  <si>
    <t>Scented Fan Flower</t>
  </si>
  <si>
    <t>14:11:09</t>
  </si>
  <si>
    <t>14:11:34</t>
  </si>
  <si>
    <t>14:13:28</t>
  </si>
  <si>
    <t>14:14:00</t>
  </si>
  <si>
    <t>14:14:53</t>
  </si>
  <si>
    <t>14:18:36</t>
  </si>
  <si>
    <t>14:18:57</t>
  </si>
  <si>
    <t>14:19:07</t>
  </si>
  <si>
    <t>14:19:47</t>
  </si>
  <si>
    <t>Coastal Banksia</t>
  </si>
  <si>
    <t>14:26:13</t>
  </si>
  <si>
    <t>14:26:27</t>
  </si>
  <si>
    <t>14:28:03</t>
  </si>
  <si>
    <t>14:28:28</t>
  </si>
  <si>
    <t>14:30:54</t>
  </si>
  <si>
    <t>14:31:11</t>
  </si>
  <si>
    <t>14:31:32</t>
  </si>
  <si>
    <t>14:35:47</t>
  </si>
  <si>
    <t>14:36:01</t>
  </si>
  <si>
    <t>14:39:03</t>
  </si>
  <si>
    <t>14:39:17</t>
  </si>
  <si>
    <t>14:39:52</t>
  </si>
  <si>
    <t>14:42:05</t>
  </si>
  <si>
    <t>14:42:21</t>
  </si>
  <si>
    <t>14:42:31</t>
  </si>
  <si>
    <t>14:42:38</t>
  </si>
  <si>
    <t>14:47:59</t>
  </si>
  <si>
    <t>Beach Spinifex</t>
  </si>
  <si>
    <t>14:48:18</t>
  </si>
  <si>
    <t>14:48:55</t>
  </si>
  <si>
    <t>14:49:37</t>
  </si>
  <si>
    <t>14:49:54</t>
  </si>
  <si>
    <t>14:50:04</t>
  </si>
  <si>
    <t>14:50:20</t>
  </si>
  <si>
    <t>14:50:28</t>
  </si>
  <si>
    <t>14:55:08</t>
  </si>
  <si>
    <t>14:58:31</t>
  </si>
  <si>
    <t>Oxalis Rubens</t>
  </si>
  <si>
    <t>14:58:57</t>
  </si>
  <si>
    <t>14:59:24</t>
  </si>
  <si>
    <t>15:00:50</t>
  </si>
  <si>
    <t>15:02:10</t>
  </si>
  <si>
    <t>15:02:47</t>
  </si>
  <si>
    <t>11:55:02</t>
  </si>
  <si>
    <t>11:59:40</t>
  </si>
  <si>
    <t>12:00:59</t>
  </si>
  <si>
    <t>12:01:47</t>
  </si>
  <si>
    <t>10:39:20</t>
  </si>
  <si>
    <t>green and group I don't know .</t>
  </si>
  <si>
    <t>10:39:43</t>
  </si>
  <si>
    <t>10:39:48</t>
  </si>
  <si>
    <t>10:40:01</t>
  </si>
  <si>
    <t>10:41:56</t>
  </si>
  <si>
    <t>10:42:26</t>
  </si>
  <si>
    <t>10:43:08</t>
  </si>
  <si>
    <t>10:43:29</t>
  </si>
  <si>
    <t>10:43:56</t>
  </si>
  <si>
    <t>10:44:53</t>
  </si>
  <si>
    <t>10:45:09</t>
  </si>
  <si>
    <t>10:45:32</t>
  </si>
  <si>
    <t>11:12:31</t>
  </si>
  <si>
    <t>11:12:56</t>
  </si>
  <si>
    <t>11:14:47</t>
  </si>
  <si>
    <t>11:16:56</t>
  </si>
  <si>
    <t>11:19:05</t>
  </si>
  <si>
    <t>11:19:26</t>
  </si>
  <si>
    <t>11:23:27</t>
  </si>
  <si>
    <t>11:24:09</t>
  </si>
  <si>
    <t>11:26:33</t>
  </si>
  <si>
    <t>11:26:43</t>
  </si>
  <si>
    <t>11:28:22</t>
  </si>
  <si>
    <t>11:33:13</t>
  </si>
  <si>
    <t>11:35:49</t>
  </si>
  <si>
    <t>11:37:17</t>
  </si>
  <si>
    <t>11:41:31</t>
  </si>
  <si>
    <t>11:41:58</t>
  </si>
  <si>
    <t>11:42:30</t>
  </si>
  <si>
    <t>11:46:27</t>
  </si>
  <si>
    <t>11:47:19</t>
  </si>
  <si>
    <t>11:48:15</t>
  </si>
  <si>
    <t>11:50:34</t>
  </si>
  <si>
    <t>11:51:09</t>
  </si>
  <si>
    <t>11:51:44</t>
  </si>
  <si>
    <t>11:53:04</t>
  </si>
  <si>
    <t>11:53:25</t>
  </si>
  <si>
    <t>11:53:55</t>
  </si>
  <si>
    <t>11:57:26</t>
  </si>
  <si>
    <t>11:57:47</t>
  </si>
  <si>
    <t>11:58:03</t>
  </si>
  <si>
    <t>12:00:43</t>
  </si>
  <si>
    <t>12:00:53</t>
  </si>
  <si>
    <t>12:01:12</t>
  </si>
  <si>
    <t>12:01:44</t>
  </si>
  <si>
    <t>12:01:53</t>
  </si>
  <si>
    <t>12:03:39</t>
  </si>
  <si>
    <t>12:04:04</t>
  </si>
  <si>
    <t>12:04:26</t>
  </si>
  <si>
    <t>12:04:44</t>
  </si>
  <si>
    <t>12:05:42</t>
  </si>
  <si>
    <t>12:07:03</t>
  </si>
  <si>
    <t>12:08:53</t>
  </si>
  <si>
    <t>12:13:16</t>
  </si>
  <si>
    <t>12:13:42</t>
  </si>
  <si>
    <t>12:14:00</t>
  </si>
  <si>
    <t>12:14:15</t>
  </si>
  <si>
    <t>12:14:32</t>
  </si>
  <si>
    <t>12:14:49</t>
  </si>
  <si>
    <t>12:15:12</t>
  </si>
  <si>
    <t>12:15:46</t>
  </si>
  <si>
    <t>12:17:02</t>
  </si>
  <si>
    <t>12:17:58</t>
  </si>
  <si>
    <t>12:18:57</t>
  </si>
  <si>
    <t>12:19:08</t>
  </si>
  <si>
    <t>12:18:08</t>
  </si>
  <si>
    <t>12:20:36</t>
  </si>
  <si>
    <t>12:21:49</t>
  </si>
  <si>
    <t>12:22:16</t>
  </si>
  <si>
    <t>12:23:19</t>
  </si>
  <si>
    <t>12:18:16</t>
  </si>
  <si>
    <t>12:22:06</t>
  </si>
  <si>
    <t>12:22:30</t>
  </si>
  <si>
    <t>12:23:31</t>
  </si>
  <si>
    <t>12:23:50</t>
  </si>
  <si>
    <t>12:24:08</t>
  </si>
  <si>
    <t>12:25:08</t>
  </si>
  <si>
    <t>12:25:38</t>
  </si>
  <si>
    <t>12:25:50</t>
  </si>
  <si>
    <t>12:26:52</t>
  </si>
  <si>
    <t>12:27:12</t>
  </si>
  <si>
    <t>10:31:49</t>
  </si>
  <si>
    <t>green clothesless</t>
  </si>
  <si>
    <t>10:37:49</t>
  </si>
  <si>
    <t>10:33:12</t>
  </si>
  <si>
    <t>10:33:38</t>
  </si>
  <si>
    <t>10:34:25</t>
  </si>
  <si>
    <t>10:34:33</t>
  </si>
  <si>
    <t>10:34:56</t>
  </si>
  <si>
    <t>10:38:28</t>
  </si>
  <si>
    <t>10:35:40</t>
  </si>
  <si>
    <t>10:35:54</t>
  </si>
  <si>
    <t>10:38:45</t>
  </si>
  <si>
    <t>10:36:31</t>
  </si>
  <si>
    <t>10:36:43</t>
  </si>
  <si>
    <t>10:39:01</t>
  </si>
  <si>
    <t>10:37:07</t>
  </si>
  <si>
    <t>10:37:27</t>
  </si>
  <si>
    <t>11:12:08</t>
  </si>
  <si>
    <t>11:13:04</t>
  </si>
  <si>
    <t>11:11:13</t>
  </si>
  <si>
    <t>11:24:43</t>
  </si>
  <si>
    <t>11:20:07</t>
  </si>
  <si>
    <t>11:22:59</t>
  </si>
  <si>
    <t>11:25:08</t>
  </si>
  <si>
    <t xml:space="preserve">Snake vine </t>
  </si>
  <si>
    <t>11:26:47</t>
  </si>
  <si>
    <t>11:28:35</t>
  </si>
  <si>
    <t>11:27:28</t>
  </si>
  <si>
    <t>11:30:23</t>
  </si>
  <si>
    <t>Dune Oxalis</t>
  </si>
  <si>
    <t>11:40:22</t>
  </si>
  <si>
    <t>11:40:55</t>
  </si>
  <si>
    <t>11:38:45</t>
  </si>
  <si>
    <t>11:46:23</t>
  </si>
  <si>
    <t>11:46:49</t>
  </si>
  <si>
    <t>11:47:09</t>
  </si>
  <si>
    <t>11:51:24</t>
  </si>
  <si>
    <t>11:51:46</t>
  </si>
  <si>
    <t>green Threefour</t>
  </si>
  <si>
    <t>10:43:03</t>
  </si>
  <si>
    <t>10:43:24</t>
  </si>
  <si>
    <t>10:44:12</t>
  </si>
  <si>
    <t>10:44:36</t>
  </si>
  <si>
    <t>10:45:04</t>
  </si>
  <si>
    <t>11:11:40</t>
  </si>
  <si>
    <t>11:17:32</t>
  </si>
  <si>
    <t>11:22:05</t>
  </si>
  <si>
    <t>11:23:46</t>
  </si>
  <si>
    <t>11:25:38</t>
  </si>
  <si>
    <t>11:33:06</t>
  </si>
  <si>
    <t>11:33:36</t>
  </si>
  <si>
    <t>11:35:11</t>
  </si>
  <si>
    <t>11:43:29</t>
  </si>
  <si>
    <t>11:45:38</t>
  </si>
  <si>
    <t>11:46:15</t>
  </si>
  <si>
    <t>11:51:05</t>
  </si>
  <si>
    <t>11:52:25</t>
  </si>
  <si>
    <t>11:57:02</t>
  </si>
  <si>
    <t>11:57:53</t>
  </si>
  <si>
    <t>20:15:41</t>
  </si>
  <si>
    <t>20:16:59</t>
  </si>
  <si>
    <t>12:01:14</t>
  </si>
  <si>
    <t>20:16:00</t>
  </si>
  <si>
    <t>20:17:11</t>
  </si>
  <si>
    <t>12:15:09</t>
  </si>
  <si>
    <t>20:12:31</t>
  </si>
  <si>
    <t>20:13:37</t>
  </si>
  <si>
    <t>12:15:47</t>
  </si>
  <si>
    <t>20:12:44</t>
  </si>
  <si>
    <t>12:16:24</t>
  </si>
  <si>
    <t>12:16:52</t>
  </si>
  <si>
    <t>20:12:56</t>
  </si>
  <si>
    <t>20:14:41</t>
  </si>
  <si>
    <t>20:14:58</t>
  </si>
  <si>
    <t>20:08:20</t>
  </si>
  <si>
    <t>20:09:25</t>
  </si>
  <si>
    <t>20:10:13</t>
  </si>
  <si>
    <t>20:10:39</t>
  </si>
  <si>
    <t>20:11:24</t>
  </si>
  <si>
    <t>20:08:35</t>
  </si>
  <si>
    <t>20:09:41</t>
  </si>
  <si>
    <t>20:08:53</t>
  </si>
  <si>
    <t>20:09:54</t>
  </si>
  <si>
    <t>20:10:57</t>
  </si>
  <si>
    <t>20:11:35</t>
  </si>
  <si>
    <t>20:05:07</t>
  </si>
  <si>
    <t>20:05:21</t>
  </si>
  <si>
    <t>20:06:17</t>
  </si>
  <si>
    <t>14:13:17</t>
  </si>
  <si>
    <t>20:05:53</t>
  </si>
  <si>
    <t>20:06:30</t>
  </si>
  <si>
    <t>14:13:24</t>
  </si>
  <si>
    <t>19:50:56</t>
  </si>
  <si>
    <t>19:52:12</t>
  </si>
  <si>
    <t>19:51:13</t>
  </si>
  <si>
    <t>19:48:39</t>
  </si>
  <si>
    <t>19:51:31</t>
  </si>
  <si>
    <t>19:52:41</t>
  </si>
  <si>
    <t>19:40:00</t>
  </si>
  <si>
    <t>19:43:21</t>
  </si>
  <si>
    <t>19:41:13</t>
  </si>
  <si>
    <t>19:40:23</t>
  </si>
  <si>
    <t>19:43:36</t>
  </si>
  <si>
    <t>19:41:37</t>
  </si>
  <si>
    <t>19:40:45</t>
  </si>
  <si>
    <t>19:41:54</t>
  </si>
  <si>
    <t>19:43:54</t>
  </si>
  <si>
    <t>11:04:36</t>
  </si>
  <si>
    <t>Arthurs</t>
  </si>
  <si>
    <t>11:06:39</t>
  </si>
  <si>
    <t>11:07:14</t>
  </si>
  <si>
    <t>11:08:54</t>
  </si>
  <si>
    <t>13:30:27</t>
  </si>
  <si>
    <t>11:09:20</t>
  </si>
  <si>
    <t>11:09:41</t>
  </si>
  <si>
    <t>11:10:06</t>
  </si>
  <si>
    <t>11:10:29</t>
  </si>
  <si>
    <t>11:10:51</t>
  </si>
  <si>
    <t>11:12:28</t>
  </si>
  <si>
    <t>11:14:30</t>
  </si>
  <si>
    <t>11:14:08</t>
  </si>
  <si>
    <t>11:14:42</t>
  </si>
  <si>
    <t>11:16:19</t>
  </si>
  <si>
    <t>11:16:47</t>
  </si>
  <si>
    <t>11:17:10</t>
  </si>
  <si>
    <t>11:39:47</t>
  </si>
  <si>
    <t>11:40:01</t>
  </si>
  <si>
    <t>11:40:17</t>
  </si>
  <si>
    <t>11:41:06</t>
  </si>
  <si>
    <t>11:38:32</t>
  </si>
  <si>
    <t>11:41:27</t>
  </si>
  <si>
    <t>11:41:45</t>
  </si>
  <si>
    <t>11:42:02</t>
  </si>
  <si>
    <t>13:13:36</t>
  </si>
  <si>
    <t>13:13:51</t>
  </si>
  <si>
    <t>13:14:41</t>
  </si>
  <si>
    <t>13:15:23</t>
  </si>
  <si>
    <t>13:15:36</t>
  </si>
  <si>
    <t>13:15:59</t>
  </si>
  <si>
    <t>13:16:21</t>
  </si>
  <si>
    <t>13:16:36</t>
  </si>
  <si>
    <t>13:07:00</t>
  </si>
  <si>
    <t>13:07:36</t>
  </si>
  <si>
    <t>13:10:56</t>
  </si>
  <si>
    <t>13:11:12</t>
  </si>
  <si>
    <t>13:11:41</t>
  </si>
  <si>
    <t>13:11:57</t>
  </si>
  <si>
    <t>13:12:15</t>
  </si>
  <si>
    <t>13:12:37</t>
  </si>
  <si>
    <t>13:12:54</t>
  </si>
  <si>
    <t>13:16:54</t>
  </si>
  <si>
    <t>13:17:07</t>
  </si>
  <si>
    <t>13:17:18</t>
  </si>
  <si>
    <t>13:18:07</t>
  </si>
  <si>
    <t>13:18:21</t>
  </si>
  <si>
    <t>13:19:41</t>
  </si>
  <si>
    <t>13:20:32</t>
  </si>
  <si>
    <t>Coast Headland Pea</t>
  </si>
  <si>
    <t>13:20:56</t>
  </si>
  <si>
    <t>13:21:12</t>
  </si>
  <si>
    <t>13:21:31</t>
  </si>
  <si>
    <t>13:22:59</t>
  </si>
  <si>
    <t>13:23:26</t>
  </si>
  <si>
    <t>13:25:40</t>
  </si>
  <si>
    <t>13:26:08</t>
  </si>
  <si>
    <t>13:26:31</t>
  </si>
  <si>
    <t>13:26:43</t>
  </si>
  <si>
    <t>13:26:56</t>
  </si>
  <si>
    <t>13:27:10</t>
  </si>
  <si>
    <t>13:31:19</t>
  </si>
  <si>
    <t>13:31:31</t>
  </si>
  <si>
    <t>13:31:46</t>
  </si>
  <si>
    <t>13:32:03</t>
  </si>
  <si>
    <t>13:32:20</t>
  </si>
  <si>
    <t>13:32:30</t>
  </si>
  <si>
    <t>13:32:42</t>
  </si>
  <si>
    <t>13:33:02</t>
  </si>
  <si>
    <t>13:33:48</t>
  </si>
  <si>
    <t>13:34:11</t>
  </si>
  <si>
    <t>13:34:20</t>
  </si>
  <si>
    <t>13:34:36</t>
  </si>
  <si>
    <t>13:34:52</t>
  </si>
  <si>
    <t>13:35:00</t>
  </si>
  <si>
    <t>13:35:11</t>
  </si>
  <si>
    <t>13:35:29</t>
  </si>
  <si>
    <t>13:35:37</t>
  </si>
  <si>
    <t>13:35:44</t>
  </si>
  <si>
    <t>11:10:00</t>
  </si>
  <si>
    <t>ninja crabs</t>
  </si>
  <si>
    <t>11:10:49</t>
  </si>
  <si>
    <t>11:11:49</t>
  </si>
  <si>
    <t>11:13:07</t>
  </si>
  <si>
    <t>11:13:33</t>
  </si>
  <si>
    <t>11:13:59</t>
  </si>
  <si>
    <t>11:31:44</t>
  </si>
  <si>
    <t>11:32:07</t>
  </si>
  <si>
    <t>11:32:40</t>
  </si>
  <si>
    <t>11:34:10</t>
  </si>
  <si>
    <t>11:50:30</t>
  </si>
  <si>
    <t>11:51:15</t>
  </si>
  <si>
    <t>11:55:05</t>
  </si>
  <si>
    <t>11:51:39</t>
  </si>
  <si>
    <t>11:53:24</t>
  </si>
  <si>
    <t>11:55:19</t>
  </si>
  <si>
    <t>12:01:39</t>
  </si>
  <si>
    <t>12:02:34</t>
  </si>
  <si>
    <t>12:02:50</t>
  </si>
  <si>
    <t>12:04:45</t>
  </si>
  <si>
    <t>12:05:15</t>
  </si>
  <si>
    <t>12:06:01</t>
  </si>
  <si>
    <t>12:06:22</t>
  </si>
  <si>
    <t>12:06:34</t>
  </si>
  <si>
    <t>12:07:08</t>
  </si>
  <si>
    <t>12:12:56</t>
  </si>
  <si>
    <t>12:13:31</t>
  </si>
  <si>
    <t>12:14:04</t>
  </si>
  <si>
    <t>12:14:37</t>
  </si>
  <si>
    <t>12:15:14</t>
  </si>
  <si>
    <t>12:16:54</t>
  </si>
  <si>
    <t>12:17:22</t>
  </si>
  <si>
    <t>12:17:36</t>
  </si>
  <si>
    <t>12:17:50</t>
  </si>
  <si>
    <t>12:23:45</t>
  </si>
  <si>
    <t>12:24:12</t>
  </si>
  <si>
    <t>12:24:30</t>
  </si>
  <si>
    <t>12:25:02</t>
  </si>
  <si>
    <t>12:25:21</t>
  </si>
  <si>
    <t>12:25:42</t>
  </si>
  <si>
    <t>12:26:10</t>
  </si>
  <si>
    <t>12:27:08</t>
  </si>
  <si>
    <t xml:space="preserve">Beach primrose </t>
  </si>
  <si>
    <t>12:38:12</t>
  </si>
  <si>
    <t>12:38:37</t>
  </si>
  <si>
    <t>12:38:49</t>
  </si>
  <si>
    <t>12:39:00</t>
  </si>
  <si>
    <t>12:36:48</t>
  </si>
  <si>
    <t>12:37:04</t>
  </si>
  <si>
    <t>12:37:29</t>
  </si>
  <si>
    <t>12:37:51</t>
  </si>
  <si>
    <t>12:34:58</t>
  </si>
  <si>
    <t>12:35:14</t>
  </si>
  <si>
    <t>12:35:35</t>
  </si>
  <si>
    <t>12:35:51</t>
  </si>
  <si>
    <t>12:36:08</t>
  </si>
  <si>
    <t>12:43:58</t>
  </si>
  <si>
    <t>12:44:31</t>
  </si>
  <si>
    <t>12:44:49</t>
  </si>
  <si>
    <t>12:45:27</t>
  </si>
  <si>
    <t>12:45:44</t>
  </si>
  <si>
    <t>12:45:58</t>
  </si>
  <si>
    <t>12:46:50</t>
  </si>
  <si>
    <t>12:47:05</t>
  </si>
  <si>
    <t>12:47:16</t>
  </si>
  <si>
    <t>12:47:37</t>
  </si>
  <si>
    <t>12:54:26</t>
  </si>
  <si>
    <t>12:54:41</t>
  </si>
  <si>
    <t>12:55:01</t>
  </si>
  <si>
    <t>12:55:31</t>
  </si>
  <si>
    <t>11:15:08</t>
  </si>
  <si>
    <t>red group red crabs</t>
  </si>
  <si>
    <t>11:18:57</t>
  </si>
  <si>
    <t>11:19:47</t>
  </si>
  <si>
    <t>11:20:33</t>
  </si>
  <si>
    <t>11:20:57</t>
  </si>
  <si>
    <t>11:21:54</t>
  </si>
  <si>
    <t>11:22:25</t>
  </si>
  <si>
    <t>11:23:31</t>
  </si>
  <si>
    <t>11:24:29</t>
  </si>
  <si>
    <t>11:24:52</t>
  </si>
  <si>
    <t>11:31:17</t>
  </si>
  <si>
    <t>13:32:19</t>
  </si>
  <si>
    <t>13:32:46</t>
  </si>
  <si>
    <t>13:34:56</t>
  </si>
  <si>
    <t>13:35:15</t>
  </si>
  <si>
    <t>13:35:33</t>
  </si>
  <si>
    <t>13:35:43</t>
  </si>
  <si>
    <t>13:36:26</t>
  </si>
  <si>
    <t>13:37:03</t>
  </si>
  <si>
    <t>13:37:20</t>
  </si>
  <si>
    <t>13:37:37</t>
  </si>
  <si>
    <t>13:37:47</t>
  </si>
  <si>
    <t>13:38:03</t>
  </si>
  <si>
    <t>13:38:16</t>
  </si>
  <si>
    <t>13:38:27</t>
  </si>
  <si>
    <t>13:38:42</t>
  </si>
  <si>
    <t>13:39:37</t>
  </si>
  <si>
    <t>13:40:36</t>
  </si>
  <si>
    <t>13:40:54</t>
  </si>
  <si>
    <t>13:41:17</t>
  </si>
  <si>
    <t>13:41:33</t>
  </si>
  <si>
    <t>13:41:48</t>
  </si>
  <si>
    <t>13:42:00</t>
  </si>
  <si>
    <t>13:42:40</t>
  </si>
  <si>
    <t>13:42:52</t>
  </si>
  <si>
    <t>13:43:07</t>
  </si>
  <si>
    <t>13:43:28</t>
  </si>
  <si>
    <t>13:43:42</t>
  </si>
  <si>
    <t>13:43:54</t>
  </si>
  <si>
    <t>13:44:09</t>
  </si>
  <si>
    <t>13:44:22</t>
  </si>
  <si>
    <t>13:44:35</t>
  </si>
  <si>
    <t>13:44:56</t>
  </si>
  <si>
    <t>13:45:14</t>
  </si>
  <si>
    <t>13:45:30</t>
  </si>
  <si>
    <t>13:45:44</t>
  </si>
  <si>
    <t>13:46:03</t>
  </si>
  <si>
    <t>13:46:20</t>
  </si>
  <si>
    <t>13:46:33</t>
  </si>
  <si>
    <t>13:46:46</t>
  </si>
  <si>
    <t>13:46:58</t>
  </si>
  <si>
    <t>13:47:14</t>
  </si>
  <si>
    <t>13:47:35</t>
  </si>
  <si>
    <t>13:48:33</t>
  </si>
  <si>
    <t>13:48:43</t>
  </si>
  <si>
    <t>13:48:59</t>
  </si>
  <si>
    <t>13:49:15</t>
  </si>
  <si>
    <t>13:49:24</t>
  </si>
  <si>
    <t>13:49:36</t>
  </si>
  <si>
    <t>13:49:52</t>
  </si>
  <si>
    <t>13:50:07</t>
  </si>
  <si>
    <t>13:50:21</t>
  </si>
  <si>
    <t>13:50:38</t>
  </si>
  <si>
    <t>13:51:03</t>
  </si>
  <si>
    <t>13:51:20</t>
  </si>
  <si>
    <t>13:52:23</t>
  </si>
  <si>
    <t>Marine Couch</t>
  </si>
  <si>
    <t>13:52:39</t>
  </si>
  <si>
    <t>13:52:53</t>
  </si>
  <si>
    <t>13:53:15</t>
  </si>
  <si>
    <t>13:53:25</t>
  </si>
  <si>
    <t>13:53:39</t>
  </si>
  <si>
    <t>13:53:48</t>
  </si>
  <si>
    <t>13:54:06</t>
  </si>
  <si>
    <t>13:54:47</t>
  </si>
  <si>
    <t>13:55:05</t>
  </si>
  <si>
    <t>14:21:39</t>
  </si>
  <si>
    <t>13:55:23</t>
  </si>
  <si>
    <t>13:55:41</t>
  </si>
  <si>
    <t>13:55:50</t>
  </si>
  <si>
    <t>13:56:05</t>
  </si>
  <si>
    <t>13:56:19</t>
  </si>
  <si>
    <t>13:56:27</t>
  </si>
  <si>
    <t>13:56:42</t>
  </si>
  <si>
    <t>13:56:57</t>
  </si>
  <si>
    <t>14:22:32</t>
  </si>
  <si>
    <t>13:57:14</t>
  </si>
  <si>
    <t>13:57:29</t>
  </si>
  <si>
    <t>13:57:47</t>
  </si>
  <si>
    <t>13:58:32</t>
  </si>
  <si>
    <t>14:05:32</t>
  </si>
  <si>
    <t>14:06:17</t>
  </si>
  <si>
    <t>Coastal Lovegrass</t>
  </si>
  <si>
    <t>11:11:27</t>
  </si>
  <si>
    <t>Red Number 1</t>
  </si>
  <si>
    <t>11:12:47</t>
  </si>
  <si>
    <t>11:13:35</t>
  </si>
  <si>
    <t>11:14:04</t>
  </si>
  <si>
    <t>11:14:20</t>
  </si>
  <si>
    <t>11:14:36</t>
  </si>
  <si>
    <t>11:15:16</t>
  </si>
  <si>
    <t>11:15:34</t>
  </si>
  <si>
    <t>11:15:51</t>
  </si>
  <si>
    <t>11:16:17</t>
  </si>
  <si>
    <t>11:17:22</t>
  </si>
  <si>
    <t>11:18:28</t>
  </si>
  <si>
    <t>11:19:06</t>
  </si>
  <si>
    <t>11:19:38</t>
  </si>
  <si>
    <t>11:20:53</t>
  </si>
  <si>
    <t>11:21:20</t>
  </si>
  <si>
    <t>11:22:09</t>
  </si>
  <si>
    <t>11:23:05</t>
  </si>
  <si>
    <t>11:23:18</t>
  </si>
  <si>
    <t>11:49:20</t>
  </si>
  <si>
    <t>11:50:17</t>
  </si>
  <si>
    <t>11:52:58</t>
  </si>
  <si>
    <t>12:04:07</t>
  </si>
  <si>
    <t>12:04:32</t>
  </si>
  <si>
    <t>12:04:52</t>
  </si>
  <si>
    <t>12:05:04</t>
  </si>
  <si>
    <t>12:05:22</t>
  </si>
  <si>
    <t>12:06:05</t>
  </si>
  <si>
    <t>12:06:20</t>
  </si>
  <si>
    <t>12:06:30</t>
  </si>
  <si>
    <t>12:07:57</t>
  </si>
  <si>
    <t>12:08:12</t>
  </si>
  <si>
    <t>12:08:22</t>
  </si>
  <si>
    <t>12:10:04</t>
  </si>
  <si>
    <t>12:10:12</t>
  </si>
  <si>
    <t>12:14:08</t>
  </si>
  <si>
    <t>12:14:19</t>
  </si>
  <si>
    <t>12:15:10</t>
  </si>
  <si>
    <t>12:17:06</t>
  </si>
  <si>
    <t>12:17:27</t>
  </si>
  <si>
    <t>12:21:35</t>
  </si>
  <si>
    <t>12:22:10</t>
  </si>
  <si>
    <t>12:22:21</t>
  </si>
  <si>
    <t>12:24:25</t>
  </si>
  <si>
    <t>12:24:45</t>
  </si>
  <si>
    <t>12:24:56</t>
  </si>
  <si>
    <t>12:26:59</t>
  </si>
  <si>
    <t>12:28:09</t>
  </si>
  <si>
    <t>12:30:36</t>
  </si>
  <si>
    <t>12:30:59</t>
  </si>
  <si>
    <t>12:31:41</t>
  </si>
  <si>
    <t>12:31:49</t>
  </si>
  <si>
    <t>11:04:35</t>
  </si>
  <si>
    <t>soilders crabs-yellow</t>
  </si>
  <si>
    <t>11:21:08</t>
  </si>
  <si>
    <t>11:21:27</t>
  </si>
  <si>
    <t>11:21:42</t>
  </si>
  <si>
    <t>11:21:50</t>
  </si>
  <si>
    <t>11:22:01</t>
  </si>
  <si>
    <t>11:22:10</t>
  </si>
  <si>
    <t>11:22:18</t>
  </si>
  <si>
    <t>11:22:27</t>
  </si>
  <si>
    <t>11:22:49</t>
  </si>
  <si>
    <t>11:22:58</t>
  </si>
  <si>
    <t>11:23:10</t>
  </si>
  <si>
    <t>11:06:31</t>
  </si>
  <si>
    <t>11:13:27</t>
  </si>
  <si>
    <t>11:23:39</t>
  </si>
  <si>
    <t>11:18:29</t>
  </si>
  <si>
    <t>11:17:20</t>
  </si>
  <si>
    <t>11:19:30</t>
  </si>
  <si>
    <t>11:57:16</t>
  </si>
  <si>
    <t>11:57:42</t>
  </si>
  <si>
    <t>11:58:09</t>
  </si>
  <si>
    <t>11:58:31</t>
  </si>
  <si>
    <t>11:58:46</t>
  </si>
  <si>
    <t>11:59:15</t>
  </si>
  <si>
    <t>12:00:29</t>
  </si>
  <si>
    <t>11:51:22</t>
  </si>
  <si>
    <t>11:52:12</t>
  </si>
  <si>
    <t>11:59:57</t>
  </si>
  <si>
    <t>12:00:40</t>
  </si>
  <si>
    <t>12:01:15</t>
  </si>
  <si>
    <t>12:01:37</t>
  </si>
  <si>
    <t>12:04:03</t>
  </si>
  <si>
    <t>12:05:28</t>
  </si>
  <si>
    <t>12:08:32</t>
  </si>
  <si>
    <t>12:09:45</t>
  </si>
  <si>
    <t>12:09:59</t>
  </si>
  <si>
    <t>12:10:46</t>
  </si>
  <si>
    <t>12:11:02</t>
  </si>
  <si>
    <t>12:11:38</t>
  </si>
  <si>
    <t>12:12:14</t>
  </si>
  <si>
    <t>12:12:24</t>
  </si>
  <si>
    <t>12:12:35</t>
  </si>
  <si>
    <t>12:14:40</t>
  </si>
  <si>
    <t>12:19:05</t>
  </si>
  <si>
    <t>12:19:41</t>
  </si>
  <si>
    <t>12:19:57</t>
  </si>
  <si>
    <t>12:20:43</t>
  </si>
  <si>
    <t>12:20:56</t>
  </si>
  <si>
    <t>12:21:16</t>
  </si>
  <si>
    <t>12:21:33</t>
  </si>
  <si>
    <t>12:21:41</t>
  </si>
  <si>
    <t>12:21:54</t>
  </si>
  <si>
    <t>12:22:14</t>
  </si>
  <si>
    <t>12:28:33</t>
  </si>
  <si>
    <t>12:28:47</t>
  </si>
  <si>
    <t>12:30:24</t>
  </si>
  <si>
    <t>12:31:02</t>
  </si>
  <si>
    <t>12:30:50</t>
  </si>
  <si>
    <t>12:31:16</t>
  </si>
  <si>
    <t>12:31:46</t>
  </si>
  <si>
    <t>12:32:28</t>
  </si>
  <si>
    <t>12:32:44</t>
  </si>
  <si>
    <t>12:33:04</t>
  </si>
  <si>
    <t>12:44:41</t>
  </si>
  <si>
    <t>12:43:48</t>
  </si>
  <si>
    <t>12:44:13</t>
  </si>
  <si>
    <t>12:42:24</t>
  </si>
  <si>
    <t>12:43:04</t>
  </si>
  <si>
    <t>10:56:45</t>
  </si>
  <si>
    <t>yellow jazz cats</t>
  </si>
  <si>
    <t>10:57:13</t>
  </si>
  <si>
    <t>10:57:30</t>
  </si>
  <si>
    <t>10:58:01</t>
  </si>
  <si>
    <t>10:58:15</t>
  </si>
  <si>
    <t>10:58:38</t>
  </si>
  <si>
    <t>10:59:01</t>
  </si>
  <si>
    <t>10:59:14</t>
  </si>
  <si>
    <t>11:07:46</t>
  </si>
  <si>
    <t>yellow jazz cats 2</t>
  </si>
  <si>
    <t>11:08:27</t>
  </si>
  <si>
    <t>11:08:53</t>
  </si>
  <si>
    <t>11:09:21</t>
  </si>
  <si>
    <t>11:09:40</t>
  </si>
  <si>
    <t>11:10:05</t>
  </si>
  <si>
    <t>11:10:41</t>
  </si>
  <si>
    <t>11:10:55</t>
  </si>
  <si>
    <t>11:11:10</t>
  </si>
  <si>
    <t>11:11:35</t>
  </si>
  <si>
    <t>11:11:59</t>
  </si>
  <si>
    <t>11:12:14</t>
  </si>
  <si>
    <t>11:12:46</t>
  </si>
  <si>
    <t>11:13:01</t>
  </si>
  <si>
    <t>11:13:22</t>
  </si>
  <si>
    <t>11:20:49</t>
  </si>
  <si>
    <t>11:21:31</t>
  </si>
  <si>
    <t>11:22:20</t>
  </si>
  <si>
    <t>11:30:41</t>
  </si>
  <si>
    <t>11:31:49</t>
  </si>
  <si>
    <t>11:32:28</t>
  </si>
  <si>
    <t>11:33:55</t>
  </si>
  <si>
    <t>11:34:24</t>
  </si>
  <si>
    <t>11:34:44</t>
  </si>
  <si>
    <t>11:35:05</t>
  </si>
  <si>
    <t>11:35:19</t>
  </si>
  <si>
    <t>14:01:36</t>
  </si>
  <si>
    <t>14:04:44</t>
  </si>
  <si>
    <t>14:05:07</t>
  </si>
  <si>
    <t>14:05:34</t>
  </si>
  <si>
    <t>14:05:59</t>
  </si>
  <si>
    <t>14:06:18</t>
  </si>
  <si>
    <t>14:06:53</t>
  </si>
  <si>
    <t>14:07:22</t>
  </si>
  <si>
    <t>14:07:56</t>
  </si>
  <si>
    <t>14:08:28</t>
  </si>
  <si>
    <t>14:08:51</t>
  </si>
  <si>
    <t>14:09:34</t>
  </si>
  <si>
    <t>14:10:03</t>
  </si>
  <si>
    <t>14:10:31</t>
  </si>
  <si>
    <t>14:11:35</t>
  </si>
  <si>
    <t>14:12:10</t>
  </si>
  <si>
    <t>14:12:50</t>
  </si>
  <si>
    <t>14:13:16</t>
  </si>
  <si>
    <t>14:13:38</t>
  </si>
  <si>
    <t>14:14:04</t>
  </si>
  <si>
    <t>14:14:32</t>
  </si>
  <si>
    <t>14:14:49</t>
  </si>
  <si>
    <t>14:15:13</t>
  </si>
  <si>
    <t>14:15:34</t>
  </si>
  <si>
    <t>14:15:57</t>
  </si>
  <si>
    <t>14:16:15</t>
  </si>
  <si>
    <t>14:16:34</t>
  </si>
  <si>
    <t>14:16:56</t>
  </si>
  <si>
    <t>14:17:25</t>
  </si>
  <si>
    <t>11:53:53</t>
  </si>
  <si>
    <t>11:54:53</t>
  </si>
  <si>
    <t>12:00:24</t>
  </si>
  <si>
    <t>12:00:47</t>
  </si>
  <si>
    <t>12:01:18</t>
  </si>
  <si>
    <t>12:03:26</t>
  </si>
  <si>
    <t>12:04:00</t>
  </si>
  <si>
    <t>12:05:37</t>
  </si>
  <si>
    <t>12:07:53</t>
  </si>
  <si>
    <t>12:08:20</t>
  </si>
  <si>
    <t>12:08:49</t>
  </si>
  <si>
    <t>12:09:22</t>
  </si>
  <si>
    <t>12:09:47</t>
  </si>
  <si>
    <t>12:10:32</t>
  </si>
  <si>
    <t>12:13:51</t>
  </si>
  <si>
    <t>Native Cherry</t>
  </si>
  <si>
    <t>12:14:24</t>
  </si>
  <si>
    <t>12:14:41</t>
  </si>
  <si>
    <t>12:15:13</t>
  </si>
  <si>
    <t>12:15:42</t>
  </si>
  <si>
    <t>12:16:36</t>
  </si>
  <si>
    <t>12:17:38</t>
  </si>
  <si>
    <t>12:18:04</t>
  </si>
  <si>
    <t>12:20:12</t>
  </si>
  <si>
    <t>12:20:31</t>
  </si>
  <si>
    <t>12:21:09</t>
  </si>
  <si>
    <t>12:21:43</t>
  </si>
  <si>
    <t>11:26:55</t>
  </si>
  <si>
    <t>yellow lets go to lake makenzie</t>
  </si>
  <si>
    <t>14:34:09</t>
  </si>
  <si>
    <t>11:28:12</t>
  </si>
  <si>
    <t>11:29:31</t>
  </si>
  <si>
    <t>11:24:26</t>
  </si>
  <si>
    <t>11:29:50</t>
  </si>
  <si>
    <t>14:35:07</t>
  </si>
  <si>
    <t>10:56:57</t>
  </si>
  <si>
    <t>10:59:50</t>
  </si>
  <si>
    <t>11:00:53</t>
  </si>
  <si>
    <t>10:57:53</t>
  </si>
  <si>
    <t>11:01:19</t>
  </si>
  <si>
    <t>11:01:38</t>
  </si>
  <si>
    <t>11:02:03</t>
  </si>
  <si>
    <t>11:02:17</t>
  </si>
  <si>
    <t>11:02:29</t>
  </si>
  <si>
    <t>11:03:07</t>
  </si>
  <si>
    <t>11:03:23</t>
  </si>
  <si>
    <t>11:03:43</t>
  </si>
  <si>
    <t>11:04:04</t>
  </si>
  <si>
    <t>11:04:42</t>
  </si>
  <si>
    <t>11:05:01</t>
  </si>
  <si>
    <t>11:05:16</t>
  </si>
  <si>
    <t>11:05:28</t>
  </si>
  <si>
    <t>11:06:03</t>
  </si>
  <si>
    <t>11:06:12</t>
  </si>
  <si>
    <t>11:06:28</t>
  </si>
  <si>
    <t>11:06:48</t>
  </si>
  <si>
    <t>11:07:04</t>
  </si>
  <si>
    <t>11:07:28</t>
  </si>
  <si>
    <t>11:07:44</t>
  </si>
  <si>
    <t>11:10:08</t>
  </si>
  <si>
    <t>Everlasting Daisy</t>
  </si>
  <si>
    <t>11:10:26</t>
  </si>
  <si>
    <t>11:10:43</t>
  </si>
  <si>
    <t>11:10:58</t>
  </si>
  <si>
    <t>11:11:53</t>
  </si>
  <si>
    <t>11:12:07</t>
  </si>
  <si>
    <t>11:12:29</t>
  </si>
  <si>
    <t>11:12:43</t>
  </si>
  <si>
    <t>11:12:58</t>
  </si>
  <si>
    <t>11:13:09</t>
  </si>
  <si>
    <t>11:13:25</t>
  </si>
  <si>
    <t>11:13:53</t>
  </si>
  <si>
    <t>11:14:11</t>
  </si>
  <si>
    <t>11:14:37</t>
  </si>
  <si>
    <t>11:15:17</t>
  </si>
  <si>
    <t>11:16:12</t>
  </si>
  <si>
    <t>11:16:28</t>
  </si>
  <si>
    <t>11:16:51</t>
  </si>
  <si>
    <t>11:17:05</t>
  </si>
  <si>
    <t>11:17:17</t>
  </si>
  <si>
    <t>11:17:34</t>
  </si>
  <si>
    <t>11:17:57</t>
  </si>
  <si>
    <t>11:18:45</t>
  </si>
  <si>
    <t>11:18:56</t>
  </si>
  <si>
    <t>11:19:19</t>
  </si>
  <si>
    <t>11:20:02</t>
  </si>
  <si>
    <t>11:20:24</t>
  </si>
  <si>
    <t>11:20:42</t>
  </si>
  <si>
    <t>11:21:03</t>
  </si>
  <si>
    <t>11:21:26</t>
  </si>
  <si>
    <t>11:21:39</t>
  </si>
  <si>
    <t>14:17:21</t>
  </si>
  <si>
    <t>14:17:58</t>
  </si>
  <si>
    <t>14:20:13</t>
  </si>
  <si>
    <t>14:20:30</t>
  </si>
  <si>
    <t>14:20:47</t>
  </si>
  <si>
    <t>14:21:05</t>
  </si>
  <si>
    <t>14:21:19</t>
  </si>
  <si>
    <t>14:21:36</t>
  </si>
  <si>
    <t>14:21:50</t>
  </si>
  <si>
    <t>14:22:04</t>
  </si>
  <si>
    <t>14:22:15</t>
  </si>
  <si>
    <t>14:22:53</t>
  </si>
  <si>
    <t>14:23:19</t>
  </si>
  <si>
    <t>14:23:36</t>
  </si>
  <si>
    <t>14:23:51</t>
  </si>
  <si>
    <t>14:24:02</t>
  </si>
  <si>
    <t>14:24:14</t>
  </si>
  <si>
    <t>14:24:24</t>
  </si>
  <si>
    <t>14:24:46</t>
  </si>
  <si>
    <t>14:24:58</t>
  </si>
  <si>
    <t>14:26:38</t>
  </si>
  <si>
    <t>14:27:09</t>
  </si>
  <si>
    <t>14:27:55</t>
  </si>
  <si>
    <t>14:28:12</t>
  </si>
  <si>
    <t>14:28:24</t>
  </si>
  <si>
    <t>14:29:16</t>
  </si>
  <si>
    <t>14:29:46</t>
  </si>
  <si>
    <t>14:30:13</t>
  </si>
  <si>
    <t>14:30:36</t>
  </si>
  <si>
    <t>14:30:53</t>
  </si>
  <si>
    <t>14:31:05</t>
  </si>
  <si>
    <t>14:31:33</t>
  </si>
  <si>
    <t>14:31:45</t>
  </si>
  <si>
    <t>14:32:03</t>
  </si>
  <si>
    <t>10:47:37</t>
  </si>
  <si>
    <t>yellow team 2</t>
  </si>
  <si>
    <t>10:48:27</t>
  </si>
  <si>
    <t>10:48:46</t>
  </si>
  <si>
    <t>10:49:13</t>
  </si>
  <si>
    <t>10:49:24</t>
  </si>
  <si>
    <t>10:49:37</t>
  </si>
  <si>
    <t>10:49:58</t>
  </si>
  <si>
    <t>10:50:10</t>
  </si>
  <si>
    <t>10:50:25</t>
  </si>
  <si>
    <t>10:50:42</t>
  </si>
  <si>
    <t>10:50:55</t>
  </si>
  <si>
    <t>10:58:09</t>
  </si>
  <si>
    <t>10:51:33</t>
  </si>
  <si>
    <t>10:51:43</t>
  </si>
  <si>
    <t>10:59:18</t>
  </si>
  <si>
    <t>11:00:20</t>
  </si>
  <si>
    <t>11:00:40</t>
  </si>
  <si>
    <t>10:52:20</t>
  </si>
  <si>
    <t>10:52:29</t>
  </si>
  <si>
    <t>11:01:12</t>
  </si>
  <si>
    <t>11:01:24</t>
  </si>
  <si>
    <t>10:53:04</t>
  </si>
  <si>
    <t>10:53:16</t>
  </si>
  <si>
    <t>11:01:53</t>
  </si>
  <si>
    <t>10:53:45</t>
  </si>
  <si>
    <t>10:53:53</t>
  </si>
  <si>
    <t>11:02:04</t>
  </si>
  <si>
    <t>11:02:12</t>
  </si>
  <si>
    <t>10:54:23</t>
  </si>
  <si>
    <t>10:54:31</t>
  </si>
  <si>
    <t>11:02:41</t>
  </si>
  <si>
    <t>11:05:13</t>
  </si>
  <si>
    <t>11:05:19</t>
  </si>
  <si>
    <t>10:55:02</t>
  </si>
  <si>
    <t>10:55:10</t>
  </si>
  <si>
    <t>11:05:39</t>
  </si>
  <si>
    <t>11:05:45</t>
  </si>
  <si>
    <t>11:05:58</t>
  </si>
  <si>
    <t>11:06:11</t>
  </si>
  <si>
    <t>10:55:44</t>
  </si>
  <si>
    <t>10:55:57</t>
  </si>
  <si>
    <t>11:06:38</t>
  </si>
  <si>
    <t>11:07:22</t>
  </si>
  <si>
    <t>11:07:39</t>
  </si>
  <si>
    <t>11:08:34</t>
  </si>
  <si>
    <t>10:56:34</t>
  </si>
  <si>
    <t>10:56:44</t>
  </si>
  <si>
    <t>11:08:52</t>
  </si>
  <si>
    <t>11:09:14</t>
  </si>
  <si>
    <t>11:09:22</t>
  </si>
  <si>
    <t>10:49:52</t>
  </si>
  <si>
    <t>blue group - a team</t>
  </si>
  <si>
    <t>10:50:16</t>
  </si>
  <si>
    <t>10:58:39</t>
  </si>
  <si>
    <t>10:59:24</t>
  </si>
  <si>
    <t>10:52:41</t>
  </si>
  <si>
    <t>12:32:25</t>
  </si>
  <si>
    <t>12:32:50</t>
  </si>
  <si>
    <t>12:33:17</t>
  </si>
  <si>
    <t>10:41:09</t>
  </si>
  <si>
    <t>12:34:19</t>
  </si>
  <si>
    <t>12:34:35</t>
  </si>
  <si>
    <t>10:41:31</t>
  </si>
  <si>
    <t>10:30:31</t>
  </si>
  <si>
    <t>10:33:22</t>
  </si>
  <si>
    <t>Coastal Jack bean</t>
  </si>
  <si>
    <t>10:41:49</t>
  </si>
  <si>
    <t>10:32:24</t>
  </si>
  <si>
    <t>10:34:17</t>
  </si>
  <si>
    <t>10:42:21</t>
  </si>
  <si>
    <t>10:34:51</t>
  </si>
  <si>
    <t>10:43:28</t>
  </si>
  <si>
    <t>10:35:27</t>
  </si>
  <si>
    <t>10:44:00</t>
  </si>
  <si>
    <t>10:36:13</t>
  </si>
  <si>
    <t>10:44:18</t>
  </si>
  <si>
    <t>10:45:59</t>
  </si>
  <si>
    <t>10:31:39</t>
  </si>
  <si>
    <t>10:46:24</t>
  </si>
  <si>
    <t>10:46:48</t>
  </si>
  <si>
    <t>10:38:00</t>
  </si>
  <si>
    <t>Mossman River grass</t>
  </si>
  <si>
    <t>10:47:03</t>
  </si>
  <si>
    <t>10:47:24</t>
  </si>
  <si>
    <t>10:47:36</t>
  </si>
  <si>
    <t>11:21:59</t>
  </si>
  <si>
    <t>10:47:53</t>
  </si>
  <si>
    <t>11:23:22</t>
  </si>
  <si>
    <t>10:48:08</t>
  </si>
  <si>
    <t>11:24:20</t>
  </si>
  <si>
    <t>11:29:27</t>
  </si>
  <si>
    <t>11:30:18</t>
  </si>
  <si>
    <t>11:32:11</t>
  </si>
  <si>
    <t>11:32:51</t>
  </si>
  <si>
    <t>10:44:32</t>
  </si>
  <si>
    <t>blue sailors</t>
  </si>
  <si>
    <t>10:26:58</t>
  </si>
  <si>
    <t>10:52:03</t>
  </si>
  <si>
    <t>10:52:40</t>
  </si>
  <si>
    <t>10:46:29</t>
  </si>
  <si>
    <t>10:53:19</t>
  </si>
  <si>
    <t>10:53:59</t>
  </si>
  <si>
    <t>10:27:56</t>
  </si>
  <si>
    <t>10:55:20</t>
  </si>
  <si>
    <t>10:28:35</t>
  </si>
  <si>
    <t>10:30:07</t>
  </si>
  <si>
    <t>10:29:03</t>
  </si>
  <si>
    <t>10:30:23</t>
  </si>
  <si>
    <t>10:29:48</t>
  </si>
  <si>
    <t>10:31:03</t>
  </si>
  <si>
    <t>10:32:40</t>
  </si>
  <si>
    <t>10:33:48</t>
  </si>
  <si>
    <t>10:31:28</t>
  </si>
  <si>
    <t>10:34:00</t>
  </si>
  <si>
    <t>10:36:17</t>
  </si>
  <si>
    <t>10:37:08</t>
  </si>
  <si>
    <t>10:37:17</t>
  </si>
  <si>
    <t>10:40:52</t>
  </si>
  <si>
    <t>10:40:12</t>
  </si>
  <si>
    <t>10:41:20</t>
  </si>
  <si>
    <t>11:18:46</t>
  </si>
  <si>
    <t>10:40:31</t>
  </si>
  <si>
    <t>10:41:35</t>
  </si>
  <si>
    <t>11:19:07</t>
  </si>
  <si>
    <t>11:20:06</t>
  </si>
  <si>
    <t>11:21:24</t>
  </si>
  <si>
    <t>11:23:11</t>
  </si>
  <si>
    <t>11:22:07</t>
  </si>
  <si>
    <t>11:23:25</t>
  </si>
  <si>
    <t>11:22:40</t>
  </si>
  <si>
    <t>11:23:54</t>
  </si>
  <si>
    <t>11:25:45</t>
  </si>
  <si>
    <t>11:26:11</t>
  </si>
  <si>
    <t>11:26:39</t>
  </si>
  <si>
    <t>11:36:17</t>
  </si>
  <si>
    <t>11:33:46</t>
  </si>
  <si>
    <t>11:27:03</t>
  </si>
  <si>
    <t>11:27:35</t>
  </si>
  <si>
    <t>10:29:13</t>
  </si>
  <si>
    <t>blue team cool</t>
  </si>
  <si>
    <t>10:29:49</t>
  </si>
  <si>
    <t>10:30:30</t>
  </si>
  <si>
    <t>10:30:59</t>
  </si>
  <si>
    <t>10:31:24</t>
  </si>
  <si>
    <t>10:32:03</t>
  </si>
  <si>
    <t>10:44:37</t>
  </si>
  <si>
    <t>10:45:24</t>
  </si>
  <si>
    <t>10:45:51</t>
  </si>
  <si>
    <t>10:46:50</t>
  </si>
  <si>
    <t>10:38:16</t>
  </si>
  <si>
    <t>10:39:11</t>
  </si>
  <si>
    <t>10:40:25</t>
  </si>
  <si>
    <t>10:41:53</t>
  </si>
  <si>
    <t>10:42:37</t>
  </si>
  <si>
    <t>11:02:19</t>
  </si>
  <si>
    <t>11:02:55</t>
  </si>
  <si>
    <t>11:05:37</t>
  </si>
  <si>
    <t>11:06:05</t>
  </si>
  <si>
    <t>11:06:25</t>
  </si>
  <si>
    <t>11:07:52</t>
  </si>
  <si>
    <t>11:08:06</t>
  </si>
  <si>
    <t>11:08:30</t>
  </si>
  <si>
    <t>11:15:13</t>
  </si>
  <si>
    <t>11:15:32</t>
  </si>
  <si>
    <t>11:16:06</t>
  </si>
  <si>
    <t>11:16:26</t>
  </si>
  <si>
    <t>11:17:04</t>
  </si>
  <si>
    <t>11:17:18</t>
  </si>
  <si>
    <t>11:18:32</t>
  </si>
  <si>
    <t>11:20:59</t>
  </si>
  <si>
    <t>11:21:41</t>
  </si>
  <si>
    <t>11:23:08</t>
  </si>
  <si>
    <t>11:23:50</t>
  </si>
  <si>
    <t>11:20:21</t>
  </si>
  <si>
    <t>11:24:36</t>
  </si>
  <si>
    <t>11:25:01</t>
  </si>
  <si>
    <t>11:25:10</t>
  </si>
  <si>
    <t>11:29:13</t>
  </si>
  <si>
    <t>11:29:58</t>
  </si>
  <si>
    <t>11:30:32</t>
  </si>
  <si>
    <t>11:30:50</t>
  </si>
  <si>
    <t>11:28:45</t>
  </si>
  <si>
    <t>11:31:10</t>
  </si>
  <si>
    <t>11:31:25</t>
  </si>
  <si>
    <t>11:32:53</t>
  </si>
  <si>
    <t>11:33:16</t>
  </si>
  <si>
    <t>11:33:49</t>
  </si>
  <si>
    <t>11:34:04</t>
  </si>
  <si>
    <t>11:34:23</t>
  </si>
  <si>
    <t>11:34:52</t>
  </si>
  <si>
    <t>11:35:14</t>
  </si>
  <si>
    <t>11:35:24</t>
  </si>
  <si>
    <t>11:35:38</t>
  </si>
  <si>
    <t>10:28:49</t>
  </si>
  <si>
    <t>blue, blue 3</t>
  </si>
  <si>
    <t>10:30:41</t>
  </si>
  <si>
    <t>10:32:41</t>
  </si>
  <si>
    <t>10:33:04</t>
  </si>
  <si>
    <t>10:33:21</t>
  </si>
  <si>
    <t>10:34:10</t>
  </si>
  <si>
    <t>10:34:27</t>
  </si>
  <si>
    <t>10:34:52</t>
  </si>
  <si>
    <t>10:35:44</t>
  </si>
  <si>
    <t>10:35:58</t>
  </si>
  <si>
    <t>10:36:11</t>
  </si>
  <si>
    <t>10:50:01</t>
  </si>
  <si>
    <t>10:50:24</t>
  </si>
  <si>
    <t>10:50:49</t>
  </si>
  <si>
    <t>10:51:48</t>
  </si>
  <si>
    <t>10:52:39</t>
  </si>
  <si>
    <t>10:53:33</t>
  </si>
  <si>
    <t>10:53:56</t>
  </si>
  <si>
    <t>10:54:24</t>
  </si>
  <si>
    <t>10:54:37</t>
  </si>
  <si>
    <t>10:55:05</t>
  </si>
  <si>
    <t>10:55:22</t>
  </si>
  <si>
    <t>10:56:06</t>
  </si>
  <si>
    <t>10:56:38</t>
  </si>
  <si>
    <t>11:07:08</t>
  </si>
  <si>
    <t>11:07:19</t>
  </si>
  <si>
    <t>11:08:03</t>
  </si>
  <si>
    <t>11:12:25</t>
  </si>
  <si>
    <t>11:10:02</t>
  </si>
  <si>
    <t>11:10:11</t>
  </si>
  <si>
    <t>11:12:37</t>
  </si>
  <si>
    <t>11:11:55</t>
  </si>
  <si>
    <t>11:12:04</t>
  </si>
  <si>
    <t>11:26:22</t>
  </si>
  <si>
    <t>11:26:37</t>
  </si>
  <si>
    <t>11:27:09</t>
  </si>
  <si>
    <t>11:27:50</t>
  </si>
  <si>
    <t>11:28:27</t>
  </si>
  <si>
    <t>11:28:47</t>
  </si>
  <si>
    <t>11:36:31</t>
  </si>
  <si>
    <t>11:36:55</t>
  </si>
  <si>
    <t>11:37:16</t>
  </si>
  <si>
    <t>11:37:32</t>
  </si>
  <si>
    <t>Distance along tape</t>
  </si>
  <si>
    <t>TOTAL GROUND COVER</t>
  </si>
  <si>
    <t>Quadrat Area m2</t>
  </si>
  <si>
    <t>Density of holes</t>
  </si>
  <si>
    <t>Prop&gt; 2cm</t>
  </si>
  <si>
    <t>blue sailors 2</t>
  </si>
  <si>
    <t>blue1</t>
  </si>
  <si>
    <t>flash</t>
  </si>
  <si>
    <t>hjpm</t>
  </si>
  <si>
    <t>yellow</t>
  </si>
  <si>
    <t>yellow 3</t>
  </si>
  <si>
    <t>yellow group 4</t>
  </si>
  <si>
    <t>yellow team bri</t>
  </si>
  <si>
    <t>green group 2</t>
  </si>
  <si>
    <t>green group 3</t>
  </si>
  <si>
    <t>group 1</t>
  </si>
  <si>
    <t>Tom's group [green]</t>
  </si>
  <si>
    <t>Tom's group [green ]</t>
  </si>
  <si>
    <t>Tom's group green</t>
  </si>
  <si>
    <t>Distance</t>
  </si>
  <si>
    <t>Dune Position</t>
  </si>
  <si>
    <t># active</t>
  </si>
  <si>
    <t># inactive</t>
  </si>
  <si>
    <t># &gt;2cm</t>
  </si>
  <si>
    <t>Percent &gt;2cm</t>
    <phoneticPr fontId="0" type="noConversion"/>
  </si>
  <si>
    <t>distance</t>
  </si>
  <si>
    <t>n</t>
  </si>
  <si>
    <t>sum active</t>
  </si>
  <si>
    <t xml:space="preserve">Green team 4 </t>
  </si>
  <si>
    <t>subgroup 2</t>
  </si>
  <si>
    <t>Crocodingoes</t>
  </si>
  <si>
    <t>Emily</t>
  </si>
  <si>
    <t>Sophie</t>
  </si>
  <si>
    <t>TeamUltra</t>
  </si>
  <si>
    <t xml:space="preserve"> </t>
  </si>
  <si>
    <t>Team Awesome</t>
  </si>
  <si>
    <t>Yellow - PLAN</t>
  </si>
  <si>
    <t>Yellow Gemma</t>
  </si>
  <si>
    <t>Blue Group 2</t>
  </si>
  <si>
    <t>LOT</t>
  </si>
  <si>
    <t>Blue 1</t>
  </si>
  <si>
    <t>SAW</t>
  </si>
  <si>
    <t>Green 1</t>
  </si>
  <si>
    <t>EMSCC</t>
  </si>
  <si>
    <t>Green team 5</t>
  </si>
  <si>
    <t>Green team 6</t>
  </si>
  <si>
    <t>Green team 7</t>
  </si>
  <si>
    <t>Green team 8</t>
  </si>
  <si>
    <t>Green team 9</t>
  </si>
  <si>
    <t>Green team 10</t>
  </si>
  <si>
    <t>Green team 11</t>
  </si>
  <si>
    <t>Green team 12</t>
  </si>
  <si>
    <t>Green team 13</t>
  </si>
  <si>
    <t>Green team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</si>
</sst>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</font>
    <font>
      <sz val="8"/>
      <name val="MS Sans Serif"/>
    </font>
    <font>
      <sz val="10"/>
      <name val="MS Sans Serif"/>
    </font>
    <font>
      <sz val="10"/>
      <color indexed="10"/>
      <name val="Arial"/>
    </font>
    <font>
      <sz val="10"/>
      <name val="Verdana"/>
    </font>
    <font>
      <sz val="12"/>
      <name val="Arial"/>
    </font>
    <font>
      <sz val="10"/>
      <color indexed="10"/>
      <name val="MS Sans Serif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Fill="1" applyAlignment="1"/>
    <xf numFmtId="0" fontId="2" fillId="0" borderId="0" xfId="0" applyFont="1" applyFill="1" applyBorder="1" applyAlignment="1">
      <alignment vertical="center" wrapText="1"/>
    </xf>
    <xf numFmtId="0" fontId="0" fillId="3" borderId="0" xfId="0" applyFill="1" applyAlignment="1"/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/>
    <xf numFmtId="0" fontId="0" fillId="2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0" applyNumberFormat="1"/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/>
    <xf numFmtId="14" fontId="3" fillId="0" borderId="2" xfId="0" applyNumberFormat="1" applyFont="1" applyFill="1" applyBorder="1" applyAlignment="1" applyProtection="1">
      <alignment horizontal="left" vertical="top" wrapText="1"/>
    </xf>
    <xf numFmtId="0" fontId="3" fillId="0" borderId="2" xfId="0" applyNumberFormat="1" applyFont="1" applyFill="1" applyBorder="1" applyAlignment="1" applyProtection="1">
      <alignment horizontal="left" vertical="top" wrapText="1"/>
    </xf>
    <xf numFmtId="0" fontId="4" fillId="5" borderId="3" xfId="0" applyNumberFormat="1" applyFont="1" applyFill="1" applyBorder="1" applyAlignment="1" applyProtection="1">
      <alignment horizontal="left" vertical="top" wrapText="1"/>
    </xf>
    <xf numFmtId="0" fontId="4" fillId="5" borderId="3" xfId="0" applyNumberFormat="1" applyFont="1" applyFill="1" applyBorder="1" applyAlignment="1" applyProtection="1">
      <alignment horizontal="center"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4" fillId="4" borderId="3" xfId="0" applyNumberFormat="1" applyFont="1" applyFill="1" applyBorder="1" applyAlignment="1" applyProtection="1">
      <alignment horizontal="left" vertical="top" wrapText="1"/>
    </xf>
    <xf numFmtId="0" fontId="4" fillId="4" borderId="3" xfId="0" applyNumberFormat="1" applyFont="1" applyFill="1" applyBorder="1" applyAlignment="1" applyProtection="1">
      <alignment horizontal="center" vertical="top" wrapText="1"/>
    </xf>
    <xf numFmtId="0" fontId="5" fillId="4" borderId="0" xfId="0" applyFont="1" applyFill="1"/>
    <xf numFmtId="0" fontId="2" fillId="4" borderId="0" xfId="0" applyFont="1" applyFill="1"/>
    <xf numFmtId="0" fontId="4" fillId="0" borderId="3" xfId="0" applyNumberFormat="1" applyFont="1" applyFill="1" applyBorder="1" applyAlignment="1" applyProtection="1">
      <alignment horizontal="left" vertical="top" wrapText="1"/>
    </xf>
    <xf numFmtId="0" fontId="4" fillId="0" borderId="3" xfId="0" applyNumberFormat="1" applyFont="1" applyFill="1" applyBorder="1" applyAlignment="1" applyProtection="1">
      <alignment horizontal="center" vertical="top" wrapText="1"/>
    </xf>
    <xf numFmtId="0" fontId="5" fillId="0" borderId="0" xfId="0" applyFont="1" applyFill="1"/>
    <xf numFmtId="0" fontId="2" fillId="0" borderId="0" xfId="0" applyFont="1" applyFill="1"/>
    <xf numFmtId="0" fontId="6" fillId="4" borderId="3" xfId="0" applyFont="1" applyFill="1" applyBorder="1"/>
    <xf numFmtId="0" fontId="6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7" fillId="4" borderId="3" xfId="0" applyFont="1" applyFill="1" applyBorder="1"/>
    <xf numFmtId="0" fontId="7" fillId="4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top" wrapText="1"/>
    </xf>
    <xf numFmtId="0" fontId="2" fillId="0" borderId="3" xfId="0" applyFont="1" applyFill="1" applyBorder="1"/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0" xfId="0" applyNumberFormat="1" applyFont="1" applyFill="1" applyAlignment="1" applyProtection="1">
      <alignment horizontal="center" vertical="top" wrapText="1"/>
    </xf>
    <xf numFmtId="0" fontId="2" fillId="0" borderId="3" xfId="0" applyFont="1" applyBorder="1"/>
    <xf numFmtId="0" fontId="0" fillId="4" borderId="3" xfId="0" applyFill="1" applyBorder="1"/>
    <xf numFmtId="0" fontId="0" fillId="5" borderId="3" xfId="0" applyFill="1" applyBorder="1"/>
    <xf numFmtId="0" fontId="8" fillId="4" borderId="3" xfId="0" applyNumberFormat="1" applyFont="1" applyFill="1" applyBorder="1" applyAlignment="1" applyProtection="1">
      <alignment horizontal="center" vertical="top" wrapText="1"/>
    </xf>
    <xf numFmtId="0" fontId="8" fillId="0" borderId="3" xfId="0" applyNumberFormat="1" applyFont="1" applyFill="1" applyBorder="1" applyAlignment="1" applyProtection="1">
      <alignment horizontal="center" vertical="top" wrapText="1"/>
    </xf>
    <xf numFmtId="0" fontId="2" fillId="4" borderId="4" xfId="0" applyFont="1" applyFill="1" applyBorder="1"/>
    <xf numFmtId="0" fontId="4" fillId="0" borderId="0" xfId="0" applyNumberFormat="1" applyFont="1" applyFill="1" applyAlignment="1" applyProtection="1">
      <alignment horizontal="left" vertical="top" wrapText="1"/>
    </xf>
    <xf numFmtId="0" fontId="4" fillId="4" borderId="0" xfId="0" applyNumberFormat="1" applyFont="1" applyFill="1" applyAlignment="1" applyProtection="1">
      <alignment horizontal="left" vertical="top" wrapText="1"/>
    </xf>
    <xf numFmtId="0" fontId="9" fillId="0" borderId="0" xfId="0" applyFont="1"/>
    <xf numFmtId="0" fontId="10" fillId="0" borderId="0" xfId="0" applyFont="1"/>
    <xf numFmtId="14" fontId="0" fillId="0" borderId="0" xfId="0" applyNumberFormat="1"/>
    <xf numFmtId="2" fontId="0" fillId="0" borderId="0" xfId="0" applyNumberFormat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sqref="A1:XFD1048576"/>
    </sheetView>
  </sheetViews>
  <sheetFormatPr baseColWidth="10" defaultRowHeight="15" x14ac:dyDescent="0"/>
  <cols>
    <col min="2" max="2" width="8.6640625" customWidth="1"/>
    <col min="3" max="3" width="8.1640625" customWidth="1"/>
    <col min="4" max="4" width="8.6640625" customWidth="1"/>
    <col min="5" max="5" width="8.1640625" customWidth="1"/>
    <col min="6" max="6" width="8.6640625" customWidth="1"/>
    <col min="7" max="7" width="8.1640625" customWidth="1"/>
    <col min="8" max="8" width="12.6640625" customWidth="1"/>
    <col min="9" max="9" width="13.33203125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5</v>
      </c>
    </row>
    <row r="2" spans="1:10">
      <c r="A2" t="s">
        <v>6</v>
      </c>
      <c r="B2" t="s">
        <v>7</v>
      </c>
      <c r="C2" t="s">
        <v>8</v>
      </c>
      <c r="D2" t="s">
        <v>8</v>
      </c>
      <c r="E2" t="s">
        <v>8</v>
      </c>
      <c r="F2" t="s">
        <v>8</v>
      </c>
      <c r="H2" t="s">
        <v>9</v>
      </c>
      <c r="I2" t="s">
        <v>10</v>
      </c>
      <c r="J2" t="s">
        <v>11</v>
      </c>
    </row>
    <row r="3" spans="1:10">
      <c r="A3" t="s">
        <v>12</v>
      </c>
      <c r="B3">
        <v>5</v>
      </c>
      <c r="C3">
        <v>0</v>
      </c>
      <c r="D3">
        <v>0</v>
      </c>
      <c r="E3">
        <v>8</v>
      </c>
      <c r="F3">
        <v>0</v>
      </c>
      <c r="H3" s="1">
        <f>AVERAGE(C3:F3)</f>
        <v>2</v>
      </c>
    </row>
    <row r="4" spans="1:10">
      <c r="A4" t="s">
        <v>12</v>
      </c>
      <c r="B4">
        <v>10</v>
      </c>
      <c r="C4">
        <v>1</v>
      </c>
      <c r="D4">
        <v>1</v>
      </c>
      <c r="E4">
        <v>8</v>
      </c>
      <c r="F4">
        <v>3</v>
      </c>
      <c r="H4" s="1">
        <f t="shared" ref="H4:H32" si="0">AVERAGE(C4:F4)</f>
        <v>3.25</v>
      </c>
    </row>
    <row r="5" spans="1:10">
      <c r="A5" t="s">
        <v>12</v>
      </c>
      <c r="B5">
        <v>15</v>
      </c>
      <c r="C5">
        <v>0</v>
      </c>
      <c r="D5">
        <v>0</v>
      </c>
      <c r="E5">
        <v>10</v>
      </c>
      <c r="F5">
        <v>0</v>
      </c>
      <c r="H5" s="1">
        <f t="shared" si="0"/>
        <v>2.5</v>
      </c>
    </row>
    <row r="6" spans="1:10">
      <c r="A6" t="s">
        <v>12</v>
      </c>
      <c r="B6">
        <v>20</v>
      </c>
      <c r="C6">
        <v>4</v>
      </c>
      <c r="D6">
        <v>2</v>
      </c>
      <c r="E6">
        <v>11</v>
      </c>
      <c r="F6">
        <v>2</v>
      </c>
      <c r="H6" s="1">
        <f t="shared" si="0"/>
        <v>4.75</v>
      </c>
    </row>
    <row r="7" spans="1:10">
      <c r="A7" t="s">
        <v>12</v>
      </c>
      <c r="B7">
        <v>25</v>
      </c>
      <c r="C7">
        <v>4</v>
      </c>
      <c r="D7">
        <v>0</v>
      </c>
      <c r="E7">
        <v>0</v>
      </c>
      <c r="F7">
        <v>0</v>
      </c>
      <c r="H7" s="1">
        <f t="shared" si="0"/>
        <v>1</v>
      </c>
    </row>
    <row r="8" spans="1:10">
      <c r="A8" t="s">
        <v>12</v>
      </c>
      <c r="B8">
        <v>30</v>
      </c>
      <c r="C8">
        <v>1</v>
      </c>
      <c r="D8">
        <v>1</v>
      </c>
      <c r="E8">
        <v>6</v>
      </c>
      <c r="F8">
        <v>0</v>
      </c>
      <c r="H8" s="1">
        <f t="shared" si="0"/>
        <v>2</v>
      </c>
    </row>
    <row r="9" spans="1:10">
      <c r="A9" t="s">
        <v>12</v>
      </c>
      <c r="B9">
        <v>35</v>
      </c>
      <c r="C9">
        <v>2</v>
      </c>
      <c r="D9">
        <v>0</v>
      </c>
      <c r="E9">
        <v>9</v>
      </c>
      <c r="F9">
        <v>0</v>
      </c>
      <c r="H9" s="1">
        <f t="shared" si="0"/>
        <v>2.75</v>
      </c>
    </row>
    <row r="10" spans="1:10">
      <c r="A10" t="s">
        <v>12</v>
      </c>
      <c r="B10">
        <v>40</v>
      </c>
      <c r="C10">
        <v>1</v>
      </c>
      <c r="D10">
        <v>2</v>
      </c>
      <c r="E10">
        <v>6</v>
      </c>
      <c r="F10">
        <v>1</v>
      </c>
      <c r="H10" s="1">
        <f t="shared" si="0"/>
        <v>2.5</v>
      </c>
    </row>
    <row r="11" spans="1:10">
      <c r="A11" t="s">
        <v>12</v>
      </c>
      <c r="B11">
        <v>45</v>
      </c>
      <c r="C11">
        <v>0</v>
      </c>
      <c r="D11">
        <v>0</v>
      </c>
      <c r="E11">
        <v>1</v>
      </c>
      <c r="F11">
        <v>1</v>
      </c>
      <c r="H11" s="1">
        <f t="shared" si="0"/>
        <v>0.5</v>
      </c>
    </row>
    <row r="12" spans="1:10">
      <c r="A12" t="s">
        <v>12</v>
      </c>
      <c r="B12">
        <v>50</v>
      </c>
      <c r="C12">
        <v>4</v>
      </c>
      <c r="D12">
        <v>1</v>
      </c>
      <c r="E12">
        <v>4</v>
      </c>
      <c r="F12">
        <v>0</v>
      </c>
      <c r="H12" s="1">
        <f t="shared" si="0"/>
        <v>2.25</v>
      </c>
      <c r="I12" s="2">
        <f>AVERAGE(C3:F12)</f>
        <v>2.35</v>
      </c>
      <c r="J12" s="2">
        <f>VAR(C3:F12)</f>
        <v>9.7205128205128215</v>
      </c>
    </row>
    <row r="13" spans="1:10">
      <c r="A13" t="s">
        <v>13</v>
      </c>
      <c r="B13">
        <v>5</v>
      </c>
      <c r="C13">
        <v>21</v>
      </c>
      <c r="D13">
        <v>3</v>
      </c>
      <c r="E13">
        <v>7</v>
      </c>
      <c r="F13">
        <v>15</v>
      </c>
      <c r="H13" s="1">
        <f t="shared" si="0"/>
        <v>11.5</v>
      </c>
      <c r="I13" s="2"/>
      <c r="J13" s="2"/>
    </row>
    <row r="14" spans="1:10">
      <c r="A14" t="s">
        <v>13</v>
      </c>
      <c r="B14">
        <v>10</v>
      </c>
      <c r="C14">
        <v>9</v>
      </c>
      <c r="D14">
        <v>2</v>
      </c>
      <c r="E14">
        <v>6</v>
      </c>
      <c r="F14">
        <v>22</v>
      </c>
      <c r="H14" s="1">
        <f t="shared" si="0"/>
        <v>9.75</v>
      </c>
      <c r="I14" s="2"/>
      <c r="J14" s="2"/>
    </row>
    <row r="15" spans="1:10">
      <c r="A15" t="s">
        <v>13</v>
      </c>
      <c r="B15">
        <v>15</v>
      </c>
      <c r="C15">
        <v>17</v>
      </c>
      <c r="D15">
        <v>4</v>
      </c>
      <c r="E15">
        <v>6</v>
      </c>
      <c r="F15">
        <v>20</v>
      </c>
      <c r="H15" s="1">
        <f t="shared" si="0"/>
        <v>11.75</v>
      </c>
      <c r="I15" s="2"/>
      <c r="J15" s="2"/>
    </row>
    <row r="16" spans="1:10">
      <c r="A16" t="s">
        <v>13</v>
      </c>
      <c r="B16">
        <v>20</v>
      </c>
      <c r="C16">
        <v>12</v>
      </c>
      <c r="D16">
        <v>3</v>
      </c>
      <c r="E16">
        <v>4</v>
      </c>
      <c r="F16">
        <v>14</v>
      </c>
      <c r="H16" s="1">
        <f t="shared" si="0"/>
        <v>8.25</v>
      </c>
      <c r="I16" s="2"/>
      <c r="J16" s="2"/>
    </row>
    <row r="17" spans="1:10">
      <c r="A17" t="s">
        <v>13</v>
      </c>
      <c r="B17">
        <v>25</v>
      </c>
      <c r="C17">
        <v>11</v>
      </c>
      <c r="D17">
        <v>2</v>
      </c>
      <c r="E17">
        <v>5</v>
      </c>
      <c r="F17">
        <v>14</v>
      </c>
      <c r="H17" s="1">
        <f t="shared" si="0"/>
        <v>8</v>
      </c>
      <c r="I17" s="2"/>
      <c r="J17" s="2"/>
    </row>
    <row r="18" spans="1:10">
      <c r="A18" t="s">
        <v>13</v>
      </c>
      <c r="B18">
        <v>30</v>
      </c>
      <c r="C18">
        <v>5</v>
      </c>
      <c r="D18">
        <v>2</v>
      </c>
      <c r="E18">
        <v>3</v>
      </c>
      <c r="F18">
        <v>9</v>
      </c>
      <c r="H18" s="1">
        <f t="shared" si="0"/>
        <v>4.75</v>
      </c>
      <c r="I18" s="2"/>
      <c r="J18" s="2"/>
    </row>
    <row r="19" spans="1:10">
      <c r="A19" t="s">
        <v>13</v>
      </c>
      <c r="B19">
        <v>35</v>
      </c>
      <c r="C19">
        <v>11</v>
      </c>
      <c r="D19">
        <v>3</v>
      </c>
      <c r="E19">
        <v>2</v>
      </c>
      <c r="F19">
        <v>7</v>
      </c>
      <c r="H19" s="1">
        <f t="shared" si="0"/>
        <v>5.75</v>
      </c>
      <c r="I19" s="2"/>
      <c r="J19" s="2"/>
    </row>
    <row r="20" spans="1:10">
      <c r="A20" t="s">
        <v>13</v>
      </c>
      <c r="B20">
        <v>40</v>
      </c>
      <c r="C20">
        <v>6</v>
      </c>
      <c r="D20">
        <v>5</v>
      </c>
      <c r="E20">
        <v>2</v>
      </c>
      <c r="F20">
        <v>8</v>
      </c>
      <c r="H20" s="1">
        <f t="shared" si="0"/>
        <v>5.25</v>
      </c>
      <c r="I20" s="2"/>
      <c r="J20" s="2"/>
    </row>
    <row r="21" spans="1:10">
      <c r="A21" t="s">
        <v>13</v>
      </c>
      <c r="B21">
        <v>45</v>
      </c>
      <c r="C21">
        <v>10</v>
      </c>
      <c r="D21">
        <v>2</v>
      </c>
      <c r="E21">
        <v>10</v>
      </c>
      <c r="F21">
        <v>5</v>
      </c>
      <c r="H21" s="1">
        <f t="shared" si="0"/>
        <v>6.75</v>
      </c>
      <c r="I21" s="2"/>
      <c r="J21" s="2"/>
    </row>
    <row r="22" spans="1:10">
      <c r="A22" t="s">
        <v>13</v>
      </c>
      <c r="B22">
        <v>50</v>
      </c>
      <c r="C22">
        <v>9</v>
      </c>
      <c r="D22">
        <v>5</v>
      </c>
      <c r="E22">
        <v>2</v>
      </c>
      <c r="F22">
        <v>4</v>
      </c>
      <c r="H22" s="1">
        <f t="shared" si="0"/>
        <v>5</v>
      </c>
      <c r="I22" s="2">
        <f>AVERAGE(C13:F22)</f>
        <v>7.6749999999999998</v>
      </c>
      <c r="J22" s="2">
        <f>VAR(C13:F22)</f>
        <v>31.045512820512823</v>
      </c>
    </row>
    <row r="23" spans="1:10">
      <c r="A23" t="s">
        <v>14</v>
      </c>
      <c r="B23">
        <v>5</v>
      </c>
      <c r="C23">
        <v>3</v>
      </c>
      <c r="D23">
        <v>7</v>
      </c>
      <c r="E23">
        <v>5</v>
      </c>
      <c r="F23">
        <v>6</v>
      </c>
      <c r="H23" s="1">
        <f t="shared" si="0"/>
        <v>5.25</v>
      </c>
      <c r="I23" s="2"/>
      <c r="J23" s="2"/>
    </row>
    <row r="24" spans="1:10">
      <c r="A24" t="s">
        <v>14</v>
      </c>
      <c r="B24">
        <v>10</v>
      </c>
      <c r="C24">
        <v>7</v>
      </c>
      <c r="D24">
        <v>4</v>
      </c>
      <c r="E24">
        <v>1</v>
      </c>
      <c r="F24">
        <v>10</v>
      </c>
      <c r="H24" s="1">
        <f t="shared" si="0"/>
        <v>5.5</v>
      </c>
      <c r="I24" s="2"/>
      <c r="J24" s="2"/>
    </row>
    <row r="25" spans="1:10">
      <c r="A25" t="s">
        <v>14</v>
      </c>
      <c r="B25">
        <v>15</v>
      </c>
      <c r="C25">
        <v>8</v>
      </c>
      <c r="D25">
        <v>6</v>
      </c>
      <c r="E25">
        <v>6</v>
      </c>
      <c r="F25">
        <v>10</v>
      </c>
      <c r="H25" s="1">
        <f t="shared" si="0"/>
        <v>7.5</v>
      </c>
      <c r="I25" s="2"/>
      <c r="J25" s="2"/>
    </row>
    <row r="26" spans="1:10">
      <c r="A26" t="s">
        <v>14</v>
      </c>
      <c r="B26">
        <v>20</v>
      </c>
      <c r="C26">
        <v>8</v>
      </c>
      <c r="D26">
        <v>7</v>
      </c>
      <c r="E26">
        <v>3</v>
      </c>
      <c r="F26">
        <v>7</v>
      </c>
      <c r="H26" s="1">
        <f t="shared" si="0"/>
        <v>6.25</v>
      </c>
      <c r="I26" s="2"/>
      <c r="J26" s="2"/>
    </row>
    <row r="27" spans="1:10">
      <c r="A27" t="s">
        <v>14</v>
      </c>
      <c r="B27">
        <v>25</v>
      </c>
      <c r="C27">
        <v>2</v>
      </c>
      <c r="D27">
        <v>2</v>
      </c>
      <c r="E27">
        <v>4</v>
      </c>
      <c r="F27">
        <v>15</v>
      </c>
      <c r="H27" s="1">
        <f t="shared" si="0"/>
        <v>5.75</v>
      </c>
      <c r="I27" s="2"/>
      <c r="J27" s="2"/>
    </row>
    <row r="28" spans="1:10">
      <c r="A28" t="s">
        <v>14</v>
      </c>
      <c r="B28">
        <v>30</v>
      </c>
      <c r="C28">
        <v>3</v>
      </c>
      <c r="D28">
        <v>3</v>
      </c>
      <c r="E28">
        <v>4</v>
      </c>
      <c r="F28">
        <v>11</v>
      </c>
      <c r="H28" s="1">
        <f t="shared" si="0"/>
        <v>5.25</v>
      </c>
      <c r="I28" s="2"/>
      <c r="J28" s="2"/>
    </row>
    <row r="29" spans="1:10">
      <c r="A29" t="s">
        <v>14</v>
      </c>
      <c r="B29">
        <v>35</v>
      </c>
      <c r="C29">
        <v>2</v>
      </c>
      <c r="D29">
        <v>1</v>
      </c>
      <c r="E29">
        <v>5</v>
      </c>
      <c r="F29">
        <v>9</v>
      </c>
      <c r="H29" s="1">
        <f t="shared" si="0"/>
        <v>4.25</v>
      </c>
      <c r="I29" s="2"/>
      <c r="J29" s="2"/>
    </row>
    <row r="30" spans="1:10">
      <c r="A30" t="s">
        <v>14</v>
      </c>
      <c r="B30">
        <v>40</v>
      </c>
      <c r="C30">
        <v>4</v>
      </c>
      <c r="D30">
        <v>7</v>
      </c>
      <c r="E30">
        <v>4</v>
      </c>
      <c r="F30">
        <v>6</v>
      </c>
      <c r="H30" s="1">
        <f t="shared" si="0"/>
        <v>5.25</v>
      </c>
      <c r="I30" s="2"/>
      <c r="J30" s="2"/>
    </row>
    <row r="31" spans="1:10">
      <c r="A31" t="s">
        <v>14</v>
      </c>
      <c r="B31">
        <v>45</v>
      </c>
      <c r="C31">
        <v>8</v>
      </c>
      <c r="D31">
        <v>5</v>
      </c>
      <c r="E31">
        <v>6</v>
      </c>
      <c r="F31">
        <v>7</v>
      </c>
      <c r="H31" s="1">
        <f t="shared" si="0"/>
        <v>6.5</v>
      </c>
      <c r="I31" s="2"/>
      <c r="J31" s="2"/>
    </row>
    <row r="32" spans="1:10">
      <c r="A32" t="s">
        <v>14</v>
      </c>
      <c r="B32">
        <v>50</v>
      </c>
      <c r="C32">
        <v>10</v>
      </c>
      <c r="D32">
        <v>7</v>
      </c>
      <c r="E32">
        <v>2</v>
      </c>
      <c r="F32">
        <v>7</v>
      </c>
      <c r="H32" s="1">
        <f t="shared" si="0"/>
        <v>6.5</v>
      </c>
      <c r="I32" s="2">
        <f>AVERAGE(C23:F32)</f>
        <v>5.8</v>
      </c>
      <c r="J32" s="2">
        <f>VAR(C23:F32)</f>
        <v>9.0871794871794886</v>
      </c>
    </row>
    <row r="34" spans="1:9">
      <c r="A34" t="s">
        <v>15</v>
      </c>
    </row>
    <row r="35" spans="1:9">
      <c r="A35" t="s">
        <v>16</v>
      </c>
    </row>
    <row r="36" spans="1:9">
      <c r="A36" t="s">
        <v>17</v>
      </c>
      <c r="I36">
        <f>AVERAGE(C3:F32)</f>
        <v>5.2750000000000004</v>
      </c>
    </row>
    <row r="37" spans="1:9">
      <c r="I37">
        <f>_xlfn.VAR.P(C3:F32)</f>
        <v>21.066041666666667</v>
      </c>
    </row>
    <row r="38" spans="1:9">
      <c r="I38">
        <f>COUNT(C3:F32)</f>
        <v>120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09"/>
  <sheetViews>
    <sheetView workbookViewId="0">
      <selection sqref="A1:XFD1048576"/>
    </sheetView>
  </sheetViews>
  <sheetFormatPr baseColWidth="10" defaultColWidth="8.83203125" defaultRowHeight="15" x14ac:dyDescent="0"/>
  <cols>
    <col min="1" max="1" width="8.6640625" style="7" customWidth="1"/>
    <col min="2" max="2" width="14" style="7" customWidth="1"/>
    <col min="3" max="3" width="11.1640625" style="7" customWidth="1"/>
    <col min="4" max="4" width="9" style="7" customWidth="1"/>
    <col min="5" max="5" width="15.33203125" style="7" customWidth="1"/>
    <col min="6" max="6" width="13.83203125" style="7" customWidth="1"/>
    <col min="7" max="7" width="11.33203125" style="7" bestFit="1" customWidth="1"/>
    <col min="8" max="8" width="13.5" style="7" customWidth="1"/>
    <col min="9" max="9" width="14.33203125" style="7" customWidth="1"/>
    <col min="10" max="10" width="14.6640625" style="7" customWidth="1"/>
    <col min="11" max="11" width="21.5" style="7" customWidth="1"/>
    <col min="12" max="19" width="8.83203125" style="7" customWidth="1"/>
  </cols>
  <sheetData>
    <row r="1" spans="1:47" ht="61" thickBot="1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4"/>
      <c r="M1" s="4"/>
      <c r="N1" s="5"/>
      <c r="O1" s="5"/>
      <c r="P1" s="5"/>
      <c r="Q1" s="5"/>
      <c r="R1" s="5"/>
      <c r="S1" s="5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spans="1:47">
      <c r="A2" s="7" t="s">
        <v>4</v>
      </c>
      <c r="B2" s="7" t="s">
        <v>0</v>
      </c>
      <c r="C2" s="7">
        <v>1</v>
      </c>
      <c r="D2" s="7">
        <v>1</v>
      </c>
      <c r="E2" s="8"/>
      <c r="J2" s="7">
        <v>181</v>
      </c>
      <c r="K2" s="7">
        <v>81</v>
      </c>
    </row>
    <row r="3" spans="1:47">
      <c r="A3" s="7" t="s">
        <v>4</v>
      </c>
      <c r="B3" s="7" t="s">
        <v>0</v>
      </c>
      <c r="C3" s="7">
        <v>1</v>
      </c>
      <c r="D3" s="7">
        <v>2</v>
      </c>
      <c r="E3" s="8" t="s">
        <v>29</v>
      </c>
      <c r="F3" s="7">
        <v>0</v>
      </c>
      <c r="G3" s="7">
        <v>0</v>
      </c>
      <c r="J3" s="7">
        <v>156</v>
      </c>
      <c r="K3" s="7">
        <v>118</v>
      </c>
    </row>
    <row r="4" spans="1:47">
      <c r="A4" s="7" t="s">
        <v>4</v>
      </c>
      <c r="B4" s="7" t="s">
        <v>0</v>
      </c>
      <c r="C4" s="7">
        <v>1</v>
      </c>
      <c r="D4" s="7">
        <v>3</v>
      </c>
      <c r="E4" s="8"/>
      <c r="J4" s="7">
        <v>26</v>
      </c>
      <c r="K4" s="7">
        <v>101</v>
      </c>
    </row>
    <row r="5" spans="1:47">
      <c r="A5" s="7" t="s">
        <v>4</v>
      </c>
      <c r="B5" s="7" t="s">
        <v>0</v>
      </c>
      <c r="C5" s="7">
        <v>1</v>
      </c>
      <c r="D5" s="7">
        <v>4</v>
      </c>
      <c r="E5" s="8" t="s">
        <v>29</v>
      </c>
      <c r="F5" s="7">
        <v>15</v>
      </c>
      <c r="G5" s="7">
        <v>0</v>
      </c>
      <c r="J5" s="7">
        <v>197</v>
      </c>
      <c r="K5" s="7">
        <v>28</v>
      </c>
    </row>
    <row r="6" spans="1:47">
      <c r="A6" s="7" t="s">
        <v>4</v>
      </c>
      <c r="B6" s="7" t="s">
        <v>0</v>
      </c>
      <c r="C6" s="7">
        <v>1</v>
      </c>
      <c r="D6" s="7">
        <v>5</v>
      </c>
      <c r="E6" s="8"/>
      <c r="J6" s="7">
        <v>90</v>
      </c>
      <c r="K6" s="7">
        <v>16</v>
      </c>
    </row>
    <row r="7" spans="1:47">
      <c r="A7" s="7" t="s">
        <v>4</v>
      </c>
      <c r="B7" s="7" t="s">
        <v>0</v>
      </c>
      <c r="C7" s="7">
        <v>1</v>
      </c>
      <c r="D7" s="7">
        <v>6</v>
      </c>
      <c r="E7" s="8" t="s">
        <v>29</v>
      </c>
      <c r="F7" s="7">
        <v>5</v>
      </c>
      <c r="G7" s="7">
        <v>0</v>
      </c>
      <c r="J7" s="7">
        <v>37</v>
      </c>
      <c r="K7" s="7">
        <v>19</v>
      </c>
    </row>
    <row r="8" spans="1:47">
      <c r="A8" s="7" t="s">
        <v>4</v>
      </c>
      <c r="B8" s="7" t="s">
        <v>0</v>
      </c>
      <c r="C8" s="7">
        <v>1</v>
      </c>
      <c r="D8" s="7">
        <v>7</v>
      </c>
      <c r="E8" s="8"/>
      <c r="J8" s="7">
        <v>56</v>
      </c>
      <c r="K8" s="7">
        <v>47</v>
      </c>
    </row>
    <row r="9" spans="1:47">
      <c r="A9" s="7" t="s">
        <v>4</v>
      </c>
      <c r="B9" s="7" t="s">
        <v>0</v>
      </c>
      <c r="C9" s="7">
        <v>1</v>
      </c>
      <c r="D9" s="7">
        <v>8</v>
      </c>
      <c r="E9" s="8" t="s">
        <v>29</v>
      </c>
      <c r="F9" s="7">
        <v>5</v>
      </c>
      <c r="G9" s="7">
        <v>0</v>
      </c>
      <c r="J9" s="7">
        <v>42</v>
      </c>
      <c r="K9" s="7">
        <v>71</v>
      </c>
    </row>
    <row r="10" spans="1:47">
      <c r="A10" s="7" t="s">
        <v>4</v>
      </c>
      <c r="B10" s="7" t="s">
        <v>0</v>
      </c>
      <c r="C10" s="7">
        <v>1</v>
      </c>
      <c r="D10" s="7">
        <v>9</v>
      </c>
      <c r="E10" s="8"/>
      <c r="J10" s="7">
        <v>23</v>
      </c>
      <c r="K10" s="7">
        <v>115</v>
      </c>
    </row>
    <row r="11" spans="1:47">
      <c r="A11" s="7" t="s">
        <v>4</v>
      </c>
      <c r="B11" s="7" t="s">
        <v>0</v>
      </c>
      <c r="C11" s="7">
        <v>1</v>
      </c>
      <c r="D11" s="7">
        <v>10</v>
      </c>
      <c r="E11" s="8" t="s">
        <v>29</v>
      </c>
      <c r="F11" s="7">
        <v>5</v>
      </c>
      <c r="G11" s="7">
        <v>0</v>
      </c>
      <c r="J11" s="7">
        <v>139</v>
      </c>
      <c r="K11" s="7">
        <v>86</v>
      </c>
    </row>
    <row r="12" spans="1:47">
      <c r="A12" s="7" t="s">
        <v>4</v>
      </c>
      <c r="B12" s="7" t="s">
        <v>0</v>
      </c>
      <c r="C12" s="7">
        <v>1</v>
      </c>
      <c r="D12" s="7">
        <v>11</v>
      </c>
      <c r="E12" s="8"/>
      <c r="J12" s="7">
        <v>59</v>
      </c>
      <c r="K12" s="7">
        <v>86</v>
      </c>
    </row>
    <row r="13" spans="1:47">
      <c r="A13" s="7" t="s">
        <v>4</v>
      </c>
      <c r="B13" s="7" t="s">
        <v>0</v>
      </c>
      <c r="C13" s="7">
        <v>1</v>
      </c>
      <c r="D13" s="7">
        <v>1</v>
      </c>
      <c r="E13" s="8" t="s">
        <v>30</v>
      </c>
      <c r="F13" s="7">
        <v>0</v>
      </c>
    </row>
    <row r="14" spans="1:47">
      <c r="A14" s="7" t="s">
        <v>4</v>
      </c>
      <c r="B14" s="7" t="s">
        <v>0</v>
      </c>
      <c r="C14" s="7">
        <v>1</v>
      </c>
      <c r="D14" s="7">
        <v>2</v>
      </c>
      <c r="E14" s="8" t="s">
        <v>30</v>
      </c>
      <c r="F14" s="7">
        <v>0</v>
      </c>
    </row>
    <row r="15" spans="1:47">
      <c r="A15" s="7" t="s">
        <v>4</v>
      </c>
      <c r="B15" s="7" t="s">
        <v>0</v>
      </c>
      <c r="C15" s="7">
        <v>1</v>
      </c>
      <c r="D15" s="7">
        <v>3</v>
      </c>
      <c r="E15" s="8" t="s">
        <v>30</v>
      </c>
      <c r="F15" s="7">
        <v>0</v>
      </c>
    </row>
    <row r="16" spans="1:47">
      <c r="A16" s="7" t="s">
        <v>4</v>
      </c>
      <c r="B16" s="7" t="s">
        <v>0</v>
      </c>
      <c r="C16" s="7">
        <v>1</v>
      </c>
      <c r="D16" s="7">
        <v>4</v>
      </c>
      <c r="E16" s="8" t="s">
        <v>29</v>
      </c>
      <c r="F16" s="7">
        <v>10</v>
      </c>
    </row>
    <row r="17" spans="1:11" customFormat="1">
      <c r="A17" s="7" t="s">
        <v>4</v>
      </c>
      <c r="B17" s="7" t="s">
        <v>0</v>
      </c>
      <c r="C17" s="7">
        <v>1</v>
      </c>
      <c r="D17" s="7">
        <v>5</v>
      </c>
      <c r="E17" s="8" t="s">
        <v>29</v>
      </c>
      <c r="F17" s="7">
        <v>1</v>
      </c>
      <c r="G17" s="7"/>
      <c r="H17" s="7"/>
      <c r="I17" s="7"/>
      <c r="J17" s="7"/>
      <c r="K17" s="7"/>
    </row>
    <row r="18" spans="1:11" customFormat="1">
      <c r="A18" s="7" t="s">
        <v>4</v>
      </c>
      <c r="B18" s="7" t="s">
        <v>0</v>
      </c>
      <c r="C18" s="7">
        <v>1</v>
      </c>
      <c r="D18" s="7">
        <v>6</v>
      </c>
      <c r="E18" s="8" t="s">
        <v>29</v>
      </c>
      <c r="F18" s="7">
        <v>5</v>
      </c>
      <c r="G18" s="7"/>
      <c r="H18" s="7"/>
      <c r="I18" s="7"/>
      <c r="J18" s="7"/>
      <c r="K18" s="7"/>
    </row>
    <row r="19" spans="1:11" customFormat="1">
      <c r="A19" s="7" t="s">
        <v>4</v>
      </c>
      <c r="B19" s="7" t="s">
        <v>0</v>
      </c>
      <c r="C19" s="7">
        <v>1</v>
      </c>
      <c r="D19" s="7">
        <v>7</v>
      </c>
      <c r="E19" s="8" t="s">
        <v>29</v>
      </c>
      <c r="F19" s="7">
        <v>1</v>
      </c>
      <c r="G19" s="7"/>
      <c r="H19" s="7"/>
      <c r="I19" s="7"/>
      <c r="J19" s="7"/>
      <c r="K19" s="7"/>
    </row>
    <row r="20" spans="1:11" customFormat="1">
      <c r="A20" s="7" t="s">
        <v>4</v>
      </c>
      <c r="B20" s="7" t="s">
        <v>0</v>
      </c>
      <c r="C20" s="7">
        <v>1</v>
      </c>
      <c r="D20" s="7">
        <v>8</v>
      </c>
      <c r="E20" s="8" t="s">
        <v>29</v>
      </c>
      <c r="F20" s="7">
        <v>5</v>
      </c>
      <c r="G20" s="7"/>
      <c r="H20" s="7"/>
      <c r="I20" s="7"/>
      <c r="J20" s="7"/>
      <c r="K20" s="7"/>
    </row>
    <row r="21" spans="1:11" customFormat="1">
      <c r="A21" s="7" t="s">
        <v>4</v>
      </c>
      <c r="B21" s="7" t="s">
        <v>0</v>
      </c>
      <c r="C21" s="7">
        <v>1</v>
      </c>
      <c r="D21" s="7">
        <v>9</v>
      </c>
      <c r="E21" s="8"/>
      <c r="F21" s="7">
        <v>0</v>
      </c>
      <c r="G21" s="7"/>
      <c r="H21" s="7"/>
      <c r="I21" s="7"/>
      <c r="J21" s="7"/>
      <c r="K21" s="7"/>
    </row>
    <row r="22" spans="1:11" customFormat="1">
      <c r="A22" s="7" t="s">
        <v>4</v>
      </c>
      <c r="B22" s="7" t="s">
        <v>0</v>
      </c>
      <c r="C22" s="7">
        <v>1</v>
      </c>
      <c r="D22" s="7">
        <v>10</v>
      </c>
      <c r="E22" s="8" t="s">
        <v>29</v>
      </c>
      <c r="F22" s="7">
        <v>5</v>
      </c>
      <c r="G22" s="7"/>
      <c r="H22" s="7"/>
      <c r="I22" s="7"/>
      <c r="J22" s="7"/>
      <c r="K22" s="7"/>
    </row>
    <row r="23" spans="1:11" customFormat="1">
      <c r="A23" s="7" t="s">
        <v>4</v>
      </c>
      <c r="B23" s="7" t="s">
        <v>0</v>
      </c>
      <c r="C23" s="7">
        <v>2</v>
      </c>
      <c r="D23" s="7">
        <v>1</v>
      </c>
      <c r="E23" s="7"/>
      <c r="F23" s="7"/>
      <c r="G23" s="7"/>
      <c r="H23" s="7"/>
      <c r="I23" s="7"/>
      <c r="J23" s="7">
        <v>66</v>
      </c>
      <c r="K23" s="7">
        <v>146</v>
      </c>
    </row>
    <row r="24" spans="1:11" customFormat="1">
      <c r="A24" s="7" t="s">
        <v>4</v>
      </c>
      <c r="B24" s="7" t="s">
        <v>0</v>
      </c>
      <c r="C24" s="7">
        <v>2</v>
      </c>
      <c r="D24" s="7">
        <v>2</v>
      </c>
      <c r="E24" s="7" t="s">
        <v>29</v>
      </c>
      <c r="F24" s="7">
        <v>25</v>
      </c>
      <c r="G24" s="7">
        <v>0</v>
      </c>
      <c r="H24" s="7"/>
      <c r="I24" s="7"/>
      <c r="J24" s="7">
        <v>38</v>
      </c>
      <c r="K24" s="7">
        <v>9</v>
      </c>
    </row>
    <row r="25" spans="1:11" customFormat="1">
      <c r="A25" s="7" t="s">
        <v>4</v>
      </c>
      <c r="B25" s="7" t="s">
        <v>0</v>
      </c>
      <c r="C25" s="7">
        <v>2</v>
      </c>
      <c r="D25" s="7">
        <v>3</v>
      </c>
      <c r="E25" s="7"/>
      <c r="F25" s="7"/>
      <c r="G25" s="7"/>
      <c r="H25" s="7"/>
      <c r="I25" s="7"/>
      <c r="J25" s="7">
        <v>28</v>
      </c>
      <c r="K25" s="7">
        <v>23</v>
      </c>
    </row>
    <row r="26" spans="1:11" customFormat="1">
      <c r="A26" s="7" t="s">
        <v>4</v>
      </c>
      <c r="B26" s="7" t="s">
        <v>0</v>
      </c>
      <c r="C26" s="7">
        <v>2</v>
      </c>
      <c r="D26" s="7">
        <v>4</v>
      </c>
      <c r="E26" s="8" t="s">
        <v>29</v>
      </c>
      <c r="F26" s="7">
        <v>20</v>
      </c>
      <c r="G26" s="7">
        <v>5</v>
      </c>
      <c r="H26" s="7"/>
      <c r="I26" s="7"/>
      <c r="J26" s="7">
        <v>35</v>
      </c>
      <c r="K26" s="7">
        <v>15</v>
      </c>
    </row>
    <row r="27" spans="1:11" customFormat="1">
      <c r="A27" s="7" t="s">
        <v>4</v>
      </c>
      <c r="B27" s="7" t="s">
        <v>0</v>
      </c>
      <c r="C27" s="7">
        <v>2</v>
      </c>
      <c r="D27" s="7">
        <v>5</v>
      </c>
      <c r="E27" s="7"/>
      <c r="F27" s="7"/>
      <c r="G27" s="7"/>
      <c r="H27" s="7"/>
      <c r="I27" s="7"/>
      <c r="J27" s="7">
        <v>46</v>
      </c>
      <c r="K27" s="7">
        <v>51</v>
      </c>
    </row>
    <row r="28" spans="1:11" customFormat="1">
      <c r="A28" s="7" t="s">
        <v>4</v>
      </c>
      <c r="B28" s="7" t="s">
        <v>0</v>
      </c>
      <c r="C28" s="7">
        <v>2</v>
      </c>
      <c r="D28" s="7">
        <v>6</v>
      </c>
      <c r="E28" s="8" t="s">
        <v>29</v>
      </c>
      <c r="F28" s="7">
        <v>45</v>
      </c>
      <c r="G28" s="7">
        <v>0</v>
      </c>
      <c r="H28" s="7"/>
      <c r="I28" s="7"/>
      <c r="J28" s="7">
        <v>22</v>
      </c>
      <c r="K28" s="7">
        <v>5</v>
      </c>
    </row>
    <row r="29" spans="1:11" customFormat="1">
      <c r="A29" s="7" t="s">
        <v>4</v>
      </c>
      <c r="B29" s="7" t="s">
        <v>0</v>
      </c>
      <c r="C29" s="7">
        <v>2</v>
      </c>
      <c r="D29" s="7">
        <v>7</v>
      </c>
      <c r="E29" s="7"/>
      <c r="F29" s="7"/>
      <c r="G29" s="7"/>
      <c r="H29" s="7"/>
      <c r="I29" s="7"/>
      <c r="J29" s="7">
        <v>12</v>
      </c>
      <c r="K29" s="7">
        <v>6</v>
      </c>
    </row>
    <row r="30" spans="1:11" customFormat="1">
      <c r="A30" s="7" t="s">
        <v>4</v>
      </c>
      <c r="B30" s="7" t="s">
        <v>0</v>
      </c>
      <c r="C30" s="7">
        <v>2</v>
      </c>
      <c r="D30" s="7">
        <v>8</v>
      </c>
      <c r="E30" s="8" t="s">
        <v>29</v>
      </c>
      <c r="F30" s="7">
        <v>15</v>
      </c>
      <c r="G30" s="7">
        <v>0</v>
      </c>
      <c r="H30" s="7"/>
      <c r="I30" s="7"/>
      <c r="J30" s="7">
        <v>17</v>
      </c>
      <c r="K30" s="7">
        <v>46</v>
      </c>
    </row>
    <row r="31" spans="1:11" customFormat="1">
      <c r="A31" s="7" t="s">
        <v>4</v>
      </c>
      <c r="B31" s="7" t="s">
        <v>0</v>
      </c>
      <c r="C31" s="7">
        <v>2</v>
      </c>
      <c r="D31" s="7">
        <v>9</v>
      </c>
      <c r="E31" s="7"/>
      <c r="F31" s="7"/>
      <c r="G31" s="7"/>
      <c r="H31" s="7"/>
      <c r="I31" s="7"/>
      <c r="J31" s="7">
        <v>51</v>
      </c>
      <c r="K31" s="7">
        <v>61</v>
      </c>
    </row>
    <row r="32" spans="1:11" customFormat="1">
      <c r="A32" s="7" t="s">
        <v>4</v>
      </c>
      <c r="B32" s="7" t="s">
        <v>0</v>
      </c>
      <c r="C32" s="7">
        <v>2</v>
      </c>
      <c r="D32" s="7">
        <v>10</v>
      </c>
      <c r="E32" s="7" t="s">
        <v>29</v>
      </c>
      <c r="F32" s="7">
        <v>10</v>
      </c>
      <c r="G32" s="7">
        <v>0</v>
      </c>
      <c r="H32" s="7"/>
      <c r="I32" s="7"/>
      <c r="J32" s="7">
        <v>33</v>
      </c>
      <c r="K32" s="7">
        <v>15</v>
      </c>
    </row>
    <row r="33" spans="1:11" customFormat="1">
      <c r="A33" s="7" t="s">
        <v>4</v>
      </c>
      <c r="B33" s="7" t="s">
        <v>0</v>
      </c>
      <c r="C33" s="7">
        <v>2</v>
      </c>
      <c r="D33" s="7">
        <v>11</v>
      </c>
      <c r="E33" s="7"/>
      <c r="F33" s="7"/>
      <c r="G33" s="7"/>
      <c r="H33" s="7"/>
      <c r="I33" s="7"/>
      <c r="J33" s="7">
        <v>7</v>
      </c>
      <c r="K33" s="7">
        <v>38</v>
      </c>
    </row>
    <row r="34" spans="1:11" customFormat="1">
      <c r="A34" s="7" t="s">
        <v>4</v>
      </c>
      <c r="B34" s="7" t="s">
        <v>0</v>
      </c>
      <c r="C34" s="7">
        <v>2</v>
      </c>
      <c r="D34" s="7">
        <v>1</v>
      </c>
      <c r="E34" s="8" t="s">
        <v>29</v>
      </c>
      <c r="F34" s="7">
        <v>25</v>
      </c>
      <c r="G34" s="7"/>
      <c r="H34" s="7"/>
      <c r="I34" s="7"/>
      <c r="J34" s="7"/>
      <c r="K34" s="7"/>
    </row>
    <row r="35" spans="1:11" customFormat="1">
      <c r="A35" s="7" t="s">
        <v>4</v>
      </c>
      <c r="B35" s="7" t="s">
        <v>0</v>
      </c>
      <c r="C35" s="7">
        <v>2</v>
      </c>
      <c r="D35" s="7">
        <v>2</v>
      </c>
      <c r="E35" s="8" t="s">
        <v>29</v>
      </c>
      <c r="F35" s="7">
        <v>20</v>
      </c>
      <c r="G35" s="7"/>
      <c r="H35" s="7"/>
      <c r="I35" s="7"/>
      <c r="J35" s="7"/>
      <c r="K35" s="7"/>
    </row>
    <row r="36" spans="1:11" customFormat="1">
      <c r="A36" s="7" t="s">
        <v>4</v>
      </c>
      <c r="B36" s="7" t="s">
        <v>0</v>
      </c>
      <c r="C36" s="7">
        <v>2</v>
      </c>
      <c r="D36" s="7">
        <v>3</v>
      </c>
      <c r="E36" s="8" t="s">
        <v>29</v>
      </c>
      <c r="F36" s="7">
        <v>25</v>
      </c>
      <c r="G36" s="7"/>
      <c r="H36" s="7"/>
      <c r="I36" s="7"/>
      <c r="J36" s="7"/>
      <c r="K36" s="7"/>
    </row>
    <row r="37" spans="1:11" customFormat="1">
      <c r="A37" s="7" t="s">
        <v>4</v>
      </c>
      <c r="B37" s="7" t="s">
        <v>0</v>
      </c>
      <c r="C37" s="7">
        <v>2</v>
      </c>
      <c r="D37" s="7">
        <v>4</v>
      </c>
      <c r="E37" s="8" t="s">
        <v>29</v>
      </c>
      <c r="F37" s="7">
        <v>15</v>
      </c>
      <c r="G37" s="7"/>
      <c r="H37" s="7"/>
      <c r="I37" s="7"/>
      <c r="J37" s="7"/>
      <c r="K37" s="7"/>
    </row>
    <row r="38" spans="1:11" customFormat="1">
      <c r="A38" s="7" t="s">
        <v>4</v>
      </c>
      <c r="B38" s="7" t="s">
        <v>0</v>
      </c>
      <c r="C38" s="7">
        <v>2</v>
      </c>
      <c r="D38" s="7">
        <v>5</v>
      </c>
      <c r="E38" s="8" t="s">
        <v>31</v>
      </c>
      <c r="F38" s="7">
        <v>30</v>
      </c>
      <c r="G38" s="7"/>
      <c r="H38" s="7"/>
      <c r="I38" s="7"/>
      <c r="J38" s="7"/>
      <c r="K38" s="7"/>
    </row>
    <row r="39" spans="1:11" customFormat="1">
      <c r="A39" s="7" t="s">
        <v>4</v>
      </c>
      <c r="B39" s="7" t="s">
        <v>0</v>
      </c>
      <c r="C39" s="7">
        <v>2</v>
      </c>
      <c r="D39" s="7">
        <v>6</v>
      </c>
      <c r="E39" s="8" t="s">
        <v>29</v>
      </c>
      <c r="F39" s="7">
        <v>40</v>
      </c>
      <c r="G39" s="7"/>
      <c r="H39" s="7"/>
      <c r="I39" s="7"/>
      <c r="J39" s="7"/>
      <c r="K39" s="7"/>
    </row>
    <row r="40" spans="1:11" customFormat="1">
      <c r="A40" s="7" t="s">
        <v>4</v>
      </c>
      <c r="B40" s="7" t="s">
        <v>0</v>
      </c>
      <c r="C40" s="7">
        <v>2</v>
      </c>
      <c r="D40" s="7">
        <v>7</v>
      </c>
      <c r="E40" s="8" t="s">
        <v>29</v>
      </c>
      <c r="F40" s="7">
        <v>15</v>
      </c>
      <c r="G40" s="7"/>
      <c r="H40" s="7"/>
      <c r="I40" s="7"/>
      <c r="J40" s="7"/>
      <c r="K40" s="7"/>
    </row>
    <row r="41" spans="1:11" customFormat="1">
      <c r="A41" s="7" t="s">
        <v>4</v>
      </c>
      <c r="B41" s="7" t="s">
        <v>0</v>
      </c>
      <c r="C41" s="7">
        <v>2</v>
      </c>
      <c r="D41" s="7">
        <v>8</v>
      </c>
      <c r="E41" s="8" t="s">
        <v>29</v>
      </c>
      <c r="F41" s="7">
        <v>5</v>
      </c>
      <c r="G41" s="7"/>
      <c r="H41" s="7"/>
      <c r="I41" s="7"/>
      <c r="J41" s="7"/>
      <c r="K41" s="7"/>
    </row>
    <row r="42" spans="1:11" customFormat="1">
      <c r="A42" s="7" t="s">
        <v>4</v>
      </c>
      <c r="B42" s="7" t="s">
        <v>0</v>
      </c>
      <c r="C42" s="7">
        <v>2</v>
      </c>
      <c r="D42" s="7">
        <v>9</v>
      </c>
      <c r="E42" s="8" t="s">
        <v>29</v>
      </c>
      <c r="F42" s="7">
        <v>15</v>
      </c>
      <c r="G42" s="7"/>
      <c r="H42" s="7"/>
      <c r="I42" s="7"/>
      <c r="J42" s="7"/>
      <c r="K42" s="7"/>
    </row>
    <row r="43" spans="1:11" customFormat="1">
      <c r="A43" s="7" t="s">
        <v>4</v>
      </c>
      <c r="B43" s="7" t="s">
        <v>0</v>
      </c>
      <c r="C43" s="7">
        <v>2</v>
      </c>
      <c r="D43" s="7">
        <v>10</v>
      </c>
      <c r="E43" s="8" t="s">
        <v>29</v>
      </c>
      <c r="F43" s="7">
        <v>5</v>
      </c>
      <c r="G43" s="7"/>
      <c r="H43" s="7"/>
      <c r="I43" s="7"/>
      <c r="J43" s="7"/>
      <c r="K43" s="7"/>
    </row>
    <row r="44" spans="1:11" customFormat="1">
      <c r="A44" s="7" t="s">
        <v>4</v>
      </c>
      <c r="B44" s="7" t="s">
        <v>0</v>
      </c>
      <c r="C44" s="7">
        <v>3</v>
      </c>
      <c r="D44" s="7">
        <v>1</v>
      </c>
      <c r="E44" s="7"/>
      <c r="F44" s="7"/>
      <c r="G44" s="7"/>
      <c r="H44" s="7"/>
      <c r="I44" s="7"/>
      <c r="J44" s="7">
        <v>52</v>
      </c>
      <c r="K44" s="7">
        <v>42</v>
      </c>
    </row>
    <row r="45" spans="1:11" customFormat="1">
      <c r="A45" s="7" t="s">
        <v>4</v>
      </c>
      <c r="B45" s="7" t="s">
        <v>0</v>
      </c>
      <c r="C45" s="7">
        <v>3</v>
      </c>
      <c r="D45" s="7">
        <v>2</v>
      </c>
      <c r="E45" s="8" t="s">
        <v>32</v>
      </c>
      <c r="F45" s="7">
        <v>35</v>
      </c>
      <c r="G45" s="7">
        <v>15</v>
      </c>
      <c r="H45" s="7"/>
      <c r="I45" s="7"/>
      <c r="J45" s="7">
        <v>23</v>
      </c>
      <c r="K45" s="7">
        <v>17</v>
      </c>
    </row>
    <row r="46" spans="1:11" customFormat="1">
      <c r="A46" s="7" t="s">
        <v>4</v>
      </c>
      <c r="B46" s="7" t="s">
        <v>0</v>
      </c>
      <c r="C46" s="7">
        <v>3</v>
      </c>
      <c r="D46" s="7">
        <v>3</v>
      </c>
      <c r="E46" s="7"/>
      <c r="F46" s="7"/>
      <c r="G46" s="7"/>
      <c r="H46" s="7"/>
      <c r="I46" s="7"/>
      <c r="J46" s="7">
        <v>34</v>
      </c>
      <c r="K46" s="7">
        <v>21</v>
      </c>
    </row>
    <row r="47" spans="1:11" customFormat="1">
      <c r="A47" s="7" t="s">
        <v>4</v>
      </c>
      <c r="B47" s="7" t="s">
        <v>0</v>
      </c>
      <c r="C47" s="7">
        <v>3</v>
      </c>
      <c r="D47" s="7">
        <v>4</v>
      </c>
      <c r="E47" s="8" t="s">
        <v>29</v>
      </c>
      <c r="F47" s="7">
        <v>45</v>
      </c>
      <c r="G47" s="7">
        <v>25</v>
      </c>
      <c r="H47" s="7"/>
      <c r="I47" s="7"/>
      <c r="J47" s="7">
        <v>24</v>
      </c>
      <c r="K47" s="7">
        <v>33</v>
      </c>
    </row>
    <row r="48" spans="1:11" customFormat="1">
      <c r="A48" s="7" t="s">
        <v>4</v>
      </c>
      <c r="B48" s="7" t="s">
        <v>0</v>
      </c>
      <c r="C48" s="7">
        <v>3</v>
      </c>
      <c r="D48" s="7">
        <v>5</v>
      </c>
      <c r="E48" s="7"/>
      <c r="F48" s="7"/>
      <c r="G48" s="7"/>
      <c r="H48" s="7"/>
      <c r="I48" s="7"/>
      <c r="J48" s="7">
        <v>29</v>
      </c>
      <c r="K48" s="7">
        <v>2</v>
      </c>
    </row>
    <row r="49" spans="1:11" customFormat="1">
      <c r="A49" s="7" t="s">
        <v>4</v>
      </c>
      <c r="B49" s="7" t="s">
        <v>0</v>
      </c>
      <c r="C49" s="7">
        <v>3</v>
      </c>
      <c r="D49" s="7">
        <v>6</v>
      </c>
      <c r="E49" s="8" t="s">
        <v>29</v>
      </c>
      <c r="F49" s="7">
        <v>20</v>
      </c>
      <c r="G49" s="7">
        <v>10</v>
      </c>
      <c r="H49" s="7"/>
      <c r="I49" s="7"/>
      <c r="J49" s="7">
        <v>19</v>
      </c>
      <c r="K49" s="7">
        <v>6</v>
      </c>
    </row>
    <row r="50" spans="1:11" customFormat="1">
      <c r="A50" s="7" t="s">
        <v>4</v>
      </c>
      <c r="B50" s="7" t="s">
        <v>0</v>
      </c>
      <c r="C50" s="7">
        <v>3</v>
      </c>
      <c r="D50" s="7">
        <v>7</v>
      </c>
      <c r="E50" s="7"/>
      <c r="F50" s="7"/>
      <c r="G50" s="7"/>
      <c r="H50" s="7"/>
      <c r="I50" s="7"/>
      <c r="J50" s="7">
        <v>41</v>
      </c>
      <c r="K50" s="7">
        <v>32</v>
      </c>
    </row>
    <row r="51" spans="1:11" customFormat="1">
      <c r="A51" s="7" t="s">
        <v>4</v>
      </c>
      <c r="B51" s="7" t="s">
        <v>0</v>
      </c>
      <c r="C51" s="7">
        <v>3</v>
      </c>
      <c r="D51" s="7">
        <v>8</v>
      </c>
      <c r="E51" s="8" t="s">
        <v>32</v>
      </c>
      <c r="F51" s="7">
        <v>50</v>
      </c>
      <c r="G51" s="7">
        <v>15</v>
      </c>
      <c r="H51" s="7"/>
      <c r="I51" s="7"/>
      <c r="J51" s="7">
        <v>12</v>
      </c>
      <c r="K51" s="7">
        <v>24</v>
      </c>
    </row>
    <row r="52" spans="1:11" customFormat="1">
      <c r="A52" s="7" t="s">
        <v>4</v>
      </c>
      <c r="B52" s="7" t="s">
        <v>0</v>
      </c>
      <c r="C52" s="7">
        <v>3</v>
      </c>
      <c r="D52" s="7">
        <v>9</v>
      </c>
      <c r="E52" s="7"/>
      <c r="F52" s="7"/>
      <c r="G52" s="7"/>
      <c r="H52" s="7"/>
      <c r="I52" s="7"/>
      <c r="J52" s="7">
        <v>54</v>
      </c>
      <c r="K52" s="7">
        <v>7</v>
      </c>
    </row>
    <row r="53" spans="1:11" customFormat="1">
      <c r="A53" s="7" t="s">
        <v>4</v>
      </c>
      <c r="B53" s="7" t="s">
        <v>0</v>
      </c>
      <c r="C53" s="7">
        <v>3</v>
      </c>
      <c r="D53" s="7">
        <v>10</v>
      </c>
      <c r="E53" s="8" t="s">
        <v>29</v>
      </c>
      <c r="F53" s="7">
        <v>10</v>
      </c>
      <c r="G53" s="7">
        <v>20</v>
      </c>
      <c r="H53" s="7"/>
      <c r="I53" s="7"/>
      <c r="J53" s="7">
        <v>26</v>
      </c>
      <c r="K53" s="7">
        <v>35</v>
      </c>
    </row>
    <row r="54" spans="1:11" customFormat="1">
      <c r="A54" s="7" t="s">
        <v>4</v>
      </c>
      <c r="B54" s="7" t="s">
        <v>0</v>
      </c>
      <c r="C54" s="7">
        <v>3</v>
      </c>
      <c r="D54" s="7">
        <v>11</v>
      </c>
      <c r="E54" s="7"/>
      <c r="F54" s="7"/>
      <c r="G54" s="7"/>
      <c r="H54" s="7"/>
      <c r="I54" s="7"/>
      <c r="J54" s="7">
        <v>32</v>
      </c>
      <c r="K54" s="7">
        <v>8</v>
      </c>
    </row>
    <row r="55" spans="1:11" customFormat="1">
      <c r="A55" s="7" t="s">
        <v>4</v>
      </c>
      <c r="B55" s="7" t="s">
        <v>0</v>
      </c>
      <c r="C55" s="7">
        <v>3</v>
      </c>
      <c r="D55" s="7">
        <v>1</v>
      </c>
      <c r="E55" s="8" t="s">
        <v>29</v>
      </c>
      <c r="F55" s="7">
        <v>55</v>
      </c>
      <c r="G55" s="7"/>
      <c r="H55" s="7"/>
      <c r="I55" s="7"/>
      <c r="J55" s="7"/>
      <c r="K55" s="7"/>
    </row>
    <row r="56" spans="1:11" customFormat="1">
      <c r="A56" s="7" t="s">
        <v>4</v>
      </c>
      <c r="B56" s="7" t="s">
        <v>0</v>
      </c>
      <c r="C56" s="7">
        <v>3</v>
      </c>
      <c r="D56" s="7">
        <v>2</v>
      </c>
      <c r="E56" s="8" t="s">
        <v>32</v>
      </c>
      <c r="F56" s="7">
        <v>30</v>
      </c>
      <c r="G56" s="7"/>
      <c r="H56" s="7"/>
      <c r="I56" s="7"/>
      <c r="J56" s="7"/>
      <c r="K56" s="7"/>
    </row>
    <row r="57" spans="1:11" customFormat="1">
      <c r="A57" s="7" t="s">
        <v>4</v>
      </c>
      <c r="B57" s="7" t="s">
        <v>0</v>
      </c>
      <c r="C57" s="7">
        <v>3</v>
      </c>
      <c r="D57" s="7">
        <v>3</v>
      </c>
      <c r="E57" s="8" t="s">
        <v>29</v>
      </c>
      <c r="F57" s="7">
        <v>45</v>
      </c>
      <c r="G57" s="7"/>
      <c r="H57" s="7"/>
      <c r="I57" s="7"/>
      <c r="J57" s="7"/>
      <c r="K57" s="7"/>
    </row>
    <row r="58" spans="1:11" customFormat="1">
      <c r="A58" s="7" t="s">
        <v>4</v>
      </c>
      <c r="B58" s="7" t="s">
        <v>0</v>
      </c>
      <c r="C58" s="7">
        <v>3</v>
      </c>
      <c r="D58" s="7">
        <v>4</v>
      </c>
      <c r="E58" s="8" t="s">
        <v>29</v>
      </c>
      <c r="F58" s="7">
        <v>40</v>
      </c>
      <c r="G58" s="7"/>
      <c r="H58" s="7"/>
      <c r="I58" s="7"/>
      <c r="J58" s="7"/>
      <c r="K58" s="7"/>
    </row>
    <row r="59" spans="1:11" customFormat="1">
      <c r="A59" s="7" t="s">
        <v>4</v>
      </c>
      <c r="B59" s="7" t="s">
        <v>0</v>
      </c>
      <c r="C59" s="7">
        <v>3</v>
      </c>
      <c r="D59" s="7">
        <v>5</v>
      </c>
      <c r="E59" s="8" t="s">
        <v>29</v>
      </c>
      <c r="F59" s="7">
        <v>40</v>
      </c>
      <c r="G59" s="7"/>
      <c r="H59" s="7"/>
      <c r="I59" s="7"/>
      <c r="J59" s="7"/>
      <c r="K59" s="7"/>
    </row>
    <row r="60" spans="1:11" customFormat="1">
      <c r="A60" s="7" t="s">
        <v>4</v>
      </c>
      <c r="B60" s="7" t="s">
        <v>0</v>
      </c>
      <c r="C60" s="7">
        <v>3</v>
      </c>
      <c r="D60" s="7">
        <v>6</v>
      </c>
      <c r="E60" s="8" t="s">
        <v>29</v>
      </c>
      <c r="F60" s="7">
        <v>15</v>
      </c>
      <c r="G60" s="7"/>
      <c r="H60" s="7"/>
      <c r="I60" s="7"/>
      <c r="J60" s="7"/>
      <c r="K60" s="7"/>
    </row>
    <row r="61" spans="1:11" customFormat="1">
      <c r="A61" s="7" t="s">
        <v>4</v>
      </c>
      <c r="B61" s="7" t="s">
        <v>0</v>
      </c>
      <c r="C61" s="7">
        <v>3</v>
      </c>
      <c r="D61" s="7">
        <v>7</v>
      </c>
      <c r="E61" s="8" t="s">
        <v>32</v>
      </c>
      <c r="F61" s="7">
        <v>35</v>
      </c>
      <c r="G61" s="7"/>
      <c r="H61" s="7"/>
      <c r="I61" s="7"/>
      <c r="J61" s="7"/>
      <c r="K61" s="7"/>
    </row>
    <row r="62" spans="1:11" customFormat="1">
      <c r="A62" s="7" t="s">
        <v>4</v>
      </c>
      <c r="B62" s="7" t="s">
        <v>0</v>
      </c>
      <c r="C62" s="7">
        <v>3</v>
      </c>
      <c r="D62" s="7">
        <v>8</v>
      </c>
      <c r="E62" s="8" t="s">
        <v>31</v>
      </c>
      <c r="F62" s="7">
        <v>45</v>
      </c>
      <c r="G62" s="7"/>
      <c r="H62" s="7"/>
      <c r="I62" s="7"/>
      <c r="J62" s="7"/>
      <c r="K62" s="7"/>
    </row>
    <row r="63" spans="1:11" customFormat="1">
      <c r="A63" s="7" t="s">
        <v>4</v>
      </c>
      <c r="B63" s="7" t="s">
        <v>0</v>
      </c>
      <c r="C63" s="7">
        <v>3</v>
      </c>
      <c r="D63" s="7">
        <v>9</v>
      </c>
      <c r="E63" s="8" t="s">
        <v>32</v>
      </c>
      <c r="F63" s="7">
        <v>20</v>
      </c>
      <c r="G63" s="7"/>
      <c r="H63" s="7"/>
      <c r="I63" s="7"/>
      <c r="J63" s="7"/>
      <c r="K63" s="7"/>
    </row>
    <row r="64" spans="1:11" customFormat="1">
      <c r="A64" s="7" t="s">
        <v>4</v>
      </c>
      <c r="B64" s="7" t="s">
        <v>0</v>
      </c>
      <c r="C64" s="7">
        <v>3</v>
      </c>
      <c r="D64" s="7">
        <v>10</v>
      </c>
      <c r="E64" s="8" t="s">
        <v>29</v>
      </c>
      <c r="F64" s="7">
        <v>5</v>
      </c>
      <c r="G64" s="7"/>
      <c r="H64" s="7"/>
      <c r="I64" s="7"/>
      <c r="J64" s="7"/>
      <c r="K64" s="7"/>
    </row>
    <row r="65" spans="1:11" customFormat="1">
      <c r="A65" s="7" t="s">
        <v>4</v>
      </c>
      <c r="B65" s="7" t="s">
        <v>0</v>
      </c>
      <c r="C65" s="7">
        <v>4</v>
      </c>
      <c r="D65" s="7">
        <v>1</v>
      </c>
      <c r="E65" s="7"/>
      <c r="F65" s="7"/>
      <c r="G65" s="7"/>
      <c r="H65" s="7"/>
      <c r="I65" s="7"/>
      <c r="J65" s="7">
        <v>29</v>
      </c>
      <c r="K65" s="7">
        <v>26</v>
      </c>
    </row>
    <row r="66" spans="1:11" customFormat="1">
      <c r="A66" s="7" t="s">
        <v>4</v>
      </c>
      <c r="B66" s="7" t="s">
        <v>0</v>
      </c>
      <c r="C66" s="7">
        <v>4</v>
      </c>
      <c r="D66" s="7">
        <v>2</v>
      </c>
      <c r="E66" s="8" t="s">
        <v>33</v>
      </c>
      <c r="F66" s="7">
        <v>40</v>
      </c>
      <c r="G66" s="7">
        <v>20</v>
      </c>
      <c r="H66" s="7"/>
      <c r="I66" s="7"/>
      <c r="J66" s="7">
        <v>31</v>
      </c>
      <c r="K66" s="7">
        <v>50</v>
      </c>
    </row>
    <row r="67" spans="1:11" customFormat="1">
      <c r="A67" s="7" t="s">
        <v>4</v>
      </c>
      <c r="B67" s="7" t="s">
        <v>0</v>
      </c>
      <c r="C67" s="7">
        <v>4</v>
      </c>
      <c r="D67" s="7">
        <v>3</v>
      </c>
      <c r="E67" s="7"/>
      <c r="F67" s="7"/>
      <c r="G67" s="7"/>
      <c r="H67" s="7"/>
      <c r="I67" s="7"/>
      <c r="J67" s="7">
        <v>35</v>
      </c>
      <c r="K67" s="7">
        <v>29</v>
      </c>
    </row>
    <row r="68" spans="1:11" customFormat="1">
      <c r="A68" s="7" t="s">
        <v>4</v>
      </c>
      <c r="B68" s="7" t="s">
        <v>0</v>
      </c>
      <c r="C68" s="7">
        <v>4</v>
      </c>
      <c r="D68" s="7">
        <v>4</v>
      </c>
      <c r="E68" s="8" t="s">
        <v>32</v>
      </c>
      <c r="F68" s="7">
        <v>20</v>
      </c>
      <c r="G68" s="7">
        <v>10</v>
      </c>
      <c r="H68" s="7"/>
      <c r="I68" s="7"/>
      <c r="J68" s="7">
        <v>40</v>
      </c>
      <c r="K68" s="7">
        <v>13</v>
      </c>
    </row>
    <row r="69" spans="1:11" customFormat="1">
      <c r="A69" s="7" t="s">
        <v>4</v>
      </c>
      <c r="B69" s="7" t="s">
        <v>0</v>
      </c>
      <c r="C69" s="7">
        <v>4</v>
      </c>
      <c r="D69" s="7">
        <v>5</v>
      </c>
      <c r="E69" s="7"/>
      <c r="F69" s="7"/>
      <c r="G69" s="7"/>
      <c r="H69" s="7"/>
      <c r="I69" s="7"/>
      <c r="J69" s="7">
        <v>20</v>
      </c>
      <c r="K69" s="7">
        <v>18</v>
      </c>
    </row>
    <row r="70" spans="1:11" customFormat="1">
      <c r="A70" s="7" t="s">
        <v>4</v>
      </c>
      <c r="B70" s="7" t="s">
        <v>0</v>
      </c>
      <c r="C70" s="7">
        <v>4</v>
      </c>
      <c r="D70" s="7">
        <v>6</v>
      </c>
      <c r="E70" s="8" t="s">
        <v>33</v>
      </c>
      <c r="F70" s="7">
        <v>20</v>
      </c>
      <c r="G70" s="7">
        <v>15</v>
      </c>
      <c r="H70" s="7"/>
      <c r="I70" s="7"/>
      <c r="J70" s="7">
        <v>24</v>
      </c>
      <c r="K70" s="7">
        <v>33</v>
      </c>
    </row>
    <row r="71" spans="1:11" customFormat="1">
      <c r="A71" s="7" t="s">
        <v>4</v>
      </c>
      <c r="B71" s="7" t="s">
        <v>0</v>
      </c>
      <c r="C71" s="7">
        <v>4</v>
      </c>
      <c r="D71" s="7">
        <v>7</v>
      </c>
      <c r="E71" s="7"/>
      <c r="F71" s="7"/>
      <c r="G71" s="7"/>
      <c r="H71" s="7"/>
      <c r="I71" s="7"/>
      <c r="J71" s="7">
        <v>20</v>
      </c>
      <c r="K71" s="7">
        <v>7</v>
      </c>
    </row>
    <row r="72" spans="1:11" customFormat="1">
      <c r="A72" s="7" t="s">
        <v>4</v>
      </c>
      <c r="B72" s="7" t="s">
        <v>0</v>
      </c>
      <c r="C72" s="7">
        <v>4</v>
      </c>
      <c r="D72" s="7">
        <v>8</v>
      </c>
      <c r="E72" s="8" t="s">
        <v>33</v>
      </c>
      <c r="F72" s="7">
        <v>35</v>
      </c>
      <c r="G72" s="7">
        <v>20</v>
      </c>
      <c r="H72" s="7"/>
      <c r="I72" s="7"/>
      <c r="J72" s="7">
        <v>10</v>
      </c>
      <c r="K72" s="7">
        <v>5</v>
      </c>
    </row>
    <row r="73" spans="1:11" customFormat="1">
      <c r="A73" s="7" t="s">
        <v>4</v>
      </c>
      <c r="B73" s="7" t="s">
        <v>0</v>
      </c>
      <c r="C73" s="7">
        <v>4</v>
      </c>
      <c r="D73" s="7">
        <v>9</v>
      </c>
      <c r="E73" s="7"/>
      <c r="F73" s="7"/>
      <c r="G73" s="7"/>
      <c r="H73" s="7"/>
      <c r="I73" s="7"/>
      <c r="J73" s="7">
        <v>21</v>
      </c>
      <c r="K73" s="7">
        <v>17</v>
      </c>
    </row>
    <row r="74" spans="1:11" customFormat="1">
      <c r="A74" s="7" t="s">
        <v>4</v>
      </c>
      <c r="B74" s="7" t="s">
        <v>0</v>
      </c>
      <c r="C74" s="7">
        <v>4</v>
      </c>
      <c r="D74" s="7">
        <v>10</v>
      </c>
      <c r="E74" s="8" t="s">
        <v>33</v>
      </c>
      <c r="F74" s="7">
        <v>50</v>
      </c>
      <c r="G74" s="7">
        <v>15</v>
      </c>
      <c r="H74" s="7"/>
      <c r="I74" s="7"/>
      <c r="J74" s="7">
        <v>36</v>
      </c>
      <c r="K74" s="7">
        <v>46</v>
      </c>
    </row>
    <row r="75" spans="1:11" customFormat="1">
      <c r="A75" s="7" t="s">
        <v>4</v>
      </c>
      <c r="B75" s="7" t="s">
        <v>0</v>
      </c>
      <c r="C75" s="7">
        <v>4</v>
      </c>
      <c r="D75" s="7">
        <v>11</v>
      </c>
      <c r="E75" s="7"/>
      <c r="F75" s="7"/>
      <c r="G75" s="7"/>
      <c r="H75" s="7"/>
      <c r="I75" s="7"/>
      <c r="J75" s="7">
        <v>45</v>
      </c>
      <c r="K75" s="7">
        <v>63</v>
      </c>
    </row>
    <row r="76" spans="1:11" customFormat="1">
      <c r="A76" s="7" t="s">
        <v>4</v>
      </c>
      <c r="B76" s="7" t="s">
        <v>0</v>
      </c>
      <c r="C76" s="7">
        <v>4</v>
      </c>
      <c r="D76" s="7">
        <v>1</v>
      </c>
      <c r="E76" s="8" t="s">
        <v>33</v>
      </c>
      <c r="F76" s="7">
        <v>35</v>
      </c>
      <c r="G76" s="7"/>
      <c r="H76" s="7"/>
      <c r="I76" s="7"/>
      <c r="J76" s="7"/>
      <c r="K76" s="7"/>
    </row>
    <row r="77" spans="1:11" customFormat="1">
      <c r="A77" s="7" t="s">
        <v>4</v>
      </c>
      <c r="B77" s="7" t="s">
        <v>0</v>
      </c>
      <c r="C77" s="7">
        <v>4</v>
      </c>
      <c r="D77" s="7">
        <v>2</v>
      </c>
      <c r="E77" s="8" t="s">
        <v>29</v>
      </c>
      <c r="F77" s="7">
        <v>35</v>
      </c>
      <c r="G77" s="7"/>
      <c r="H77" s="7"/>
      <c r="I77" s="7"/>
      <c r="J77" s="7"/>
      <c r="K77" s="7"/>
    </row>
    <row r="78" spans="1:11" customFormat="1">
      <c r="A78" s="7" t="s">
        <v>4</v>
      </c>
      <c r="B78" s="7" t="s">
        <v>0</v>
      </c>
      <c r="C78" s="7">
        <v>4</v>
      </c>
      <c r="D78" s="7">
        <v>3</v>
      </c>
      <c r="E78" s="8" t="s">
        <v>29</v>
      </c>
      <c r="F78" s="7">
        <v>40</v>
      </c>
      <c r="G78" s="7"/>
      <c r="H78" s="7"/>
      <c r="I78" s="7"/>
      <c r="J78" s="7"/>
      <c r="K78" s="7"/>
    </row>
    <row r="79" spans="1:11" customFormat="1">
      <c r="A79" s="7" t="s">
        <v>4</v>
      </c>
      <c r="B79" s="7" t="s">
        <v>0</v>
      </c>
      <c r="C79" s="7">
        <v>4</v>
      </c>
      <c r="D79" s="7">
        <v>4</v>
      </c>
      <c r="E79" s="8" t="s">
        <v>32</v>
      </c>
      <c r="F79" s="7">
        <v>15</v>
      </c>
      <c r="G79" s="7"/>
      <c r="H79" s="7"/>
      <c r="I79" s="7"/>
      <c r="J79" s="7"/>
      <c r="K79" s="7"/>
    </row>
    <row r="80" spans="1:11" customFormat="1">
      <c r="A80" s="7" t="s">
        <v>4</v>
      </c>
      <c r="B80" s="7" t="s">
        <v>0</v>
      </c>
      <c r="C80" s="7">
        <v>4</v>
      </c>
      <c r="D80" s="7">
        <v>5</v>
      </c>
      <c r="E80" s="8" t="s">
        <v>33</v>
      </c>
      <c r="F80" s="7">
        <v>45</v>
      </c>
      <c r="G80" s="7"/>
      <c r="H80" s="7"/>
      <c r="I80" s="7"/>
      <c r="J80" s="7"/>
      <c r="K80" s="7"/>
    </row>
    <row r="81" spans="1:11" customFormat="1">
      <c r="A81" s="7" t="s">
        <v>4</v>
      </c>
      <c r="B81" s="7" t="s">
        <v>0</v>
      </c>
      <c r="C81" s="7">
        <v>4</v>
      </c>
      <c r="D81" s="7">
        <v>6</v>
      </c>
      <c r="E81" s="8" t="s">
        <v>34</v>
      </c>
      <c r="F81" s="7">
        <v>15</v>
      </c>
      <c r="G81" s="7"/>
      <c r="H81" s="7"/>
      <c r="I81" s="7"/>
      <c r="J81" s="7"/>
      <c r="K81" s="7"/>
    </row>
    <row r="82" spans="1:11" customFormat="1">
      <c r="A82" s="7" t="s">
        <v>4</v>
      </c>
      <c r="B82" s="7" t="s">
        <v>0</v>
      </c>
      <c r="C82" s="7">
        <v>4</v>
      </c>
      <c r="D82" s="7">
        <v>7</v>
      </c>
      <c r="E82" s="8" t="s">
        <v>32</v>
      </c>
      <c r="F82" s="7">
        <v>80</v>
      </c>
      <c r="G82" s="7"/>
      <c r="H82" s="7"/>
      <c r="I82" s="7"/>
      <c r="J82" s="7"/>
      <c r="K82" s="7"/>
    </row>
    <row r="83" spans="1:11" customFormat="1">
      <c r="A83" s="7" t="s">
        <v>4</v>
      </c>
      <c r="B83" s="7" t="s">
        <v>0</v>
      </c>
      <c r="C83" s="7">
        <v>4</v>
      </c>
      <c r="D83" s="7">
        <v>8</v>
      </c>
      <c r="E83" s="8" t="s">
        <v>29</v>
      </c>
      <c r="F83" s="7">
        <v>30</v>
      </c>
      <c r="G83" s="7"/>
      <c r="H83" s="7"/>
      <c r="I83" s="7"/>
      <c r="J83" s="7"/>
      <c r="K83" s="7"/>
    </row>
    <row r="84" spans="1:11" customFormat="1">
      <c r="A84" s="7" t="s">
        <v>4</v>
      </c>
      <c r="B84" s="7" t="s">
        <v>0</v>
      </c>
      <c r="C84" s="7">
        <v>4</v>
      </c>
      <c r="D84" s="7">
        <v>9</v>
      </c>
      <c r="E84" s="8" t="s">
        <v>32</v>
      </c>
      <c r="F84" s="7">
        <v>60</v>
      </c>
      <c r="G84" s="7"/>
      <c r="H84" s="7"/>
      <c r="I84" s="7"/>
      <c r="J84" s="7"/>
      <c r="K84" s="7"/>
    </row>
    <row r="85" spans="1:11" customFormat="1">
      <c r="A85" s="7" t="s">
        <v>4</v>
      </c>
      <c r="B85" s="7" t="s">
        <v>0</v>
      </c>
      <c r="C85" s="7">
        <v>4</v>
      </c>
      <c r="D85" s="7">
        <v>10</v>
      </c>
      <c r="E85" s="8" t="s">
        <v>32</v>
      </c>
      <c r="F85" s="7">
        <v>45</v>
      </c>
      <c r="G85" s="7"/>
      <c r="H85" s="7"/>
      <c r="I85" s="7"/>
      <c r="J85" s="7"/>
      <c r="K85" s="7"/>
    </row>
    <row r="86" spans="1:11" customFormat="1">
      <c r="A86" s="7" t="s">
        <v>4</v>
      </c>
      <c r="B86" s="7" t="s">
        <v>0</v>
      </c>
      <c r="C86" s="7">
        <v>5</v>
      </c>
      <c r="D86" s="7">
        <v>1</v>
      </c>
      <c r="E86" s="7"/>
      <c r="F86" s="7"/>
      <c r="G86" s="7"/>
      <c r="H86" s="7"/>
      <c r="I86" s="7"/>
      <c r="J86" s="7">
        <v>180</v>
      </c>
      <c r="K86" s="7">
        <v>65</v>
      </c>
    </row>
    <row r="87" spans="1:11" customFormat="1">
      <c r="A87" s="7" t="s">
        <v>4</v>
      </c>
      <c r="B87" s="7" t="s">
        <v>0</v>
      </c>
      <c r="C87" s="7">
        <v>5</v>
      </c>
      <c r="D87" s="7">
        <v>2</v>
      </c>
      <c r="E87" s="8" t="s">
        <v>33</v>
      </c>
      <c r="F87" s="7">
        <v>45</v>
      </c>
      <c r="G87" s="7">
        <v>20</v>
      </c>
      <c r="H87" s="7"/>
      <c r="I87" s="7"/>
      <c r="J87" s="7">
        <v>136</v>
      </c>
      <c r="K87" s="7">
        <v>62</v>
      </c>
    </row>
    <row r="88" spans="1:11" customFormat="1">
      <c r="A88" s="7" t="s">
        <v>4</v>
      </c>
      <c r="B88" s="7" t="s">
        <v>0</v>
      </c>
      <c r="C88" s="7">
        <v>5</v>
      </c>
      <c r="D88" s="7">
        <v>3</v>
      </c>
      <c r="E88" s="7"/>
      <c r="F88" s="7"/>
      <c r="G88" s="7"/>
      <c r="H88" s="7"/>
      <c r="I88" s="7"/>
      <c r="J88" s="7">
        <v>48</v>
      </c>
      <c r="K88" s="7">
        <v>28</v>
      </c>
    </row>
    <row r="89" spans="1:11" customFormat="1">
      <c r="A89" s="7" t="s">
        <v>4</v>
      </c>
      <c r="B89" s="7" t="s">
        <v>0</v>
      </c>
      <c r="C89" s="7">
        <v>5</v>
      </c>
      <c r="D89" s="7">
        <v>4</v>
      </c>
      <c r="E89" s="8" t="s">
        <v>33</v>
      </c>
      <c r="F89" s="7">
        <v>80</v>
      </c>
      <c r="G89" s="7">
        <v>30</v>
      </c>
      <c r="H89" s="7"/>
      <c r="I89" s="7"/>
      <c r="J89" s="7">
        <v>11</v>
      </c>
      <c r="K89" s="7">
        <v>21</v>
      </c>
    </row>
    <row r="90" spans="1:11" customFormat="1">
      <c r="A90" s="7" t="s">
        <v>4</v>
      </c>
      <c r="B90" s="7" t="s">
        <v>0</v>
      </c>
      <c r="C90" s="7">
        <v>5</v>
      </c>
      <c r="D90" s="7">
        <v>5</v>
      </c>
      <c r="E90" s="7"/>
      <c r="F90" s="7"/>
      <c r="G90" s="7"/>
      <c r="H90" s="7"/>
      <c r="I90" s="7"/>
      <c r="J90" s="7">
        <v>68</v>
      </c>
      <c r="K90" s="7">
        <v>111</v>
      </c>
    </row>
    <row r="91" spans="1:11" customFormat="1">
      <c r="A91" s="7" t="s">
        <v>4</v>
      </c>
      <c r="B91" s="7" t="s">
        <v>0</v>
      </c>
      <c r="C91" s="7">
        <v>5</v>
      </c>
      <c r="D91" s="7">
        <v>6</v>
      </c>
      <c r="E91" s="8" t="s">
        <v>33</v>
      </c>
      <c r="F91" s="7">
        <v>60</v>
      </c>
      <c r="G91" s="7">
        <v>35</v>
      </c>
      <c r="H91" s="7"/>
      <c r="I91" s="7"/>
      <c r="J91" s="7">
        <v>46</v>
      </c>
      <c r="K91" s="7">
        <v>74</v>
      </c>
    </row>
    <row r="92" spans="1:11" customFormat="1">
      <c r="A92" s="7" t="s">
        <v>4</v>
      </c>
      <c r="B92" s="7" t="s">
        <v>0</v>
      </c>
      <c r="C92" s="7">
        <v>5</v>
      </c>
      <c r="D92" s="7">
        <v>7</v>
      </c>
      <c r="E92" s="7"/>
      <c r="F92" s="7"/>
      <c r="G92" s="7"/>
      <c r="H92" s="7"/>
      <c r="I92" s="7"/>
      <c r="J92" s="7">
        <v>53</v>
      </c>
      <c r="K92" s="7">
        <v>78</v>
      </c>
    </row>
    <row r="93" spans="1:11" customFormat="1">
      <c r="A93" s="7" t="s">
        <v>4</v>
      </c>
      <c r="B93" s="7" t="s">
        <v>0</v>
      </c>
      <c r="C93" s="7">
        <v>5</v>
      </c>
      <c r="D93" s="7">
        <v>8</v>
      </c>
      <c r="E93" s="8" t="s">
        <v>33</v>
      </c>
      <c r="F93" s="7">
        <v>50</v>
      </c>
      <c r="G93" s="7">
        <v>15</v>
      </c>
      <c r="H93" s="7"/>
      <c r="I93" s="7"/>
      <c r="J93" s="7">
        <v>174</v>
      </c>
      <c r="K93" s="7">
        <v>6</v>
      </c>
    </row>
    <row r="94" spans="1:11" customFormat="1">
      <c r="A94" s="7" t="s">
        <v>4</v>
      </c>
      <c r="B94" s="7" t="s">
        <v>0</v>
      </c>
      <c r="C94" s="7">
        <v>5</v>
      </c>
      <c r="D94" s="7">
        <v>9</v>
      </c>
      <c r="E94" s="7"/>
      <c r="F94" s="7"/>
      <c r="G94" s="7"/>
      <c r="H94" s="7"/>
      <c r="I94" s="7"/>
      <c r="J94" s="7">
        <v>253</v>
      </c>
      <c r="K94" s="7">
        <v>38</v>
      </c>
    </row>
    <row r="95" spans="1:11" customFormat="1">
      <c r="A95" s="7" t="s">
        <v>4</v>
      </c>
      <c r="B95" s="7" t="s">
        <v>0</v>
      </c>
      <c r="C95" s="7">
        <v>5</v>
      </c>
      <c r="D95" s="7">
        <v>10</v>
      </c>
      <c r="E95" s="8" t="s">
        <v>33</v>
      </c>
      <c r="F95" s="7">
        <v>65</v>
      </c>
      <c r="G95" s="7">
        <v>20</v>
      </c>
      <c r="H95" s="7"/>
      <c r="I95" s="7"/>
      <c r="J95" s="7">
        <v>113</v>
      </c>
      <c r="K95" s="7">
        <v>11</v>
      </c>
    </row>
    <row r="96" spans="1:11" customFormat="1">
      <c r="A96" s="7" t="s">
        <v>4</v>
      </c>
      <c r="B96" s="7" t="s">
        <v>0</v>
      </c>
      <c r="C96" s="7">
        <v>5</v>
      </c>
      <c r="D96" s="7">
        <v>11</v>
      </c>
      <c r="E96" s="7"/>
      <c r="F96" s="7"/>
      <c r="G96" s="7"/>
      <c r="H96" s="7"/>
      <c r="I96" s="7"/>
      <c r="J96" s="7">
        <v>69</v>
      </c>
      <c r="K96" s="7">
        <v>92</v>
      </c>
    </row>
    <row r="97" spans="1:11" customFormat="1">
      <c r="A97" s="9" t="s">
        <v>3</v>
      </c>
      <c r="B97" s="9" t="s">
        <v>0</v>
      </c>
      <c r="C97" s="9">
        <v>1</v>
      </c>
      <c r="D97" s="9">
        <v>1</v>
      </c>
      <c r="E97" s="9" t="s">
        <v>30</v>
      </c>
      <c r="F97" s="9"/>
      <c r="G97" s="9"/>
      <c r="H97" s="9">
        <v>0</v>
      </c>
      <c r="I97" s="9">
        <v>0</v>
      </c>
      <c r="J97" s="9"/>
      <c r="K97" s="9"/>
    </row>
    <row r="98" spans="1:11" customFormat="1">
      <c r="A98" s="9" t="s">
        <v>3</v>
      </c>
      <c r="B98" s="9" t="s">
        <v>0</v>
      </c>
      <c r="C98" s="9">
        <v>1</v>
      </c>
      <c r="D98" s="9">
        <v>2</v>
      </c>
      <c r="E98" s="9" t="s">
        <v>30</v>
      </c>
      <c r="F98" s="9"/>
      <c r="G98" s="9"/>
      <c r="H98" s="9">
        <v>1</v>
      </c>
      <c r="I98" s="9">
        <v>1</v>
      </c>
      <c r="J98" s="9"/>
      <c r="K98" s="9"/>
    </row>
    <row r="99" spans="1:11" customFormat="1">
      <c r="A99" s="9" t="s">
        <v>3</v>
      </c>
      <c r="B99" s="9" t="s">
        <v>0</v>
      </c>
      <c r="C99" s="9">
        <v>1</v>
      </c>
      <c r="D99" s="9">
        <v>3</v>
      </c>
      <c r="E99" s="9" t="s">
        <v>30</v>
      </c>
      <c r="F99" s="9"/>
      <c r="G99" s="9"/>
      <c r="H99" s="9">
        <v>0</v>
      </c>
      <c r="I99" s="9">
        <v>0</v>
      </c>
      <c r="J99" s="9"/>
      <c r="K99" s="9"/>
    </row>
    <row r="100" spans="1:11" customFormat="1">
      <c r="A100" s="9" t="s">
        <v>3</v>
      </c>
      <c r="B100" s="9" t="s">
        <v>0</v>
      </c>
      <c r="C100" s="9">
        <v>1</v>
      </c>
      <c r="D100" s="9">
        <v>4</v>
      </c>
      <c r="E100" s="9" t="s">
        <v>30</v>
      </c>
      <c r="F100" s="9"/>
      <c r="G100" s="9"/>
      <c r="H100" s="9">
        <v>1</v>
      </c>
      <c r="I100" s="9">
        <v>0</v>
      </c>
      <c r="J100" s="9"/>
      <c r="K100" s="9"/>
    </row>
    <row r="101" spans="1:11" customFormat="1">
      <c r="A101" s="9" t="s">
        <v>3</v>
      </c>
      <c r="B101" s="9" t="s">
        <v>0</v>
      </c>
      <c r="C101" s="9">
        <v>1</v>
      </c>
      <c r="D101" s="9">
        <v>5</v>
      </c>
      <c r="E101" s="9" t="s">
        <v>30</v>
      </c>
      <c r="F101" s="9"/>
      <c r="G101" s="9"/>
      <c r="H101" s="9">
        <v>0</v>
      </c>
      <c r="I101" s="9">
        <v>0</v>
      </c>
      <c r="J101" s="9"/>
      <c r="K101" s="9"/>
    </row>
    <row r="102" spans="1:11" customFormat="1">
      <c r="A102" s="9" t="s">
        <v>3</v>
      </c>
      <c r="B102" s="9" t="s">
        <v>0</v>
      </c>
      <c r="C102" s="9">
        <v>1</v>
      </c>
      <c r="D102" s="9">
        <v>6</v>
      </c>
      <c r="E102" s="9" t="s">
        <v>30</v>
      </c>
      <c r="F102" s="9"/>
      <c r="G102" s="9"/>
      <c r="H102" s="9">
        <v>0</v>
      </c>
      <c r="I102" s="9">
        <v>0</v>
      </c>
      <c r="J102" s="9"/>
      <c r="K102" s="9"/>
    </row>
    <row r="103" spans="1:11" customFormat="1">
      <c r="A103" s="9" t="s">
        <v>3</v>
      </c>
      <c r="B103" s="9" t="s">
        <v>0</v>
      </c>
      <c r="C103" s="9">
        <v>1</v>
      </c>
      <c r="D103" s="9">
        <v>7</v>
      </c>
      <c r="E103" s="9" t="s">
        <v>30</v>
      </c>
      <c r="F103" s="9"/>
      <c r="G103" s="9"/>
      <c r="H103" s="9">
        <v>1</v>
      </c>
      <c r="I103" s="9">
        <v>0</v>
      </c>
      <c r="J103" s="9"/>
      <c r="K103" s="9"/>
    </row>
    <row r="104" spans="1:11" customFormat="1">
      <c r="A104" s="9" t="s">
        <v>3</v>
      </c>
      <c r="B104" s="9" t="s">
        <v>0</v>
      </c>
      <c r="C104" s="9">
        <v>1</v>
      </c>
      <c r="D104" s="9">
        <v>8</v>
      </c>
      <c r="E104" s="9" t="s">
        <v>30</v>
      </c>
      <c r="F104" s="9"/>
      <c r="G104" s="9"/>
      <c r="H104" s="9">
        <v>0</v>
      </c>
      <c r="I104" s="9">
        <v>1</v>
      </c>
      <c r="J104" s="9"/>
      <c r="K104" s="9"/>
    </row>
    <row r="105" spans="1:11" customFormat="1">
      <c r="A105" s="9" t="s">
        <v>3</v>
      </c>
      <c r="B105" s="9" t="s">
        <v>0</v>
      </c>
      <c r="C105" s="9">
        <v>1</v>
      </c>
      <c r="D105" s="9">
        <v>9</v>
      </c>
      <c r="E105" s="9" t="s">
        <v>30</v>
      </c>
      <c r="F105" s="9"/>
      <c r="G105" s="9"/>
      <c r="H105" s="9">
        <v>1</v>
      </c>
      <c r="I105" s="9">
        <v>0</v>
      </c>
      <c r="J105" s="9"/>
      <c r="K105" s="9"/>
    </row>
    <row r="106" spans="1:11" customFormat="1">
      <c r="A106" s="9" t="s">
        <v>3</v>
      </c>
      <c r="B106" s="9" t="s">
        <v>0</v>
      </c>
      <c r="C106" s="9">
        <v>1</v>
      </c>
      <c r="D106" s="9">
        <v>10</v>
      </c>
      <c r="E106" s="9" t="s">
        <v>30</v>
      </c>
      <c r="F106" s="9"/>
      <c r="G106" s="9"/>
      <c r="H106" s="9">
        <v>1</v>
      </c>
      <c r="I106" s="9">
        <v>1</v>
      </c>
      <c r="J106" s="9"/>
      <c r="K106" s="9"/>
    </row>
    <row r="107" spans="1:11" customFormat="1">
      <c r="A107" s="9" t="s">
        <v>3</v>
      </c>
      <c r="B107" s="9" t="s">
        <v>0</v>
      </c>
      <c r="C107" s="9">
        <v>1</v>
      </c>
      <c r="D107" s="9">
        <v>11</v>
      </c>
      <c r="E107" s="9" t="s">
        <v>30</v>
      </c>
      <c r="F107" s="9"/>
      <c r="G107" s="9"/>
      <c r="H107" s="9">
        <v>0</v>
      </c>
      <c r="I107" s="9">
        <v>0</v>
      </c>
      <c r="J107" s="9"/>
      <c r="K107" s="9"/>
    </row>
    <row r="108" spans="1:11" customFormat="1">
      <c r="A108" s="9" t="s">
        <v>3</v>
      </c>
      <c r="B108" s="9" t="s">
        <v>0</v>
      </c>
      <c r="C108" s="7">
        <v>2</v>
      </c>
      <c r="D108" s="7">
        <v>1</v>
      </c>
      <c r="E108" s="8" t="s">
        <v>33</v>
      </c>
      <c r="F108" s="7">
        <v>20</v>
      </c>
      <c r="G108" s="7"/>
      <c r="H108" s="7">
        <v>1</v>
      </c>
      <c r="I108" s="7">
        <v>5</v>
      </c>
      <c r="J108" s="7">
        <v>16</v>
      </c>
      <c r="K108" s="7">
        <v>8</v>
      </c>
    </row>
    <row r="109" spans="1:11" customFormat="1">
      <c r="A109" s="9" t="s">
        <v>3</v>
      </c>
      <c r="B109" s="9" t="s">
        <v>0</v>
      </c>
      <c r="C109" s="7">
        <v>2</v>
      </c>
      <c r="D109" s="7">
        <v>2</v>
      </c>
      <c r="E109" s="8" t="s">
        <v>33</v>
      </c>
      <c r="F109" s="7">
        <v>15</v>
      </c>
      <c r="G109" s="7"/>
      <c r="H109" s="7">
        <v>3</v>
      </c>
      <c r="I109" s="7">
        <v>5</v>
      </c>
      <c r="J109" s="7">
        <v>3</v>
      </c>
      <c r="K109" s="7">
        <v>52</v>
      </c>
    </row>
    <row r="110" spans="1:11" customFormat="1">
      <c r="A110" s="9" t="s">
        <v>3</v>
      </c>
      <c r="B110" s="9" t="s">
        <v>0</v>
      </c>
      <c r="C110" s="7">
        <v>2</v>
      </c>
      <c r="D110" s="7">
        <v>3</v>
      </c>
      <c r="E110" s="8" t="s">
        <v>33</v>
      </c>
      <c r="F110" s="7">
        <v>30</v>
      </c>
      <c r="G110" s="7"/>
      <c r="H110" s="7">
        <v>1</v>
      </c>
      <c r="I110" s="7">
        <v>5</v>
      </c>
      <c r="J110" s="7">
        <v>20</v>
      </c>
      <c r="K110" s="7">
        <v>10</v>
      </c>
    </row>
    <row r="111" spans="1:11" customFormat="1">
      <c r="A111" s="9" t="s">
        <v>3</v>
      </c>
      <c r="B111" s="9" t="s">
        <v>0</v>
      </c>
      <c r="C111" s="7">
        <v>2</v>
      </c>
      <c r="D111" s="7">
        <v>4</v>
      </c>
      <c r="E111" s="8" t="s">
        <v>33</v>
      </c>
      <c r="F111" s="7">
        <v>40</v>
      </c>
      <c r="G111" s="7"/>
      <c r="H111" s="7">
        <v>4</v>
      </c>
      <c r="I111" s="7">
        <v>13</v>
      </c>
      <c r="J111" s="7">
        <v>7</v>
      </c>
      <c r="K111" s="7">
        <v>43</v>
      </c>
    </row>
    <row r="112" spans="1:11" customFormat="1">
      <c r="A112" s="9" t="s">
        <v>3</v>
      </c>
      <c r="B112" s="9" t="s">
        <v>0</v>
      </c>
      <c r="C112" s="7">
        <v>2</v>
      </c>
      <c r="D112" s="7">
        <v>5</v>
      </c>
      <c r="E112" s="8" t="s">
        <v>33</v>
      </c>
      <c r="F112" s="7">
        <v>30</v>
      </c>
      <c r="G112" s="7"/>
      <c r="H112" s="7">
        <v>3</v>
      </c>
      <c r="I112" s="7">
        <v>4</v>
      </c>
      <c r="J112" s="7">
        <v>12</v>
      </c>
      <c r="K112" s="7">
        <v>10</v>
      </c>
    </row>
    <row r="113" spans="1:11" customFormat="1">
      <c r="A113" s="9" t="s">
        <v>3</v>
      </c>
      <c r="B113" s="9" t="s">
        <v>0</v>
      </c>
      <c r="C113" s="7">
        <v>2</v>
      </c>
      <c r="D113" s="7">
        <v>6</v>
      </c>
      <c r="E113" s="8" t="s">
        <v>33</v>
      </c>
      <c r="F113" s="7">
        <v>40</v>
      </c>
      <c r="G113" s="7"/>
      <c r="H113" s="7">
        <v>1</v>
      </c>
      <c r="I113" s="7">
        <v>7</v>
      </c>
      <c r="J113" s="7">
        <v>3</v>
      </c>
      <c r="K113" s="7">
        <v>40</v>
      </c>
    </row>
    <row r="114" spans="1:11" customFormat="1">
      <c r="A114" s="9" t="s">
        <v>3</v>
      </c>
      <c r="B114" s="9" t="s">
        <v>0</v>
      </c>
      <c r="C114" s="7">
        <v>2</v>
      </c>
      <c r="D114" s="7">
        <v>7</v>
      </c>
      <c r="E114" s="8" t="s">
        <v>33</v>
      </c>
      <c r="F114" s="7">
        <v>20</v>
      </c>
      <c r="G114" s="7"/>
      <c r="H114" s="7">
        <v>0</v>
      </c>
      <c r="I114" s="7">
        <v>3</v>
      </c>
      <c r="J114" s="7">
        <v>14</v>
      </c>
      <c r="K114" s="7">
        <v>8</v>
      </c>
    </row>
    <row r="115" spans="1:11" customFormat="1">
      <c r="A115" s="9" t="s">
        <v>3</v>
      </c>
      <c r="B115" s="9" t="s">
        <v>0</v>
      </c>
      <c r="C115" s="7">
        <v>2</v>
      </c>
      <c r="D115" s="7">
        <v>8</v>
      </c>
      <c r="E115" s="8" t="s">
        <v>33</v>
      </c>
      <c r="F115" s="7">
        <v>10</v>
      </c>
      <c r="G115" s="7"/>
      <c r="H115" s="7">
        <v>3</v>
      </c>
      <c r="I115" s="7">
        <v>4</v>
      </c>
      <c r="J115" s="7">
        <v>20</v>
      </c>
      <c r="K115" s="7">
        <v>10</v>
      </c>
    </row>
    <row r="116" spans="1:11" customFormat="1">
      <c r="A116" s="9" t="s">
        <v>3</v>
      </c>
      <c r="B116" s="9" t="s">
        <v>0</v>
      </c>
      <c r="C116" s="7">
        <v>2</v>
      </c>
      <c r="D116" s="7">
        <v>9</v>
      </c>
      <c r="E116" s="8" t="s">
        <v>33</v>
      </c>
      <c r="F116" s="7">
        <v>5</v>
      </c>
      <c r="G116" s="7"/>
      <c r="H116" s="7">
        <v>3</v>
      </c>
      <c r="I116" s="7">
        <v>5</v>
      </c>
      <c r="J116" s="7">
        <v>18</v>
      </c>
      <c r="K116" s="7">
        <v>8</v>
      </c>
    </row>
    <row r="117" spans="1:11" customFormat="1">
      <c r="A117" s="9" t="s">
        <v>3</v>
      </c>
      <c r="B117" s="9" t="s">
        <v>0</v>
      </c>
      <c r="C117" s="7">
        <v>2</v>
      </c>
      <c r="D117" s="7">
        <v>10</v>
      </c>
      <c r="E117" s="8" t="s">
        <v>33</v>
      </c>
      <c r="F117" s="7">
        <v>20</v>
      </c>
      <c r="G117" s="7"/>
      <c r="H117" s="7">
        <v>2</v>
      </c>
      <c r="I117" s="7">
        <v>7</v>
      </c>
      <c r="J117" s="7">
        <v>18</v>
      </c>
      <c r="K117" s="7">
        <v>9</v>
      </c>
    </row>
    <row r="118" spans="1:11" customFormat="1">
      <c r="A118" s="9" t="s">
        <v>3</v>
      </c>
      <c r="B118" s="9" t="s">
        <v>0</v>
      </c>
      <c r="C118" s="7">
        <v>2</v>
      </c>
      <c r="D118" s="7">
        <v>11</v>
      </c>
      <c r="E118" s="8" t="s">
        <v>33</v>
      </c>
      <c r="F118" s="7">
        <v>40</v>
      </c>
      <c r="G118" s="7"/>
      <c r="H118" s="7">
        <v>2</v>
      </c>
      <c r="I118" s="7">
        <v>5</v>
      </c>
      <c r="J118" s="7">
        <v>6</v>
      </c>
      <c r="K118" s="7">
        <v>8</v>
      </c>
    </row>
    <row r="119" spans="1:11" customFormat="1">
      <c r="A119" s="9" t="s">
        <v>3</v>
      </c>
      <c r="B119" s="9" t="s">
        <v>0</v>
      </c>
      <c r="C119" s="7">
        <v>3</v>
      </c>
      <c r="D119" s="7">
        <v>1</v>
      </c>
      <c r="E119" s="8" t="s">
        <v>33</v>
      </c>
      <c r="F119" s="7">
        <v>30</v>
      </c>
      <c r="G119" s="7"/>
      <c r="H119" s="7">
        <v>1</v>
      </c>
      <c r="I119" s="7">
        <v>3</v>
      </c>
      <c r="J119" s="7">
        <v>9</v>
      </c>
      <c r="K119" s="7">
        <v>56</v>
      </c>
    </row>
    <row r="120" spans="1:11" customFormat="1">
      <c r="A120" s="9" t="s">
        <v>3</v>
      </c>
      <c r="B120" s="9" t="s">
        <v>0</v>
      </c>
      <c r="C120" s="7">
        <v>3</v>
      </c>
      <c r="D120" s="7">
        <v>2</v>
      </c>
      <c r="E120" s="8" t="s">
        <v>33</v>
      </c>
      <c r="F120" s="7">
        <v>50</v>
      </c>
      <c r="G120" s="7"/>
      <c r="H120" s="7">
        <v>0</v>
      </c>
      <c r="I120" s="7">
        <v>5</v>
      </c>
      <c r="J120" s="7">
        <v>5</v>
      </c>
      <c r="K120" s="7">
        <v>10</v>
      </c>
    </row>
    <row r="121" spans="1:11" customFormat="1">
      <c r="A121" s="9" t="s">
        <v>3</v>
      </c>
      <c r="B121" s="9" t="s">
        <v>0</v>
      </c>
      <c r="C121" s="7">
        <v>3</v>
      </c>
      <c r="D121" s="7">
        <v>3</v>
      </c>
      <c r="E121" s="8" t="s">
        <v>33</v>
      </c>
      <c r="F121" s="7">
        <v>15</v>
      </c>
      <c r="G121" s="7"/>
      <c r="H121" s="7">
        <v>1</v>
      </c>
      <c r="I121" s="7">
        <v>6</v>
      </c>
      <c r="J121" s="7">
        <v>23</v>
      </c>
      <c r="K121" s="7">
        <v>53</v>
      </c>
    </row>
    <row r="122" spans="1:11" customFormat="1">
      <c r="A122" s="9" t="s">
        <v>3</v>
      </c>
      <c r="B122" s="9" t="s">
        <v>0</v>
      </c>
      <c r="C122" s="7">
        <v>3</v>
      </c>
      <c r="D122" s="7">
        <v>4</v>
      </c>
      <c r="E122" s="8" t="s">
        <v>33</v>
      </c>
      <c r="F122" s="7">
        <v>30</v>
      </c>
      <c r="G122" s="7"/>
      <c r="H122" s="7">
        <v>1</v>
      </c>
      <c r="I122" s="7">
        <v>5</v>
      </c>
      <c r="J122" s="7">
        <v>11</v>
      </c>
      <c r="K122" s="7">
        <v>58</v>
      </c>
    </row>
    <row r="123" spans="1:11" customFormat="1">
      <c r="A123" s="9" t="s">
        <v>3</v>
      </c>
      <c r="B123" s="9" t="s">
        <v>0</v>
      </c>
      <c r="C123" s="7">
        <v>3</v>
      </c>
      <c r="D123" s="7">
        <v>5</v>
      </c>
      <c r="E123" s="8" t="s">
        <v>33</v>
      </c>
      <c r="F123" s="7">
        <v>17</v>
      </c>
      <c r="G123" s="7"/>
      <c r="H123" s="7">
        <v>1</v>
      </c>
      <c r="I123" s="7">
        <v>6</v>
      </c>
      <c r="J123" s="7">
        <v>1</v>
      </c>
      <c r="K123" s="7">
        <v>3</v>
      </c>
    </row>
    <row r="124" spans="1:11" customFormat="1">
      <c r="A124" s="9" t="s">
        <v>3</v>
      </c>
      <c r="B124" s="9" t="s">
        <v>0</v>
      </c>
      <c r="C124" s="7">
        <v>3</v>
      </c>
      <c r="D124" s="7">
        <v>6</v>
      </c>
      <c r="E124" s="8" t="s">
        <v>33</v>
      </c>
      <c r="F124" s="7">
        <v>26</v>
      </c>
      <c r="G124" s="7"/>
      <c r="H124" s="7">
        <v>1</v>
      </c>
      <c r="I124" s="7">
        <v>3</v>
      </c>
      <c r="J124" s="7">
        <v>14</v>
      </c>
      <c r="K124" s="7">
        <v>28</v>
      </c>
    </row>
    <row r="125" spans="1:11" customFormat="1">
      <c r="A125" s="9" t="s">
        <v>3</v>
      </c>
      <c r="B125" s="9" t="s">
        <v>0</v>
      </c>
      <c r="C125" s="7">
        <v>3</v>
      </c>
      <c r="D125" s="7">
        <v>7</v>
      </c>
      <c r="E125" s="8" t="s">
        <v>33</v>
      </c>
      <c r="F125" s="7">
        <v>100</v>
      </c>
      <c r="G125" s="7"/>
      <c r="H125" s="7">
        <v>0</v>
      </c>
      <c r="I125" s="7">
        <v>0</v>
      </c>
      <c r="J125" s="7">
        <v>11</v>
      </c>
      <c r="K125" s="7">
        <v>13</v>
      </c>
    </row>
    <row r="126" spans="1:11" customFormat="1">
      <c r="A126" s="9" t="s">
        <v>3</v>
      </c>
      <c r="B126" s="9" t="s">
        <v>0</v>
      </c>
      <c r="C126" s="7">
        <v>3</v>
      </c>
      <c r="D126" s="7">
        <v>8</v>
      </c>
      <c r="E126" s="8" t="s">
        <v>33</v>
      </c>
      <c r="F126" s="7">
        <v>10</v>
      </c>
      <c r="G126" s="7"/>
      <c r="H126" s="7">
        <v>0</v>
      </c>
      <c r="I126" s="7">
        <v>7</v>
      </c>
      <c r="J126" s="7">
        <v>16</v>
      </c>
      <c r="K126" s="7">
        <v>8</v>
      </c>
    </row>
    <row r="127" spans="1:11" customFormat="1">
      <c r="A127" s="9" t="s">
        <v>3</v>
      </c>
      <c r="B127" s="9" t="s">
        <v>0</v>
      </c>
      <c r="C127" s="7">
        <v>3</v>
      </c>
      <c r="D127" s="7">
        <v>9</v>
      </c>
      <c r="E127" s="8" t="s">
        <v>33</v>
      </c>
      <c r="F127" s="7">
        <v>15</v>
      </c>
      <c r="G127" s="7"/>
      <c r="H127" s="7">
        <v>1</v>
      </c>
      <c r="I127" s="7">
        <v>3</v>
      </c>
      <c r="J127" s="7">
        <v>8</v>
      </c>
      <c r="K127" s="7">
        <v>10</v>
      </c>
    </row>
    <row r="128" spans="1:11" customFormat="1">
      <c r="A128" s="9" t="s">
        <v>3</v>
      </c>
      <c r="B128" s="9" t="s">
        <v>0</v>
      </c>
      <c r="C128" s="7">
        <v>3</v>
      </c>
      <c r="D128" s="7">
        <v>10</v>
      </c>
      <c r="E128" s="8" t="s">
        <v>33</v>
      </c>
      <c r="F128" s="7">
        <v>40</v>
      </c>
      <c r="G128" s="7"/>
      <c r="H128" s="7">
        <v>2</v>
      </c>
      <c r="I128" s="7">
        <v>9</v>
      </c>
      <c r="J128" s="7">
        <v>13</v>
      </c>
      <c r="K128" s="7">
        <v>8</v>
      </c>
    </row>
    <row r="129" spans="1:11" customFormat="1">
      <c r="A129" s="9" t="s">
        <v>3</v>
      </c>
      <c r="B129" s="9" t="s">
        <v>0</v>
      </c>
      <c r="C129" s="7">
        <v>3</v>
      </c>
      <c r="D129" s="7">
        <v>11</v>
      </c>
      <c r="E129" s="8" t="s">
        <v>33</v>
      </c>
      <c r="F129" s="7">
        <v>10</v>
      </c>
      <c r="G129" s="7"/>
      <c r="H129" s="7">
        <v>0</v>
      </c>
      <c r="I129" s="7">
        <v>7</v>
      </c>
      <c r="J129" s="7">
        <v>3</v>
      </c>
      <c r="K129" s="7">
        <v>8</v>
      </c>
    </row>
    <row r="130" spans="1:11" customFormat="1">
      <c r="A130" s="9" t="s">
        <v>3</v>
      </c>
      <c r="B130" s="9" t="s">
        <v>0</v>
      </c>
      <c r="C130" s="7">
        <v>4</v>
      </c>
      <c r="D130" s="7">
        <v>1</v>
      </c>
      <c r="E130" s="8" t="s">
        <v>35</v>
      </c>
      <c r="F130" s="7">
        <v>95</v>
      </c>
      <c r="G130" s="7"/>
      <c r="H130" s="7">
        <v>0</v>
      </c>
      <c r="I130" s="7">
        <v>3</v>
      </c>
      <c r="J130" s="7">
        <v>23</v>
      </c>
      <c r="K130" s="7">
        <v>97</v>
      </c>
    </row>
    <row r="131" spans="1:11" customFormat="1">
      <c r="A131" s="9" t="s">
        <v>3</v>
      </c>
      <c r="B131" s="9" t="s">
        <v>0</v>
      </c>
      <c r="C131" s="7">
        <v>4</v>
      </c>
      <c r="D131" s="7">
        <v>2</v>
      </c>
      <c r="E131" s="8" t="s">
        <v>35</v>
      </c>
      <c r="F131" s="7">
        <v>100</v>
      </c>
      <c r="G131" s="7"/>
      <c r="H131" s="7">
        <v>0</v>
      </c>
      <c r="I131" s="7">
        <v>0</v>
      </c>
      <c r="J131" s="7">
        <v>27</v>
      </c>
      <c r="K131" s="7">
        <v>76</v>
      </c>
    </row>
    <row r="132" spans="1:11" customFormat="1">
      <c r="A132" s="9" t="s">
        <v>3</v>
      </c>
      <c r="B132" s="9" t="s">
        <v>0</v>
      </c>
      <c r="C132" s="7">
        <v>4</v>
      </c>
      <c r="D132" s="7">
        <v>3</v>
      </c>
      <c r="E132" s="8" t="s">
        <v>35</v>
      </c>
      <c r="F132" s="7">
        <v>90</v>
      </c>
      <c r="G132" s="7"/>
      <c r="H132" s="7">
        <v>1</v>
      </c>
      <c r="I132" s="7">
        <v>0</v>
      </c>
      <c r="J132" s="7">
        <v>16</v>
      </c>
      <c r="K132" s="7">
        <v>130</v>
      </c>
    </row>
    <row r="133" spans="1:11" customFormat="1">
      <c r="A133" s="9" t="s">
        <v>3</v>
      </c>
      <c r="B133" s="9" t="s">
        <v>0</v>
      </c>
      <c r="C133" s="7">
        <v>4</v>
      </c>
      <c r="D133" s="7">
        <v>4</v>
      </c>
      <c r="E133" s="8" t="s">
        <v>35</v>
      </c>
      <c r="F133" s="7">
        <v>100</v>
      </c>
      <c r="G133" s="7"/>
      <c r="H133" s="7">
        <v>1</v>
      </c>
      <c r="I133" s="7">
        <v>0</v>
      </c>
      <c r="J133" s="7">
        <v>31</v>
      </c>
      <c r="K133" s="7">
        <v>120</v>
      </c>
    </row>
    <row r="134" spans="1:11" customFormat="1">
      <c r="A134" s="9" t="s">
        <v>3</v>
      </c>
      <c r="B134" s="9" t="s">
        <v>0</v>
      </c>
      <c r="C134" s="7">
        <v>4</v>
      </c>
      <c r="D134" s="7">
        <v>5</v>
      </c>
      <c r="E134" s="8" t="s">
        <v>35</v>
      </c>
      <c r="F134" s="7">
        <v>10</v>
      </c>
      <c r="G134" s="7"/>
      <c r="H134" s="7">
        <v>0</v>
      </c>
      <c r="I134" s="7">
        <v>0</v>
      </c>
      <c r="J134" s="7">
        <v>2</v>
      </c>
      <c r="K134" s="7">
        <v>69</v>
      </c>
    </row>
    <row r="135" spans="1:11" customFormat="1">
      <c r="A135" s="9" t="s">
        <v>3</v>
      </c>
      <c r="B135" s="9" t="s">
        <v>0</v>
      </c>
      <c r="C135" s="7">
        <v>4</v>
      </c>
      <c r="D135" s="7">
        <v>6</v>
      </c>
      <c r="E135" s="8" t="s">
        <v>35</v>
      </c>
      <c r="F135" s="7">
        <v>95</v>
      </c>
      <c r="G135" s="7"/>
      <c r="H135" s="7">
        <v>0</v>
      </c>
      <c r="I135" s="7">
        <v>1</v>
      </c>
      <c r="J135" s="7">
        <v>14</v>
      </c>
      <c r="K135" s="7">
        <v>97</v>
      </c>
    </row>
    <row r="136" spans="1:11" customFormat="1">
      <c r="A136" s="9" t="s">
        <v>3</v>
      </c>
      <c r="B136" s="9" t="s">
        <v>0</v>
      </c>
      <c r="C136" s="7">
        <v>4</v>
      </c>
      <c r="D136" s="7">
        <v>7</v>
      </c>
      <c r="E136" s="8" t="s">
        <v>35</v>
      </c>
      <c r="F136" s="7">
        <v>100</v>
      </c>
      <c r="G136" s="7"/>
      <c r="H136" s="7">
        <v>0</v>
      </c>
      <c r="I136" s="7">
        <v>0</v>
      </c>
      <c r="J136" s="7">
        <v>30</v>
      </c>
      <c r="K136" s="7">
        <v>64</v>
      </c>
    </row>
    <row r="137" spans="1:11" customFormat="1">
      <c r="A137" s="9" t="s">
        <v>3</v>
      </c>
      <c r="B137" s="9" t="s">
        <v>0</v>
      </c>
      <c r="C137" s="7">
        <v>4</v>
      </c>
      <c r="D137" s="7">
        <v>8</v>
      </c>
      <c r="E137" s="8" t="s">
        <v>35</v>
      </c>
      <c r="F137" s="7">
        <v>100</v>
      </c>
      <c r="G137" s="7"/>
      <c r="H137" s="7">
        <v>0</v>
      </c>
      <c r="I137" s="7">
        <v>0</v>
      </c>
      <c r="J137" s="7">
        <v>37</v>
      </c>
      <c r="K137" s="7">
        <v>41</v>
      </c>
    </row>
    <row r="138" spans="1:11" customFormat="1">
      <c r="A138" s="9" t="s">
        <v>3</v>
      </c>
      <c r="B138" s="9" t="s">
        <v>0</v>
      </c>
      <c r="C138" s="7">
        <v>4</v>
      </c>
      <c r="D138" s="7">
        <v>9</v>
      </c>
      <c r="E138" s="8" t="s">
        <v>35</v>
      </c>
      <c r="F138" s="7">
        <v>80</v>
      </c>
      <c r="G138" s="7"/>
      <c r="H138" s="7">
        <v>0</v>
      </c>
      <c r="I138" s="7">
        <v>1</v>
      </c>
      <c r="J138" s="7">
        <v>16</v>
      </c>
      <c r="K138" s="7">
        <v>74</v>
      </c>
    </row>
    <row r="139" spans="1:11" customFormat="1">
      <c r="A139" s="9" t="s">
        <v>3</v>
      </c>
      <c r="B139" s="9" t="s">
        <v>0</v>
      </c>
      <c r="C139" s="7">
        <v>4</v>
      </c>
      <c r="D139" s="7">
        <v>10</v>
      </c>
      <c r="E139" s="8" t="s">
        <v>35</v>
      </c>
      <c r="F139" s="7">
        <v>100</v>
      </c>
      <c r="G139" s="7"/>
      <c r="H139" s="7">
        <v>0</v>
      </c>
      <c r="I139" s="7">
        <v>0</v>
      </c>
      <c r="J139" s="7">
        <v>16</v>
      </c>
      <c r="K139" s="7">
        <v>81</v>
      </c>
    </row>
    <row r="140" spans="1:11" customFormat="1">
      <c r="A140" s="9" t="s">
        <v>3</v>
      </c>
      <c r="B140" s="9" t="s">
        <v>0</v>
      </c>
      <c r="C140" s="7">
        <v>4</v>
      </c>
      <c r="D140" s="7">
        <v>11</v>
      </c>
      <c r="E140" s="8" t="s">
        <v>35</v>
      </c>
      <c r="F140" s="7">
        <v>95</v>
      </c>
      <c r="G140" s="7"/>
      <c r="H140" s="7">
        <v>0</v>
      </c>
      <c r="I140" s="7">
        <v>0</v>
      </c>
      <c r="J140" s="7">
        <v>7</v>
      </c>
      <c r="K140" s="7">
        <v>41</v>
      </c>
    </row>
    <row r="141" spans="1:11" customFormat="1">
      <c r="A141" s="9" t="s">
        <v>3</v>
      </c>
      <c r="B141" s="9" t="s">
        <v>0</v>
      </c>
      <c r="C141" s="10">
        <v>5</v>
      </c>
      <c r="D141" s="7">
        <v>1</v>
      </c>
      <c r="E141" s="8" t="s">
        <v>33</v>
      </c>
      <c r="F141" s="7">
        <v>10</v>
      </c>
      <c r="G141" s="7"/>
      <c r="H141" s="7">
        <v>6</v>
      </c>
      <c r="I141" s="7">
        <v>2</v>
      </c>
      <c r="J141" s="7">
        <v>66</v>
      </c>
      <c r="K141" s="7">
        <v>16</v>
      </c>
    </row>
    <row r="142" spans="1:11" customFormat="1">
      <c r="A142" s="9" t="s">
        <v>3</v>
      </c>
      <c r="B142" s="9" t="s">
        <v>0</v>
      </c>
      <c r="C142" s="10">
        <v>5</v>
      </c>
      <c r="D142" s="7">
        <v>2</v>
      </c>
      <c r="E142" s="8" t="s">
        <v>33</v>
      </c>
      <c r="F142" s="7">
        <v>30</v>
      </c>
      <c r="G142" s="7"/>
      <c r="H142" s="7">
        <v>8</v>
      </c>
      <c r="I142" s="7">
        <v>0</v>
      </c>
      <c r="J142" s="7">
        <v>46</v>
      </c>
      <c r="K142" s="7">
        <v>9</v>
      </c>
    </row>
    <row r="143" spans="1:11" customFormat="1">
      <c r="A143" s="9" t="s">
        <v>3</v>
      </c>
      <c r="B143" s="9" t="s">
        <v>0</v>
      </c>
      <c r="C143" s="10">
        <v>5</v>
      </c>
      <c r="D143" s="7">
        <v>3</v>
      </c>
      <c r="E143" s="8" t="s">
        <v>33</v>
      </c>
      <c r="F143" s="7">
        <v>30</v>
      </c>
      <c r="G143" s="7"/>
      <c r="H143" s="7">
        <v>5</v>
      </c>
      <c r="I143" s="7">
        <v>1</v>
      </c>
      <c r="J143" s="7">
        <v>26</v>
      </c>
      <c r="K143" s="7">
        <v>28</v>
      </c>
    </row>
    <row r="144" spans="1:11" customFormat="1">
      <c r="A144" s="9" t="s">
        <v>3</v>
      </c>
      <c r="B144" s="9" t="s">
        <v>0</v>
      </c>
      <c r="C144" s="10">
        <v>5</v>
      </c>
      <c r="D144" s="7">
        <v>4</v>
      </c>
      <c r="E144" s="8" t="s">
        <v>33</v>
      </c>
      <c r="F144" s="7">
        <v>15</v>
      </c>
      <c r="G144" s="7"/>
      <c r="H144" s="7">
        <v>8</v>
      </c>
      <c r="I144" s="7">
        <v>0</v>
      </c>
      <c r="J144" s="7">
        <v>7</v>
      </c>
      <c r="K144" s="7">
        <v>13</v>
      </c>
    </row>
    <row r="145" spans="1:13" customFormat="1">
      <c r="A145" s="9" t="s">
        <v>3</v>
      </c>
      <c r="B145" s="9" t="s">
        <v>0</v>
      </c>
      <c r="C145" s="10">
        <v>5</v>
      </c>
      <c r="D145" s="7">
        <v>5</v>
      </c>
      <c r="E145" s="8" t="s">
        <v>33</v>
      </c>
      <c r="F145" s="7">
        <v>55</v>
      </c>
      <c r="G145" s="7"/>
      <c r="H145" s="7">
        <v>6</v>
      </c>
      <c r="I145" s="7">
        <v>3</v>
      </c>
      <c r="J145" s="7">
        <v>42</v>
      </c>
      <c r="K145" s="7">
        <v>8</v>
      </c>
      <c r="L145" s="7"/>
      <c r="M145" s="7"/>
    </row>
    <row r="146" spans="1:13" customFormat="1">
      <c r="A146" s="9" t="s">
        <v>3</v>
      </c>
      <c r="B146" s="9" t="s">
        <v>0</v>
      </c>
      <c r="C146" s="10">
        <v>5</v>
      </c>
      <c r="D146" s="7">
        <v>6</v>
      </c>
      <c r="E146" s="8" t="s">
        <v>33</v>
      </c>
      <c r="F146" s="7">
        <v>50</v>
      </c>
      <c r="G146" s="7"/>
      <c r="H146" s="7">
        <v>9</v>
      </c>
      <c r="I146" s="7">
        <v>4</v>
      </c>
      <c r="J146" s="7">
        <v>34</v>
      </c>
      <c r="K146" s="7">
        <v>4</v>
      </c>
      <c r="L146" s="7"/>
      <c r="M146" s="7">
        <v>5</v>
      </c>
    </row>
    <row r="147" spans="1:13" customFormat="1">
      <c r="A147" s="9" t="s">
        <v>3</v>
      </c>
      <c r="B147" s="9" t="s">
        <v>0</v>
      </c>
      <c r="C147" s="10">
        <v>5</v>
      </c>
      <c r="D147" s="7">
        <v>7</v>
      </c>
      <c r="E147" s="8" t="s">
        <v>33</v>
      </c>
      <c r="F147" s="7">
        <v>20</v>
      </c>
      <c r="G147" s="7"/>
      <c r="H147" s="7">
        <v>6</v>
      </c>
      <c r="I147" s="7">
        <v>3</v>
      </c>
      <c r="J147" s="7">
        <v>69</v>
      </c>
      <c r="K147" s="7">
        <v>5</v>
      </c>
      <c r="L147" s="7"/>
      <c r="M147" s="7">
        <v>6</v>
      </c>
    </row>
    <row r="148" spans="1:13" customFormat="1">
      <c r="A148" s="9" t="s">
        <v>3</v>
      </c>
      <c r="B148" s="9" t="s">
        <v>0</v>
      </c>
      <c r="C148" s="10">
        <v>5</v>
      </c>
      <c r="D148" s="7">
        <v>8</v>
      </c>
      <c r="E148" s="8" t="s">
        <v>33</v>
      </c>
      <c r="F148" s="7">
        <v>40</v>
      </c>
      <c r="G148" s="7"/>
      <c r="H148" s="7">
        <v>7</v>
      </c>
      <c r="I148" s="7">
        <v>4</v>
      </c>
      <c r="J148" s="7">
        <v>16</v>
      </c>
      <c r="K148" s="7">
        <v>4</v>
      </c>
      <c r="L148" s="7"/>
      <c r="M148" s="7">
        <v>7</v>
      </c>
    </row>
    <row r="149" spans="1:13" customFormat="1">
      <c r="A149" s="9" t="s">
        <v>3</v>
      </c>
      <c r="B149" s="9" t="s">
        <v>0</v>
      </c>
      <c r="C149" s="10">
        <v>5</v>
      </c>
      <c r="D149" s="7">
        <v>9</v>
      </c>
      <c r="E149" s="8" t="s">
        <v>33</v>
      </c>
      <c r="F149" s="7">
        <v>35</v>
      </c>
      <c r="G149" s="7"/>
      <c r="H149" s="7">
        <v>9</v>
      </c>
      <c r="I149" s="7">
        <v>5</v>
      </c>
      <c r="J149" s="7">
        <v>38</v>
      </c>
      <c r="K149" s="7">
        <v>32</v>
      </c>
      <c r="L149" s="7"/>
      <c r="M149" s="7"/>
    </row>
    <row r="150" spans="1:13" customFormat="1">
      <c r="A150" s="9" t="s">
        <v>3</v>
      </c>
      <c r="B150" s="9" t="s">
        <v>0</v>
      </c>
      <c r="C150" s="10">
        <v>5</v>
      </c>
      <c r="D150" s="7">
        <v>10</v>
      </c>
      <c r="E150" s="8" t="s">
        <v>33</v>
      </c>
      <c r="F150" s="7">
        <v>25</v>
      </c>
      <c r="G150" s="7"/>
      <c r="H150" s="7">
        <v>3</v>
      </c>
      <c r="I150" s="7">
        <v>4</v>
      </c>
      <c r="J150" s="7">
        <v>60</v>
      </c>
      <c r="K150" s="7">
        <v>8</v>
      </c>
      <c r="L150" s="7"/>
      <c r="M150" s="7"/>
    </row>
    <row r="151" spans="1:13" customFormat="1">
      <c r="A151" s="9" t="s">
        <v>3</v>
      </c>
      <c r="B151" s="9" t="s">
        <v>0</v>
      </c>
      <c r="C151" s="10">
        <v>5</v>
      </c>
      <c r="D151" s="7">
        <v>11</v>
      </c>
      <c r="E151" s="8" t="s">
        <v>33</v>
      </c>
      <c r="F151" s="7">
        <v>20</v>
      </c>
      <c r="G151" s="7"/>
      <c r="H151" s="7">
        <v>3</v>
      </c>
      <c r="I151" s="7">
        <v>4</v>
      </c>
      <c r="J151" s="7">
        <v>65</v>
      </c>
      <c r="K151" s="7">
        <v>17</v>
      </c>
      <c r="L151" s="7"/>
      <c r="M151" s="7"/>
    </row>
    <row r="152" spans="1:13" customFormat="1">
      <c r="A152" s="9" t="s">
        <v>3</v>
      </c>
      <c r="B152" s="9" t="s">
        <v>0</v>
      </c>
      <c r="C152" s="10">
        <v>6</v>
      </c>
      <c r="D152" s="7">
        <v>1</v>
      </c>
      <c r="E152" s="8" t="s">
        <v>33</v>
      </c>
      <c r="F152" s="7">
        <v>15</v>
      </c>
      <c r="G152" s="7">
        <v>5</v>
      </c>
      <c r="H152" s="7">
        <v>4</v>
      </c>
      <c r="I152" s="7">
        <v>2</v>
      </c>
      <c r="J152" s="7">
        <v>42</v>
      </c>
      <c r="K152" s="7">
        <v>8</v>
      </c>
      <c r="L152" s="7"/>
      <c r="M152" s="7"/>
    </row>
    <row r="153" spans="1:13" customFormat="1">
      <c r="A153" s="9" t="s">
        <v>3</v>
      </c>
      <c r="B153" s="9" t="s">
        <v>0</v>
      </c>
      <c r="C153" s="10">
        <v>6</v>
      </c>
      <c r="D153" s="7">
        <v>2</v>
      </c>
      <c r="E153" s="8" t="s">
        <v>33</v>
      </c>
      <c r="F153" s="7">
        <v>3</v>
      </c>
      <c r="G153" s="7">
        <v>2</v>
      </c>
      <c r="H153" s="7">
        <v>6</v>
      </c>
      <c r="I153" s="7">
        <v>4</v>
      </c>
      <c r="J153" s="7">
        <v>34</v>
      </c>
      <c r="K153" s="7">
        <v>28</v>
      </c>
      <c r="L153" s="7"/>
      <c r="M153" s="7"/>
    </row>
    <row r="154" spans="1:13" customFormat="1">
      <c r="A154" s="9" t="s">
        <v>3</v>
      </c>
      <c r="B154" s="9" t="s">
        <v>0</v>
      </c>
      <c r="C154" s="10">
        <v>6</v>
      </c>
      <c r="D154" s="7">
        <v>3</v>
      </c>
      <c r="E154" s="8" t="s">
        <v>33</v>
      </c>
      <c r="F154" s="7">
        <v>2</v>
      </c>
      <c r="G154" s="7">
        <v>2</v>
      </c>
      <c r="H154" s="7">
        <v>3</v>
      </c>
      <c r="I154" s="7">
        <v>1</v>
      </c>
      <c r="J154" s="7">
        <v>76</v>
      </c>
      <c r="K154" s="7">
        <v>57</v>
      </c>
      <c r="L154" s="7"/>
      <c r="M154" s="7"/>
    </row>
    <row r="155" spans="1:13" customFormat="1">
      <c r="A155" s="9" t="s">
        <v>3</v>
      </c>
      <c r="B155" s="9" t="s">
        <v>0</v>
      </c>
      <c r="C155" s="10">
        <v>6</v>
      </c>
      <c r="D155" s="7">
        <v>4</v>
      </c>
      <c r="E155" s="8" t="s">
        <v>33</v>
      </c>
      <c r="F155" s="7">
        <v>5</v>
      </c>
      <c r="G155" s="7">
        <v>2</v>
      </c>
      <c r="H155" s="7">
        <v>2</v>
      </c>
      <c r="I155" s="7">
        <v>1</v>
      </c>
      <c r="J155" s="7">
        <v>71</v>
      </c>
      <c r="K155" s="7">
        <v>38</v>
      </c>
      <c r="L155" s="7"/>
      <c r="M155" s="7"/>
    </row>
    <row r="156" spans="1:13" customFormat="1">
      <c r="A156" s="9" t="s">
        <v>3</v>
      </c>
      <c r="B156" s="9" t="s">
        <v>0</v>
      </c>
      <c r="C156" s="10">
        <v>6</v>
      </c>
      <c r="D156" s="7">
        <v>5</v>
      </c>
      <c r="E156" s="8" t="s">
        <v>33</v>
      </c>
      <c r="F156" s="7">
        <v>10</v>
      </c>
      <c r="G156" s="7">
        <v>40</v>
      </c>
      <c r="H156" s="7">
        <v>3</v>
      </c>
      <c r="I156" s="7">
        <v>4</v>
      </c>
      <c r="J156" s="7">
        <v>71</v>
      </c>
      <c r="K156" s="7">
        <v>9</v>
      </c>
      <c r="L156" s="7"/>
      <c r="M156" s="7"/>
    </row>
    <row r="157" spans="1:13" customFormat="1">
      <c r="A157" s="9" t="s">
        <v>3</v>
      </c>
      <c r="B157" s="9" t="s">
        <v>0</v>
      </c>
      <c r="C157" s="10">
        <v>6</v>
      </c>
      <c r="D157" s="7">
        <v>6</v>
      </c>
      <c r="E157" s="8" t="s">
        <v>33</v>
      </c>
      <c r="F157" s="7">
        <v>3</v>
      </c>
      <c r="G157" s="7">
        <v>3</v>
      </c>
      <c r="H157" s="7">
        <v>2</v>
      </c>
      <c r="I157" s="7">
        <v>3</v>
      </c>
      <c r="J157" s="7">
        <v>61</v>
      </c>
      <c r="K157" s="7">
        <v>9</v>
      </c>
      <c r="L157" s="7"/>
      <c r="M157" s="7"/>
    </row>
    <row r="158" spans="1:13" customFormat="1">
      <c r="A158" s="9" t="s">
        <v>3</v>
      </c>
      <c r="B158" s="9" t="s">
        <v>0</v>
      </c>
      <c r="C158" s="10">
        <v>6</v>
      </c>
      <c r="D158" s="7">
        <v>7</v>
      </c>
      <c r="E158" s="8" t="s">
        <v>33</v>
      </c>
      <c r="F158" s="7">
        <v>12</v>
      </c>
      <c r="G158" s="7">
        <v>3</v>
      </c>
      <c r="H158" s="7">
        <v>3</v>
      </c>
      <c r="I158" s="7">
        <v>4</v>
      </c>
      <c r="J158" s="7">
        <v>66</v>
      </c>
      <c r="K158" s="7">
        <v>35</v>
      </c>
      <c r="L158" s="7"/>
      <c r="M158" s="7"/>
    </row>
    <row r="159" spans="1:13" customFormat="1">
      <c r="A159" s="9" t="s">
        <v>3</v>
      </c>
      <c r="B159" s="9" t="s">
        <v>0</v>
      </c>
      <c r="C159" s="10">
        <v>6</v>
      </c>
      <c r="D159" s="7">
        <v>8</v>
      </c>
      <c r="E159" s="8" t="s">
        <v>33</v>
      </c>
      <c r="F159" s="7">
        <v>5</v>
      </c>
      <c r="G159" s="7">
        <v>5</v>
      </c>
      <c r="H159" s="7">
        <v>3</v>
      </c>
      <c r="I159" s="7">
        <v>3</v>
      </c>
      <c r="J159" s="7">
        <v>55</v>
      </c>
      <c r="K159" s="7">
        <v>18</v>
      </c>
      <c r="L159" s="7"/>
      <c r="M159" s="7"/>
    </row>
    <row r="160" spans="1:13" customFormat="1">
      <c r="A160" s="9" t="s">
        <v>3</v>
      </c>
      <c r="B160" s="9" t="s">
        <v>0</v>
      </c>
      <c r="C160" s="10">
        <v>6</v>
      </c>
      <c r="D160" s="7">
        <v>9</v>
      </c>
      <c r="E160" s="8" t="s">
        <v>33</v>
      </c>
      <c r="F160" s="7">
        <v>25</v>
      </c>
      <c r="G160" s="7">
        <v>40</v>
      </c>
      <c r="H160" s="7">
        <v>2</v>
      </c>
      <c r="I160" s="7">
        <v>2</v>
      </c>
      <c r="J160" s="7">
        <v>90</v>
      </c>
      <c r="K160" s="7">
        <v>66</v>
      </c>
      <c r="L160" s="7"/>
      <c r="M160" s="7"/>
    </row>
    <row r="161" spans="1:11" customFormat="1">
      <c r="A161" s="9" t="s">
        <v>3</v>
      </c>
      <c r="B161" s="9" t="s">
        <v>0</v>
      </c>
      <c r="C161" s="10">
        <v>6</v>
      </c>
      <c r="D161" s="7">
        <v>10</v>
      </c>
      <c r="E161" s="8" t="s">
        <v>33</v>
      </c>
      <c r="F161" s="7">
        <v>12</v>
      </c>
      <c r="G161" s="7">
        <v>28</v>
      </c>
      <c r="H161" s="7">
        <v>1</v>
      </c>
      <c r="I161" s="7">
        <v>3</v>
      </c>
      <c r="J161" s="7">
        <v>62</v>
      </c>
      <c r="K161" s="7">
        <v>0</v>
      </c>
    </row>
    <row r="162" spans="1:11" customFormat="1">
      <c r="A162" s="9" t="s">
        <v>3</v>
      </c>
      <c r="B162" s="9" t="s">
        <v>0</v>
      </c>
      <c r="C162" s="10">
        <v>7</v>
      </c>
      <c r="D162" s="7">
        <v>11</v>
      </c>
      <c r="E162" s="8" t="s">
        <v>33</v>
      </c>
      <c r="F162" s="7">
        <v>25</v>
      </c>
      <c r="G162" s="7">
        <v>30</v>
      </c>
      <c r="H162" s="7">
        <v>5</v>
      </c>
      <c r="I162" s="7">
        <v>1</v>
      </c>
      <c r="J162" s="7">
        <v>56</v>
      </c>
      <c r="K162" s="7">
        <v>30</v>
      </c>
    </row>
    <row r="163" spans="1:11" customFormat="1">
      <c r="A163" s="9" t="s">
        <v>3</v>
      </c>
      <c r="B163" s="9" t="s">
        <v>0</v>
      </c>
      <c r="C163" s="10">
        <v>7</v>
      </c>
      <c r="D163" s="7">
        <v>1</v>
      </c>
      <c r="E163" s="8" t="s">
        <v>35</v>
      </c>
      <c r="F163" s="7">
        <v>10</v>
      </c>
      <c r="G163" s="7">
        <v>70</v>
      </c>
      <c r="H163" s="7">
        <v>0</v>
      </c>
      <c r="I163" s="7">
        <v>3</v>
      </c>
      <c r="J163" s="7">
        <v>0</v>
      </c>
      <c r="K163" s="7">
        <v>0</v>
      </c>
    </row>
    <row r="164" spans="1:11" customFormat="1">
      <c r="A164" s="9" t="s">
        <v>3</v>
      </c>
      <c r="B164" s="9" t="s">
        <v>0</v>
      </c>
      <c r="C164" s="10">
        <v>7</v>
      </c>
      <c r="D164" s="7">
        <v>2</v>
      </c>
      <c r="E164" s="8" t="s">
        <v>35</v>
      </c>
      <c r="F164" s="7">
        <v>3</v>
      </c>
      <c r="G164" s="7">
        <v>95</v>
      </c>
      <c r="H164" s="7">
        <v>1</v>
      </c>
      <c r="I164" s="7">
        <v>0</v>
      </c>
      <c r="J164" s="7">
        <v>43</v>
      </c>
      <c r="K164" s="7">
        <v>0</v>
      </c>
    </row>
    <row r="165" spans="1:11" customFormat="1">
      <c r="A165" s="9" t="s">
        <v>3</v>
      </c>
      <c r="B165" s="9" t="s">
        <v>0</v>
      </c>
      <c r="C165" s="10">
        <v>7</v>
      </c>
      <c r="D165" s="7">
        <v>3</v>
      </c>
      <c r="E165" s="8" t="s">
        <v>35</v>
      </c>
      <c r="F165" s="7">
        <v>25</v>
      </c>
      <c r="G165" s="7">
        <v>75</v>
      </c>
      <c r="H165" s="7">
        <v>0</v>
      </c>
      <c r="I165" s="7">
        <v>0</v>
      </c>
      <c r="J165" s="7">
        <v>0</v>
      </c>
      <c r="K165" s="7">
        <v>0</v>
      </c>
    </row>
    <row r="166" spans="1:11" customFormat="1">
      <c r="A166" s="9" t="s">
        <v>3</v>
      </c>
      <c r="B166" s="9" t="s">
        <v>0</v>
      </c>
      <c r="C166" s="10">
        <v>7</v>
      </c>
      <c r="D166" s="7">
        <v>4</v>
      </c>
      <c r="E166" s="8" t="s">
        <v>35</v>
      </c>
      <c r="F166" s="7">
        <v>20</v>
      </c>
      <c r="G166" s="7">
        <v>68</v>
      </c>
      <c r="H166" s="7">
        <v>1</v>
      </c>
      <c r="I166" s="7">
        <v>2</v>
      </c>
      <c r="J166" s="7">
        <v>95</v>
      </c>
      <c r="K166" s="7">
        <v>0</v>
      </c>
    </row>
    <row r="167" spans="1:11" customFormat="1">
      <c r="A167" s="9" t="s">
        <v>3</v>
      </c>
      <c r="B167" s="9" t="s">
        <v>0</v>
      </c>
      <c r="C167" s="10">
        <v>7</v>
      </c>
      <c r="D167" s="7">
        <v>5</v>
      </c>
      <c r="E167" s="8" t="s">
        <v>35</v>
      </c>
      <c r="F167" s="7">
        <v>30</v>
      </c>
      <c r="G167" s="7">
        <v>50</v>
      </c>
      <c r="H167" s="7">
        <v>2</v>
      </c>
      <c r="I167" s="7">
        <v>2</v>
      </c>
      <c r="J167" s="7">
        <v>16</v>
      </c>
      <c r="K167" s="7">
        <v>52</v>
      </c>
    </row>
    <row r="168" spans="1:11" customFormat="1">
      <c r="A168" s="9" t="s">
        <v>3</v>
      </c>
      <c r="B168" s="9" t="s">
        <v>0</v>
      </c>
      <c r="C168" s="10">
        <v>7</v>
      </c>
      <c r="D168" s="7">
        <v>6</v>
      </c>
      <c r="E168" s="8" t="s">
        <v>35</v>
      </c>
      <c r="F168" s="7">
        <v>55</v>
      </c>
      <c r="G168" s="7">
        <v>35</v>
      </c>
      <c r="H168" s="7">
        <v>1</v>
      </c>
      <c r="I168" s="7">
        <v>0</v>
      </c>
      <c r="J168" s="7">
        <v>56</v>
      </c>
      <c r="K168" s="7">
        <v>0</v>
      </c>
    </row>
    <row r="169" spans="1:11" customFormat="1">
      <c r="A169" s="9" t="s">
        <v>3</v>
      </c>
      <c r="B169" s="9" t="s">
        <v>0</v>
      </c>
      <c r="C169" s="10">
        <v>7</v>
      </c>
      <c r="D169" s="7">
        <v>7</v>
      </c>
      <c r="E169" s="8" t="s">
        <v>35</v>
      </c>
      <c r="F169" s="7">
        <v>5</v>
      </c>
      <c r="G169" s="7">
        <v>90</v>
      </c>
      <c r="H169" s="7">
        <v>0</v>
      </c>
      <c r="I169" s="7">
        <v>1</v>
      </c>
      <c r="J169" s="7">
        <v>0</v>
      </c>
      <c r="K169" s="7">
        <v>0</v>
      </c>
    </row>
    <row r="170" spans="1:11" customFormat="1">
      <c r="A170" s="9" t="s">
        <v>3</v>
      </c>
      <c r="B170" s="9" t="s">
        <v>0</v>
      </c>
      <c r="C170" s="10">
        <v>7</v>
      </c>
      <c r="D170" s="7">
        <v>8</v>
      </c>
      <c r="E170" s="8" t="s">
        <v>35</v>
      </c>
      <c r="F170" s="7">
        <v>17</v>
      </c>
      <c r="G170" s="7">
        <v>68</v>
      </c>
      <c r="H170" s="7">
        <v>0</v>
      </c>
      <c r="I170" s="7">
        <v>2</v>
      </c>
      <c r="J170" s="7">
        <v>0</v>
      </c>
      <c r="K170" s="7">
        <v>0</v>
      </c>
    </row>
    <row r="171" spans="1:11" customFormat="1">
      <c r="A171" s="9" t="s">
        <v>3</v>
      </c>
      <c r="B171" s="9" t="s">
        <v>0</v>
      </c>
      <c r="C171" s="10">
        <v>7</v>
      </c>
      <c r="D171" s="7">
        <v>9</v>
      </c>
      <c r="E171" s="8" t="s">
        <v>35</v>
      </c>
      <c r="F171" s="7">
        <v>35</v>
      </c>
      <c r="G171" s="7">
        <v>58</v>
      </c>
      <c r="H171" s="7">
        <v>2</v>
      </c>
      <c r="I171" s="7">
        <v>0</v>
      </c>
      <c r="J171" s="7">
        <v>93</v>
      </c>
      <c r="K171" s="7">
        <v>67</v>
      </c>
    </row>
    <row r="172" spans="1:11" customFormat="1">
      <c r="A172" s="9" t="s">
        <v>3</v>
      </c>
      <c r="B172" s="9" t="s">
        <v>0</v>
      </c>
      <c r="C172" s="10">
        <v>7</v>
      </c>
      <c r="D172" s="7">
        <v>10</v>
      </c>
      <c r="E172" s="8" t="s">
        <v>35</v>
      </c>
      <c r="F172" s="7">
        <v>12</v>
      </c>
      <c r="G172" s="7">
        <v>86</v>
      </c>
      <c r="H172" s="7">
        <v>0</v>
      </c>
      <c r="I172" s="7">
        <v>1</v>
      </c>
      <c r="J172" s="7">
        <v>0</v>
      </c>
      <c r="K172" s="7">
        <v>0</v>
      </c>
    </row>
    <row r="173" spans="1:11" customFormat="1">
      <c r="A173" s="9" t="s">
        <v>3</v>
      </c>
      <c r="B173" s="9" t="s">
        <v>0</v>
      </c>
      <c r="C173" s="10">
        <v>7</v>
      </c>
      <c r="D173" s="7">
        <v>11</v>
      </c>
      <c r="E173" s="8" t="s">
        <v>35</v>
      </c>
      <c r="F173" s="7">
        <v>20</v>
      </c>
      <c r="G173" s="7">
        <v>79</v>
      </c>
      <c r="H173" s="7">
        <v>1</v>
      </c>
      <c r="I173" s="7">
        <v>1</v>
      </c>
      <c r="J173" s="7">
        <v>51</v>
      </c>
      <c r="K173" s="7">
        <v>0</v>
      </c>
    </row>
    <row r="174" spans="1:11" customFormat="1">
      <c r="A174" s="7" t="s">
        <v>2</v>
      </c>
      <c r="B174" s="7" t="s">
        <v>0</v>
      </c>
      <c r="C174" s="7">
        <v>2</v>
      </c>
      <c r="D174" s="7">
        <v>1</v>
      </c>
      <c r="E174" s="8"/>
      <c r="F174" s="7"/>
      <c r="G174" s="7"/>
      <c r="H174" s="7">
        <v>4</v>
      </c>
      <c r="I174" s="7">
        <v>7</v>
      </c>
      <c r="J174" s="7">
        <v>10</v>
      </c>
      <c r="K174" s="7">
        <v>18</v>
      </c>
    </row>
    <row r="175" spans="1:11" customFormat="1">
      <c r="A175" s="7" t="s">
        <v>2</v>
      </c>
      <c r="B175" s="7" t="s">
        <v>0</v>
      </c>
      <c r="C175" s="7">
        <v>2</v>
      </c>
      <c r="D175" s="7">
        <v>2</v>
      </c>
      <c r="E175" s="8"/>
      <c r="F175" s="7"/>
      <c r="G175" s="7"/>
      <c r="H175" s="7">
        <v>16</v>
      </c>
      <c r="I175" s="7">
        <v>10</v>
      </c>
      <c r="J175" s="7">
        <v>21</v>
      </c>
      <c r="K175" s="7">
        <v>23</v>
      </c>
    </row>
    <row r="176" spans="1:11" customFormat="1">
      <c r="A176" s="7" t="s">
        <v>2</v>
      </c>
      <c r="B176" s="7" t="s">
        <v>0</v>
      </c>
      <c r="C176" s="7">
        <v>2</v>
      </c>
      <c r="D176" s="7">
        <v>3</v>
      </c>
      <c r="E176" s="8"/>
      <c r="F176" s="7"/>
      <c r="G176" s="7"/>
      <c r="H176" s="7">
        <v>25</v>
      </c>
      <c r="I176" s="7">
        <v>17</v>
      </c>
      <c r="J176" s="7">
        <v>11</v>
      </c>
      <c r="K176" s="7">
        <v>56</v>
      </c>
    </row>
    <row r="177" spans="1:11" customFormat="1">
      <c r="A177" s="7" t="s">
        <v>2</v>
      </c>
      <c r="B177" s="7" t="s">
        <v>0</v>
      </c>
      <c r="C177" s="7">
        <v>2</v>
      </c>
      <c r="D177" s="7">
        <v>4</v>
      </c>
      <c r="E177" s="8"/>
      <c r="F177" s="7"/>
      <c r="G177" s="7"/>
      <c r="H177" s="7">
        <v>26</v>
      </c>
      <c r="I177" s="7">
        <v>8</v>
      </c>
      <c r="J177" s="7">
        <v>32</v>
      </c>
      <c r="K177" s="7">
        <v>10</v>
      </c>
    </row>
    <row r="178" spans="1:11" customFormat="1">
      <c r="A178" s="7" t="s">
        <v>2</v>
      </c>
      <c r="B178" s="7" t="s">
        <v>0</v>
      </c>
      <c r="C178" s="7">
        <v>2</v>
      </c>
      <c r="D178" s="7">
        <v>5</v>
      </c>
      <c r="E178" s="8"/>
      <c r="F178" s="7"/>
      <c r="G178" s="7"/>
      <c r="H178" s="7">
        <v>23</v>
      </c>
      <c r="I178" s="7">
        <v>9</v>
      </c>
      <c r="J178" s="7">
        <v>21</v>
      </c>
      <c r="K178" s="7">
        <v>44</v>
      </c>
    </row>
    <row r="179" spans="1:11" customFormat="1">
      <c r="A179" s="7" t="s">
        <v>2</v>
      </c>
      <c r="B179" s="7" t="s">
        <v>0</v>
      </c>
      <c r="C179" s="7">
        <v>2</v>
      </c>
      <c r="D179" s="7">
        <v>6</v>
      </c>
      <c r="E179" s="8"/>
      <c r="F179" s="7"/>
      <c r="G179" s="7"/>
      <c r="H179" s="7">
        <v>30</v>
      </c>
      <c r="I179" s="7">
        <v>13</v>
      </c>
      <c r="J179" s="7">
        <v>35</v>
      </c>
      <c r="K179" s="7">
        <v>14</v>
      </c>
    </row>
    <row r="180" spans="1:11" customFormat="1">
      <c r="A180" s="7" t="s">
        <v>2</v>
      </c>
      <c r="B180" s="7" t="s">
        <v>0</v>
      </c>
      <c r="C180" s="7">
        <v>2</v>
      </c>
      <c r="D180" s="7">
        <v>7</v>
      </c>
      <c r="E180" s="8"/>
      <c r="F180" s="7"/>
      <c r="G180" s="7"/>
      <c r="H180" s="7">
        <v>18</v>
      </c>
      <c r="I180" s="7">
        <v>11</v>
      </c>
      <c r="J180" s="7">
        <v>11</v>
      </c>
      <c r="K180" s="7">
        <v>33</v>
      </c>
    </row>
    <row r="181" spans="1:11" customFormat="1">
      <c r="A181" s="7" t="s">
        <v>2</v>
      </c>
      <c r="B181" s="7" t="s">
        <v>0</v>
      </c>
      <c r="C181" s="7">
        <v>2</v>
      </c>
      <c r="D181" s="7">
        <v>8</v>
      </c>
      <c r="E181" s="8"/>
      <c r="F181" s="7"/>
      <c r="G181" s="7"/>
      <c r="H181" s="7">
        <v>23</v>
      </c>
      <c r="I181" s="7">
        <v>14</v>
      </c>
      <c r="J181" s="7">
        <v>40</v>
      </c>
      <c r="K181" s="7">
        <v>11</v>
      </c>
    </row>
    <row r="182" spans="1:11" customFormat="1">
      <c r="A182" s="7" t="s">
        <v>2</v>
      </c>
      <c r="B182" s="7" t="s">
        <v>0</v>
      </c>
      <c r="C182" s="7">
        <v>2</v>
      </c>
      <c r="D182" s="7">
        <v>9</v>
      </c>
      <c r="E182" s="8"/>
      <c r="F182" s="7"/>
      <c r="G182" s="7"/>
      <c r="H182" s="7">
        <v>34</v>
      </c>
      <c r="I182" s="7">
        <v>24</v>
      </c>
      <c r="J182" s="7">
        <v>9</v>
      </c>
      <c r="K182" s="7">
        <v>35</v>
      </c>
    </row>
    <row r="183" spans="1:11" customFormat="1">
      <c r="A183" s="7" t="s">
        <v>2</v>
      </c>
      <c r="B183" s="7" t="s">
        <v>0</v>
      </c>
      <c r="C183" s="7">
        <v>2</v>
      </c>
      <c r="D183" s="7">
        <v>10</v>
      </c>
      <c r="E183" s="8"/>
      <c r="F183" s="7"/>
      <c r="G183" s="7"/>
      <c r="H183" s="7">
        <v>25</v>
      </c>
      <c r="I183" s="7">
        <v>18</v>
      </c>
      <c r="J183" s="7">
        <v>9</v>
      </c>
      <c r="K183" s="7">
        <v>9</v>
      </c>
    </row>
    <row r="184" spans="1:11" customFormat="1">
      <c r="A184" s="7" t="s">
        <v>2</v>
      </c>
      <c r="B184" s="7" t="s">
        <v>0</v>
      </c>
      <c r="C184" s="7">
        <v>4</v>
      </c>
      <c r="D184" s="7">
        <v>1</v>
      </c>
      <c r="E184" s="8"/>
      <c r="F184" s="7"/>
      <c r="G184" s="7"/>
      <c r="H184" s="7">
        <v>3</v>
      </c>
      <c r="I184" s="7">
        <v>2</v>
      </c>
      <c r="J184" s="7">
        <v>21</v>
      </c>
      <c r="K184" s="7">
        <v>74</v>
      </c>
    </row>
    <row r="185" spans="1:11" customFormat="1">
      <c r="A185" s="7" t="s">
        <v>2</v>
      </c>
      <c r="B185" s="7" t="s">
        <v>0</v>
      </c>
      <c r="C185" s="7">
        <v>4</v>
      </c>
      <c r="D185" s="7">
        <v>2</v>
      </c>
      <c r="E185" s="8"/>
      <c r="F185" s="7"/>
      <c r="G185" s="7"/>
      <c r="H185" s="7">
        <v>3</v>
      </c>
      <c r="I185" s="7">
        <v>1</v>
      </c>
      <c r="J185" s="7">
        <v>71</v>
      </c>
      <c r="K185" s="7">
        <v>72</v>
      </c>
    </row>
    <row r="186" spans="1:11" customFormat="1">
      <c r="A186" s="7" t="s">
        <v>2</v>
      </c>
      <c r="B186" s="7" t="s">
        <v>0</v>
      </c>
      <c r="C186" s="7">
        <v>4</v>
      </c>
      <c r="D186" s="7">
        <v>3</v>
      </c>
      <c r="E186" s="8"/>
      <c r="F186" s="7"/>
      <c r="G186" s="7"/>
      <c r="H186" s="7">
        <v>3</v>
      </c>
      <c r="I186" s="7">
        <v>6</v>
      </c>
      <c r="J186" s="7">
        <v>69</v>
      </c>
      <c r="K186" s="7">
        <v>86</v>
      </c>
    </row>
    <row r="187" spans="1:11" customFormat="1">
      <c r="A187" s="7" t="s">
        <v>2</v>
      </c>
      <c r="B187" s="7" t="s">
        <v>0</v>
      </c>
      <c r="C187" s="7">
        <v>4</v>
      </c>
      <c r="D187" s="7">
        <v>4</v>
      </c>
      <c r="E187" s="8"/>
      <c r="F187" s="7"/>
      <c r="G187" s="7"/>
      <c r="H187" s="7">
        <v>3</v>
      </c>
      <c r="I187" s="7">
        <v>0</v>
      </c>
      <c r="J187" s="7">
        <v>72</v>
      </c>
      <c r="K187" s="7">
        <v>112</v>
      </c>
    </row>
    <row r="188" spans="1:11" customFormat="1">
      <c r="A188" s="7" t="s">
        <v>2</v>
      </c>
      <c r="B188" s="7" t="s">
        <v>0</v>
      </c>
      <c r="C188" s="7">
        <v>4</v>
      </c>
      <c r="D188" s="7">
        <v>5</v>
      </c>
      <c r="E188" s="8"/>
      <c r="F188" s="7"/>
      <c r="G188" s="7"/>
      <c r="H188" s="7">
        <v>5</v>
      </c>
      <c r="I188" s="7">
        <v>0</v>
      </c>
      <c r="J188" s="7">
        <v>46</v>
      </c>
      <c r="K188" s="7">
        <v>73</v>
      </c>
    </row>
    <row r="189" spans="1:11" customFormat="1">
      <c r="A189" s="7" t="s">
        <v>2</v>
      </c>
      <c r="B189" s="7" t="s">
        <v>0</v>
      </c>
      <c r="C189" s="7">
        <v>4</v>
      </c>
      <c r="D189" s="7">
        <v>6</v>
      </c>
      <c r="E189" s="8"/>
      <c r="F189" s="7"/>
      <c r="G189" s="7"/>
      <c r="H189" s="7">
        <v>3</v>
      </c>
      <c r="I189" s="7">
        <v>2</v>
      </c>
      <c r="J189" s="7">
        <v>89</v>
      </c>
      <c r="K189" s="7">
        <v>68</v>
      </c>
    </row>
    <row r="190" spans="1:11" customFormat="1">
      <c r="A190" s="7" t="s">
        <v>2</v>
      </c>
      <c r="B190" s="7" t="s">
        <v>0</v>
      </c>
      <c r="C190" s="7">
        <v>4</v>
      </c>
      <c r="D190" s="7">
        <v>7</v>
      </c>
      <c r="E190" s="8"/>
      <c r="F190" s="7"/>
      <c r="G190" s="7"/>
      <c r="H190" s="7">
        <v>0</v>
      </c>
      <c r="I190" s="7">
        <v>1</v>
      </c>
      <c r="J190" s="7">
        <v>124</v>
      </c>
      <c r="K190" s="7">
        <v>129</v>
      </c>
    </row>
    <row r="191" spans="1:11" customFormat="1">
      <c r="A191" s="7" t="s">
        <v>2</v>
      </c>
      <c r="B191" s="7" t="s">
        <v>0</v>
      </c>
      <c r="C191" s="7">
        <v>4</v>
      </c>
      <c r="D191" s="7">
        <v>8</v>
      </c>
      <c r="E191" s="8"/>
      <c r="F191" s="7"/>
      <c r="G191" s="7"/>
      <c r="H191" s="7">
        <v>0</v>
      </c>
      <c r="I191" s="7">
        <v>0</v>
      </c>
      <c r="J191" s="7">
        <v>58</v>
      </c>
      <c r="K191" s="7">
        <v>204</v>
      </c>
    </row>
    <row r="192" spans="1:11" customFormat="1">
      <c r="A192" s="7" t="s">
        <v>2</v>
      </c>
      <c r="B192" s="7" t="s">
        <v>0</v>
      </c>
      <c r="C192" s="7">
        <v>4</v>
      </c>
      <c r="D192" s="7">
        <v>9</v>
      </c>
      <c r="E192" s="8"/>
      <c r="F192" s="7"/>
      <c r="G192" s="7"/>
      <c r="H192" s="7">
        <v>4</v>
      </c>
      <c r="I192" s="7">
        <v>1</v>
      </c>
      <c r="J192" s="7">
        <v>59</v>
      </c>
      <c r="K192" s="7">
        <v>60</v>
      </c>
    </row>
    <row r="193" spans="1:12" customFormat="1">
      <c r="A193" s="7" t="s">
        <v>2</v>
      </c>
      <c r="B193" s="7" t="s">
        <v>0</v>
      </c>
      <c r="C193" s="7">
        <v>4</v>
      </c>
      <c r="D193" s="7">
        <v>10</v>
      </c>
      <c r="E193" s="8"/>
      <c r="F193" s="7"/>
      <c r="G193" s="7"/>
      <c r="H193" s="7">
        <v>4</v>
      </c>
      <c r="I193" s="7">
        <v>0</v>
      </c>
      <c r="J193" s="7">
        <v>69</v>
      </c>
      <c r="K193" s="7">
        <v>50</v>
      </c>
      <c r="L193" s="7"/>
    </row>
    <row r="194" spans="1:12" customFormat="1">
      <c r="A194" s="7" t="s">
        <v>1</v>
      </c>
      <c r="B194" s="7" t="s">
        <v>0</v>
      </c>
      <c r="C194" s="7">
        <v>1</v>
      </c>
      <c r="D194" s="7">
        <v>1</v>
      </c>
      <c r="E194" s="8" t="s">
        <v>29</v>
      </c>
      <c r="F194" s="7">
        <v>1</v>
      </c>
      <c r="G194" s="7"/>
      <c r="H194" s="7">
        <v>0</v>
      </c>
      <c r="I194" s="7">
        <v>7</v>
      </c>
      <c r="J194" s="7">
        <v>187</v>
      </c>
      <c r="K194" s="7">
        <v>25</v>
      </c>
      <c r="L194" s="7"/>
    </row>
    <row r="195" spans="1:12" customFormat="1">
      <c r="A195" s="7" t="s">
        <v>1</v>
      </c>
      <c r="B195" s="7" t="s">
        <v>0</v>
      </c>
      <c r="C195" s="7">
        <v>1</v>
      </c>
      <c r="D195" s="7">
        <v>2</v>
      </c>
      <c r="E195" s="8" t="s">
        <v>35</v>
      </c>
      <c r="F195" s="7">
        <v>0</v>
      </c>
      <c r="G195" s="7"/>
      <c r="H195" s="7">
        <v>2</v>
      </c>
      <c r="I195" s="7">
        <v>0</v>
      </c>
      <c r="J195" s="7">
        <v>67</v>
      </c>
      <c r="K195" s="7">
        <v>21</v>
      </c>
      <c r="L195" s="7" t="s">
        <v>36</v>
      </c>
    </row>
    <row r="196" spans="1:12" customFormat="1">
      <c r="A196" s="7" t="s">
        <v>1</v>
      </c>
      <c r="B196" s="7" t="s">
        <v>0</v>
      </c>
      <c r="C196" s="7">
        <v>1</v>
      </c>
      <c r="D196" s="7">
        <v>3</v>
      </c>
      <c r="E196" s="8" t="s">
        <v>29</v>
      </c>
      <c r="F196" s="7">
        <v>15</v>
      </c>
      <c r="G196" s="7"/>
      <c r="H196" s="7">
        <v>6</v>
      </c>
      <c r="I196" s="7">
        <v>18</v>
      </c>
      <c r="J196" s="7">
        <v>77</v>
      </c>
      <c r="K196" s="7">
        <v>102</v>
      </c>
      <c r="L196" s="7"/>
    </row>
    <row r="197" spans="1:12" customFormat="1">
      <c r="A197" s="7" t="s">
        <v>1</v>
      </c>
      <c r="B197" s="7" t="s">
        <v>0</v>
      </c>
      <c r="C197" s="7">
        <v>1</v>
      </c>
      <c r="D197" s="7">
        <v>4</v>
      </c>
      <c r="E197" s="8" t="s">
        <v>35</v>
      </c>
      <c r="F197" s="7">
        <v>0</v>
      </c>
      <c r="G197" s="7"/>
      <c r="H197" s="7">
        <v>0</v>
      </c>
      <c r="I197" s="7">
        <v>0</v>
      </c>
      <c r="J197" s="7">
        <v>8</v>
      </c>
      <c r="K197" s="7">
        <v>16</v>
      </c>
      <c r="L197" s="7" t="s">
        <v>36</v>
      </c>
    </row>
    <row r="198" spans="1:12" customFormat="1">
      <c r="A198" s="7" t="s">
        <v>1</v>
      </c>
      <c r="B198" s="7" t="s">
        <v>0</v>
      </c>
      <c r="C198" s="7">
        <v>1</v>
      </c>
      <c r="D198" s="7">
        <v>5</v>
      </c>
      <c r="E198" s="8" t="s">
        <v>29</v>
      </c>
      <c r="F198" s="7">
        <v>1</v>
      </c>
      <c r="G198" s="7"/>
      <c r="H198" s="7">
        <v>14</v>
      </c>
      <c r="I198" s="7">
        <v>31</v>
      </c>
      <c r="J198" s="7">
        <v>23</v>
      </c>
      <c r="K198" s="7">
        <v>20</v>
      </c>
      <c r="L198" s="7"/>
    </row>
    <row r="199" spans="1:12" customFormat="1">
      <c r="A199" s="7" t="s">
        <v>1</v>
      </c>
      <c r="B199" s="7" t="s">
        <v>0</v>
      </c>
      <c r="C199" s="7">
        <v>1</v>
      </c>
      <c r="D199" s="7">
        <v>6</v>
      </c>
      <c r="E199" s="8" t="s">
        <v>35</v>
      </c>
      <c r="F199" s="7">
        <v>0</v>
      </c>
      <c r="G199" s="7"/>
      <c r="H199" s="7">
        <v>6</v>
      </c>
      <c r="I199" s="7">
        <v>6</v>
      </c>
      <c r="J199" s="7">
        <v>32</v>
      </c>
      <c r="K199" s="7">
        <v>2</v>
      </c>
      <c r="L199" s="7" t="s">
        <v>36</v>
      </c>
    </row>
    <row r="200" spans="1:12" customFormat="1">
      <c r="A200" s="7" t="s">
        <v>1</v>
      </c>
      <c r="B200" s="7" t="s">
        <v>0</v>
      </c>
      <c r="C200" s="7">
        <v>1</v>
      </c>
      <c r="D200" s="7">
        <v>7</v>
      </c>
      <c r="E200" s="8" t="s">
        <v>29</v>
      </c>
      <c r="F200" s="7">
        <v>20</v>
      </c>
      <c r="G200" s="7"/>
      <c r="H200" s="7">
        <v>10</v>
      </c>
      <c r="I200" s="7">
        <v>5</v>
      </c>
      <c r="J200" s="7">
        <v>2</v>
      </c>
      <c r="K200" s="7">
        <v>26</v>
      </c>
      <c r="L200" s="7"/>
    </row>
    <row r="201" spans="1:12" customFormat="1">
      <c r="A201" s="7" t="s">
        <v>1</v>
      </c>
      <c r="B201" s="7" t="s">
        <v>0</v>
      </c>
      <c r="C201" s="7">
        <v>1</v>
      </c>
      <c r="D201" s="7">
        <v>8</v>
      </c>
      <c r="E201" s="8" t="s">
        <v>29</v>
      </c>
      <c r="F201" s="7">
        <v>1</v>
      </c>
      <c r="G201" s="7"/>
      <c r="H201" s="7">
        <v>2</v>
      </c>
      <c r="I201" s="7">
        <v>5</v>
      </c>
      <c r="J201" s="7">
        <v>15</v>
      </c>
      <c r="K201" s="7">
        <v>26</v>
      </c>
      <c r="L201" s="7"/>
    </row>
    <row r="202" spans="1:12" customFormat="1">
      <c r="A202" s="7" t="s">
        <v>1</v>
      </c>
      <c r="B202" s="7" t="s">
        <v>0</v>
      </c>
      <c r="C202" s="7">
        <v>1</v>
      </c>
      <c r="D202" s="7">
        <v>9</v>
      </c>
      <c r="E202" s="8" t="s">
        <v>29</v>
      </c>
      <c r="F202" s="7">
        <v>12</v>
      </c>
      <c r="G202" s="7"/>
      <c r="H202" s="7">
        <v>7</v>
      </c>
      <c r="I202" s="7">
        <v>13</v>
      </c>
      <c r="J202" s="7">
        <v>19</v>
      </c>
      <c r="K202" s="7">
        <v>12</v>
      </c>
      <c r="L202" s="7"/>
    </row>
    <row r="203" spans="1:12" customFormat="1">
      <c r="A203" s="7" t="s">
        <v>1</v>
      </c>
      <c r="B203" s="7" t="s">
        <v>0</v>
      </c>
      <c r="C203" s="7">
        <v>1</v>
      </c>
      <c r="D203" s="7">
        <v>10</v>
      </c>
      <c r="E203" s="8" t="s">
        <v>29</v>
      </c>
      <c r="F203" s="7">
        <v>1</v>
      </c>
      <c r="G203" s="7"/>
      <c r="H203" s="7">
        <v>0</v>
      </c>
      <c r="I203" s="7">
        <v>8</v>
      </c>
      <c r="J203" s="7">
        <v>27</v>
      </c>
      <c r="K203" s="7">
        <v>8</v>
      </c>
      <c r="L203" s="7"/>
    </row>
    <row r="204" spans="1:12" customFormat="1">
      <c r="A204" s="7" t="s">
        <v>1</v>
      </c>
      <c r="B204" s="7" t="s">
        <v>0</v>
      </c>
      <c r="C204" s="7">
        <v>2</v>
      </c>
      <c r="D204" s="7">
        <v>1</v>
      </c>
      <c r="E204" s="8" t="s">
        <v>29</v>
      </c>
      <c r="F204" s="7">
        <v>2</v>
      </c>
      <c r="G204" s="7"/>
      <c r="H204" s="7">
        <v>0</v>
      </c>
      <c r="I204" s="7">
        <v>1</v>
      </c>
      <c r="J204" s="7">
        <v>33</v>
      </c>
      <c r="K204" s="7">
        <v>14</v>
      </c>
      <c r="L204" s="7"/>
    </row>
    <row r="205" spans="1:12" customFormat="1">
      <c r="A205" s="7" t="s">
        <v>1</v>
      </c>
      <c r="B205" s="7" t="s">
        <v>0</v>
      </c>
      <c r="C205" s="7">
        <v>2</v>
      </c>
      <c r="D205" s="7">
        <v>2</v>
      </c>
      <c r="E205" s="8" t="s">
        <v>29</v>
      </c>
      <c r="F205" s="7">
        <v>5</v>
      </c>
      <c r="G205" s="7"/>
      <c r="H205" s="7">
        <v>8</v>
      </c>
      <c r="I205" s="7">
        <v>5</v>
      </c>
      <c r="J205" s="7">
        <v>16</v>
      </c>
      <c r="K205" s="7">
        <v>8</v>
      </c>
      <c r="L205" s="7"/>
    </row>
    <row r="206" spans="1:12" customFormat="1">
      <c r="A206" s="7" t="s">
        <v>1</v>
      </c>
      <c r="B206" s="7" t="s">
        <v>0</v>
      </c>
      <c r="C206" s="7">
        <v>2</v>
      </c>
      <c r="D206" s="7">
        <v>3</v>
      </c>
      <c r="E206" s="8" t="s">
        <v>29</v>
      </c>
      <c r="F206" s="7">
        <v>3</v>
      </c>
      <c r="G206" s="7"/>
      <c r="H206" s="7">
        <v>2</v>
      </c>
      <c r="I206" s="7">
        <v>1</v>
      </c>
      <c r="J206" s="7">
        <v>31</v>
      </c>
      <c r="K206" s="7">
        <v>23</v>
      </c>
      <c r="L206" s="7"/>
    </row>
    <row r="207" spans="1:12" customFormat="1">
      <c r="A207" s="7" t="s">
        <v>1</v>
      </c>
      <c r="B207" s="7" t="s">
        <v>0</v>
      </c>
      <c r="C207" s="7">
        <v>2</v>
      </c>
      <c r="D207" s="7">
        <v>4</v>
      </c>
      <c r="E207" s="8" t="s">
        <v>29</v>
      </c>
      <c r="F207" s="7">
        <v>20</v>
      </c>
      <c r="G207" s="7"/>
      <c r="H207" s="7">
        <v>7</v>
      </c>
      <c r="I207" s="7">
        <v>1</v>
      </c>
      <c r="J207" s="7">
        <v>38</v>
      </c>
      <c r="K207" s="7">
        <v>22</v>
      </c>
      <c r="L207" s="7"/>
    </row>
    <row r="208" spans="1:12" customFormat="1">
      <c r="A208" s="7" t="s">
        <v>1</v>
      </c>
      <c r="B208" s="7" t="s">
        <v>0</v>
      </c>
      <c r="C208" s="7">
        <v>2</v>
      </c>
      <c r="D208" s="7">
        <v>5</v>
      </c>
      <c r="E208" s="8" t="s">
        <v>29</v>
      </c>
      <c r="F208" s="7">
        <v>6</v>
      </c>
      <c r="G208" s="7"/>
      <c r="H208" s="7">
        <v>7</v>
      </c>
      <c r="I208" s="7">
        <v>5</v>
      </c>
      <c r="J208" s="7">
        <v>18</v>
      </c>
      <c r="K208" s="7">
        <v>4</v>
      </c>
      <c r="L208" s="7"/>
    </row>
    <row r="209" spans="1:12" customFormat="1">
      <c r="A209" s="7" t="s">
        <v>1</v>
      </c>
      <c r="B209" s="7" t="s">
        <v>0</v>
      </c>
      <c r="C209" s="7">
        <v>2</v>
      </c>
      <c r="D209" s="7">
        <v>6</v>
      </c>
      <c r="E209" s="8" t="s">
        <v>29</v>
      </c>
      <c r="F209" s="7">
        <v>4</v>
      </c>
      <c r="G209" s="7"/>
      <c r="H209" s="7">
        <v>7</v>
      </c>
      <c r="I209" s="7">
        <v>2</v>
      </c>
      <c r="J209" s="7">
        <v>42</v>
      </c>
      <c r="K209" s="7">
        <v>33</v>
      </c>
      <c r="L209" s="7"/>
    </row>
    <row r="210" spans="1:12" customFormat="1">
      <c r="A210" s="7" t="s">
        <v>1</v>
      </c>
      <c r="B210" s="7" t="s">
        <v>0</v>
      </c>
      <c r="C210" s="7">
        <v>2</v>
      </c>
      <c r="D210" s="7">
        <v>7</v>
      </c>
      <c r="E210" s="8" t="s">
        <v>29</v>
      </c>
      <c r="F210" s="7">
        <v>2</v>
      </c>
      <c r="G210" s="7"/>
      <c r="H210" s="7">
        <v>0</v>
      </c>
      <c r="I210" s="7">
        <v>1</v>
      </c>
      <c r="J210" s="7">
        <v>76</v>
      </c>
      <c r="K210" s="7">
        <v>4</v>
      </c>
      <c r="L210" s="7"/>
    </row>
    <row r="211" spans="1:12" customFormat="1">
      <c r="A211" s="7" t="s">
        <v>1</v>
      </c>
      <c r="B211" s="7" t="s">
        <v>0</v>
      </c>
      <c r="C211" s="7">
        <v>2</v>
      </c>
      <c r="D211" s="7">
        <v>8</v>
      </c>
      <c r="E211" s="8" t="s">
        <v>29</v>
      </c>
      <c r="F211" s="7">
        <v>2</v>
      </c>
      <c r="G211" s="7"/>
      <c r="H211" s="7">
        <v>0</v>
      </c>
      <c r="I211" s="7">
        <v>0</v>
      </c>
      <c r="J211" s="7">
        <v>36</v>
      </c>
      <c r="K211" s="7">
        <v>5</v>
      </c>
      <c r="L211" s="7"/>
    </row>
    <row r="212" spans="1:12" customFormat="1">
      <c r="A212" s="7" t="s">
        <v>1</v>
      </c>
      <c r="B212" s="7" t="s">
        <v>0</v>
      </c>
      <c r="C212" s="7">
        <v>2</v>
      </c>
      <c r="D212" s="7">
        <v>9</v>
      </c>
      <c r="E212" s="8" t="s">
        <v>29</v>
      </c>
      <c r="F212" s="7">
        <v>8</v>
      </c>
      <c r="G212" s="7"/>
      <c r="H212" s="7">
        <v>3</v>
      </c>
      <c r="I212" s="7">
        <v>2</v>
      </c>
      <c r="J212" s="7">
        <v>15</v>
      </c>
      <c r="K212" s="7">
        <v>29</v>
      </c>
      <c r="L212" s="7"/>
    </row>
    <row r="213" spans="1:12" customFormat="1">
      <c r="A213" s="7" t="s">
        <v>1</v>
      </c>
      <c r="B213" s="7" t="s">
        <v>0</v>
      </c>
      <c r="C213" s="7">
        <v>2</v>
      </c>
      <c r="D213" s="7">
        <v>10</v>
      </c>
      <c r="E213" s="8" t="s">
        <v>29</v>
      </c>
      <c r="F213" s="7">
        <v>5</v>
      </c>
      <c r="G213" s="7"/>
      <c r="H213" s="7">
        <v>4</v>
      </c>
      <c r="I213" s="7">
        <v>5</v>
      </c>
      <c r="J213" s="7">
        <v>117</v>
      </c>
      <c r="K213" s="7">
        <v>32</v>
      </c>
      <c r="L213" s="7"/>
    </row>
    <row r="214" spans="1:12" customFormat="1">
      <c r="A214" s="7" t="s">
        <v>1</v>
      </c>
      <c r="B214" s="7" t="s">
        <v>0</v>
      </c>
      <c r="C214" s="7">
        <v>3</v>
      </c>
      <c r="D214" s="7">
        <v>1</v>
      </c>
      <c r="E214" s="8" t="s">
        <v>29</v>
      </c>
      <c r="F214" s="7">
        <v>5</v>
      </c>
      <c r="G214" s="7"/>
      <c r="H214" s="7">
        <v>2</v>
      </c>
      <c r="I214" s="7">
        <v>1</v>
      </c>
      <c r="J214" s="7"/>
      <c r="K214" s="7"/>
      <c r="L214" s="7" t="s">
        <v>37</v>
      </c>
    </row>
    <row r="215" spans="1:12" customFormat="1">
      <c r="A215" s="7" t="s">
        <v>1</v>
      </c>
      <c r="B215" s="7" t="s">
        <v>0</v>
      </c>
      <c r="C215" s="7">
        <v>3</v>
      </c>
      <c r="D215" s="7">
        <v>2</v>
      </c>
      <c r="E215" s="8" t="s">
        <v>29</v>
      </c>
      <c r="F215" s="7">
        <v>50</v>
      </c>
      <c r="G215" s="7"/>
      <c r="H215" s="7">
        <v>1</v>
      </c>
      <c r="I215" s="7">
        <v>8</v>
      </c>
      <c r="J215" s="7"/>
      <c r="K215" s="7"/>
      <c r="L215" s="7" t="s">
        <v>38</v>
      </c>
    </row>
    <row r="216" spans="1:12" customFormat="1">
      <c r="A216" s="7" t="s">
        <v>1</v>
      </c>
      <c r="B216" s="7" t="s">
        <v>0</v>
      </c>
      <c r="C216" s="7">
        <v>3</v>
      </c>
      <c r="D216" s="7">
        <v>3</v>
      </c>
      <c r="E216" s="8" t="s">
        <v>29</v>
      </c>
      <c r="F216" s="7">
        <v>5</v>
      </c>
      <c r="G216" s="7"/>
      <c r="H216" s="7">
        <v>4</v>
      </c>
      <c r="I216" s="7">
        <v>2</v>
      </c>
      <c r="J216" s="7"/>
      <c r="K216" s="7"/>
      <c r="L216" s="7" t="s">
        <v>38</v>
      </c>
    </row>
    <row r="217" spans="1:12" customFormat="1">
      <c r="A217" s="7" t="s">
        <v>1</v>
      </c>
      <c r="B217" s="7" t="s">
        <v>0</v>
      </c>
      <c r="C217" s="7">
        <v>3</v>
      </c>
      <c r="D217" s="7">
        <v>4</v>
      </c>
      <c r="E217" s="8" t="s">
        <v>29</v>
      </c>
      <c r="F217" s="7">
        <v>20</v>
      </c>
      <c r="G217" s="7"/>
      <c r="H217" s="7">
        <v>4</v>
      </c>
      <c r="I217" s="7">
        <v>5</v>
      </c>
      <c r="J217" s="7"/>
      <c r="K217" s="7"/>
      <c r="L217" s="7" t="s">
        <v>38</v>
      </c>
    </row>
    <row r="218" spans="1:12" customFormat="1">
      <c r="A218" s="7" t="s">
        <v>1</v>
      </c>
      <c r="B218" s="7" t="s">
        <v>0</v>
      </c>
      <c r="C218" s="7">
        <v>3</v>
      </c>
      <c r="D218" s="7">
        <v>5</v>
      </c>
      <c r="E218" s="8" t="s">
        <v>29</v>
      </c>
      <c r="F218" s="7">
        <v>60</v>
      </c>
      <c r="G218" s="7"/>
      <c r="H218" s="7">
        <v>3</v>
      </c>
      <c r="I218" s="7">
        <v>5</v>
      </c>
      <c r="J218" s="7"/>
      <c r="K218" s="7"/>
      <c r="L218" s="7" t="s">
        <v>38</v>
      </c>
    </row>
    <row r="219" spans="1:12" customFormat="1">
      <c r="A219" s="7" t="s">
        <v>1</v>
      </c>
      <c r="B219" s="7" t="s">
        <v>0</v>
      </c>
      <c r="C219" s="7">
        <v>3</v>
      </c>
      <c r="D219" s="7">
        <v>6</v>
      </c>
      <c r="E219" s="8" t="s">
        <v>29</v>
      </c>
      <c r="F219" s="7">
        <v>5</v>
      </c>
      <c r="G219" s="7"/>
      <c r="H219" s="7">
        <v>4</v>
      </c>
      <c r="I219" s="7">
        <v>3</v>
      </c>
      <c r="J219" s="7"/>
      <c r="K219" s="7"/>
      <c r="L219" s="7" t="s">
        <v>38</v>
      </c>
    </row>
    <row r="220" spans="1:12" customFormat="1">
      <c r="A220" s="7" t="s">
        <v>1</v>
      </c>
      <c r="B220" s="7" t="s">
        <v>0</v>
      </c>
      <c r="C220" s="7">
        <v>3</v>
      </c>
      <c r="D220" s="7">
        <v>7</v>
      </c>
      <c r="E220" s="8" t="s">
        <v>29</v>
      </c>
      <c r="F220" s="7">
        <v>1</v>
      </c>
      <c r="G220" s="7"/>
      <c r="H220" s="7">
        <v>1</v>
      </c>
      <c r="I220" s="7">
        <v>1</v>
      </c>
      <c r="J220" s="7"/>
      <c r="K220" s="7"/>
      <c r="L220" s="7" t="s">
        <v>38</v>
      </c>
    </row>
    <row r="221" spans="1:12" customFormat="1">
      <c r="A221" s="7" t="s">
        <v>1</v>
      </c>
      <c r="B221" s="7" t="s">
        <v>0</v>
      </c>
      <c r="C221" s="7">
        <v>3</v>
      </c>
      <c r="D221" s="7">
        <v>8</v>
      </c>
      <c r="E221" s="8" t="s">
        <v>29</v>
      </c>
      <c r="F221" s="7">
        <v>5</v>
      </c>
      <c r="G221" s="7"/>
      <c r="H221" s="7">
        <v>1</v>
      </c>
      <c r="I221" s="7">
        <v>0</v>
      </c>
      <c r="J221" s="7"/>
      <c r="K221" s="7"/>
      <c r="L221" s="7" t="s">
        <v>38</v>
      </c>
    </row>
    <row r="222" spans="1:12" customFormat="1">
      <c r="A222" s="7" t="s">
        <v>1</v>
      </c>
      <c r="B222" s="7" t="s">
        <v>0</v>
      </c>
      <c r="C222" s="7">
        <v>3</v>
      </c>
      <c r="D222" s="7">
        <v>9</v>
      </c>
      <c r="E222" s="8" t="s">
        <v>29</v>
      </c>
      <c r="F222" s="7">
        <v>40</v>
      </c>
      <c r="G222" s="7"/>
      <c r="H222" s="7">
        <v>5</v>
      </c>
      <c r="I222" s="7">
        <v>3</v>
      </c>
      <c r="J222" s="7"/>
      <c r="K222" s="7"/>
      <c r="L222" s="7" t="s">
        <v>38</v>
      </c>
    </row>
    <row r="223" spans="1:12" customFormat="1">
      <c r="A223" s="7" t="s">
        <v>1</v>
      </c>
      <c r="B223" s="7" t="s">
        <v>0</v>
      </c>
      <c r="C223" s="7">
        <v>3</v>
      </c>
      <c r="D223" s="7">
        <v>10</v>
      </c>
      <c r="E223" s="8" t="s">
        <v>32</v>
      </c>
      <c r="F223" s="7">
        <v>30</v>
      </c>
      <c r="G223" s="7"/>
      <c r="H223" s="7">
        <v>5</v>
      </c>
      <c r="I223" s="7">
        <v>6</v>
      </c>
      <c r="J223" s="7"/>
      <c r="K223" s="7"/>
      <c r="L223" s="7" t="s">
        <v>38</v>
      </c>
    </row>
    <row r="224" spans="1:12" customFormat="1">
      <c r="A224" s="7" t="s">
        <v>1</v>
      </c>
      <c r="B224" s="7" t="s">
        <v>0</v>
      </c>
      <c r="C224" s="7">
        <v>4</v>
      </c>
      <c r="D224" s="7">
        <v>1</v>
      </c>
      <c r="E224" s="8" t="s">
        <v>29</v>
      </c>
      <c r="F224" s="7">
        <v>5</v>
      </c>
      <c r="G224" s="7"/>
      <c r="H224" s="7">
        <v>4</v>
      </c>
      <c r="I224" s="7">
        <v>0</v>
      </c>
      <c r="J224" s="7">
        <v>35</v>
      </c>
      <c r="K224" s="7">
        <v>10</v>
      </c>
      <c r="L224" s="7" t="s">
        <v>39</v>
      </c>
    </row>
    <row r="225" spans="1:12" customFormat="1">
      <c r="A225" s="7" t="s">
        <v>1</v>
      </c>
      <c r="B225" s="7" t="s">
        <v>0</v>
      </c>
      <c r="C225" s="7">
        <v>4</v>
      </c>
      <c r="D225" s="7">
        <v>2</v>
      </c>
      <c r="E225" s="8" t="s">
        <v>29</v>
      </c>
      <c r="F225" s="7">
        <v>10</v>
      </c>
      <c r="G225" s="7"/>
      <c r="H225" s="7">
        <v>11</v>
      </c>
      <c r="I225" s="7">
        <v>1</v>
      </c>
      <c r="J225" s="7">
        <v>28</v>
      </c>
      <c r="K225" s="7">
        <v>27</v>
      </c>
      <c r="L225" s="7" t="s">
        <v>39</v>
      </c>
    </row>
    <row r="226" spans="1:12" customFormat="1">
      <c r="A226" s="7" t="s">
        <v>1</v>
      </c>
      <c r="B226" s="7" t="s">
        <v>0</v>
      </c>
      <c r="C226" s="7">
        <v>4</v>
      </c>
      <c r="D226" s="7">
        <v>3</v>
      </c>
      <c r="E226" s="8" t="s">
        <v>29</v>
      </c>
      <c r="F226" s="7">
        <v>50</v>
      </c>
      <c r="G226" s="7"/>
      <c r="H226" s="7">
        <v>15</v>
      </c>
      <c r="I226" s="7">
        <v>3</v>
      </c>
      <c r="J226" s="7">
        <v>36</v>
      </c>
      <c r="K226" s="7">
        <v>24</v>
      </c>
      <c r="L226" s="7" t="s">
        <v>39</v>
      </c>
    </row>
    <row r="227" spans="1:12" customFormat="1">
      <c r="A227" s="7" t="s">
        <v>1</v>
      </c>
      <c r="B227" s="7" t="s">
        <v>0</v>
      </c>
      <c r="C227" s="7">
        <v>4</v>
      </c>
      <c r="D227" s="7">
        <v>4</v>
      </c>
      <c r="E227" s="8" t="s">
        <v>29</v>
      </c>
      <c r="F227" s="7">
        <v>70</v>
      </c>
      <c r="G227" s="7"/>
      <c r="H227" s="7">
        <v>7</v>
      </c>
      <c r="I227" s="7">
        <v>4</v>
      </c>
      <c r="J227" s="7">
        <v>13</v>
      </c>
      <c r="K227" s="7">
        <v>100</v>
      </c>
      <c r="L227" s="7" t="s">
        <v>39</v>
      </c>
    </row>
    <row r="228" spans="1:12" customFormat="1">
      <c r="A228" s="7" t="s">
        <v>1</v>
      </c>
      <c r="B228" s="7" t="s">
        <v>0</v>
      </c>
      <c r="C228" s="7">
        <v>4</v>
      </c>
      <c r="D228" s="7">
        <v>5</v>
      </c>
      <c r="E228" s="8" t="s">
        <v>29</v>
      </c>
      <c r="F228" s="7">
        <v>40</v>
      </c>
      <c r="G228" s="7"/>
      <c r="H228" s="7">
        <v>7</v>
      </c>
      <c r="I228" s="7">
        <v>0</v>
      </c>
      <c r="J228" s="7">
        <v>35</v>
      </c>
      <c r="K228" s="7">
        <v>45</v>
      </c>
      <c r="L228" s="7" t="s">
        <v>39</v>
      </c>
    </row>
    <row r="229" spans="1:12" customFormat="1">
      <c r="A229" s="7" t="s">
        <v>1</v>
      </c>
      <c r="B229" s="7" t="s">
        <v>0</v>
      </c>
      <c r="C229" s="7">
        <v>4</v>
      </c>
      <c r="D229" s="7">
        <v>6</v>
      </c>
      <c r="E229" s="8" t="s">
        <v>32</v>
      </c>
      <c r="F229" s="7">
        <v>35</v>
      </c>
      <c r="G229" s="7"/>
      <c r="H229" s="7">
        <v>7</v>
      </c>
      <c r="I229" s="7">
        <v>1</v>
      </c>
      <c r="J229" s="7">
        <v>50</v>
      </c>
      <c r="K229" s="7">
        <v>38</v>
      </c>
      <c r="L229" s="7" t="s">
        <v>39</v>
      </c>
    </row>
    <row r="230" spans="1:12" customFormat="1">
      <c r="A230" s="7" t="s">
        <v>1</v>
      </c>
      <c r="B230" s="7" t="s">
        <v>0</v>
      </c>
      <c r="C230" s="7">
        <v>4</v>
      </c>
      <c r="D230" s="7">
        <v>7</v>
      </c>
      <c r="E230" s="8" t="s">
        <v>29</v>
      </c>
      <c r="F230" s="7">
        <v>5</v>
      </c>
      <c r="G230" s="7"/>
      <c r="H230" s="7">
        <v>3</v>
      </c>
      <c r="I230" s="7">
        <v>1</v>
      </c>
      <c r="J230" s="7">
        <v>25</v>
      </c>
      <c r="K230" s="7">
        <v>13</v>
      </c>
      <c r="L230" s="7" t="s">
        <v>39</v>
      </c>
    </row>
    <row r="231" spans="1:12" customFormat="1">
      <c r="A231" s="7" t="s">
        <v>1</v>
      </c>
      <c r="B231" s="7" t="s">
        <v>0</v>
      </c>
      <c r="C231" s="7">
        <v>4</v>
      </c>
      <c r="D231" s="7">
        <v>8</v>
      </c>
      <c r="E231" s="8" t="s">
        <v>32</v>
      </c>
      <c r="F231" s="7">
        <v>20</v>
      </c>
      <c r="G231" s="7"/>
      <c r="H231" s="7">
        <v>4</v>
      </c>
      <c r="I231" s="7">
        <v>1</v>
      </c>
      <c r="J231" s="7">
        <v>11</v>
      </c>
      <c r="K231" s="7">
        <v>33</v>
      </c>
      <c r="L231" s="7" t="s">
        <v>39</v>
      </c>
    </row>
    <row r="232" spans="1:12" customFormat="1">
      <c r="A232" s="7" t="s">
        <v>1</v>
      </c>
      <c r="B232" s="7" t="s">
        <v>0</v>
      </c>
      <c r="C232" s="7">
        <v>4</v>
      </c>
      <c r="D232" s="7">
        <v>9</v>
      </c>
      <c r="E232" s="8" t="s">
        <v>32</v>
      </c>
      <c r="F232" s="7">
        <v>10</v>
      </c>
      <c r="G232" s="7"/>
      <c r="H232" s="7">
        <v>10</v>
      </c>
      <c r="I232" s="7">
        <v>0</v>
      </c>
      <c r="J232" s="7">
        <v>91</v>
      </c>
      <c r="K232" s="7">
        <v>4</v>
      </c>
      <c r="L232" s="7" t="s">
        <v>39</v>
      </c>
    </row>
    <row r="233" spans="1:12" customFormat="1">
      <c r="A233" s="7" t="s">
        <v>1</v>
      </c>
      <c r="B233" s="7" t="s">
        <v>0</v>
      </c>
      <c r="C233" s="7">
        <v>4</v>
      </c>
      <c r="D233" s="7">
        <v>10</v>
      </c>
      <c r="E233" s="8" t="s">
        <v>29</v>
      </c>
      <c r="F233" s="7">
        <v>60</v>
      </c>
      <c r="G233" s="7"/>
      <c r="H233" s="7">
        <v>10</v>
      </c>
      <c r="I233" s="7">
        <v>7</v>
      </c>
      <c r="J233" s="7">
        <v>11</v>
      </c>
      <c r="K233" s="7">
        <v>28</v>
      </c>
      <c r="L233" s="7" t="s">
        <v>39</v>
      </c>
    </row>
    <row r="234" spans="1:12" customFormat="1">
      <c r="A234" s="7" t="s">
        <v>1</v>
      </c>
      <c r="B234" s="7" t="s">
        <v>0</v>
      </c>
      <c r="C234" s="7">
        <v>4</v>
      </c>
      <c r="D234" s="7">
        <v>11</v>
      </c>
      <c r="E234" s="8" t="s">
        <v>29</v>
      </c>
      <c r="F234" s="7">
        <v>5</v>
      </c>
      <c r="G234" s="7"/>
      <c r="H234" s="7">
        <v>4</v>
      </c>
      <c r="I234" s="7">
        <v>0</v>
      </c>
      <c r="J234" s="7">
        <v>30</v>
      </c>
      <c r="K234" s="7">
        <v>12</v>
      </c>
      <c r="L234" s="7" t="s">
        <v>39</v>
      </c>
    </row>
    <row r="235" spans="1:12" customFormat="1">
      <c r="A235" s="7" t="s">
        <v>1</v>
      </c>
      <c r="B235" s="7" t="s">
        <v>0</v>
      </c>
      <c r="C235" s="7">
        <v>5</v>
      </c>
      <c r="D235" s="7">
        <v>1</v>
      </c>
      <c r="E235" s="8" t="s">
        <v>29</v>
      </c>
      <c r="F235" s="7">
        <v>25</v>
      </c>
      <c r="G235" s="7"/>
      <c r="H235" s="7">
        <v>5</v>
      </c>
      <c r="I235" s="7">
        <v>6</v>
      </c>
      <c r="J235" s="7">
        <v>60</v>
      </c>
      <c r="K235" s="7">
        <v>70</v>
      </c>
      <c r="L235" s="7" t="s">
        <v>40</v>
      </c>
    </row>
    <row r="236" spans="1:12" customFormat="1">
      <c r="A236" s="7" t="s">
        <v>1</v>
      </c>
      <c r="B236" s="7" t="s">
        <v>0</v>
      </c>
      <c r="C236" s="7">
        <v>5</v>
      </c>
      <c r="D236" s="7">
        <v>2</v>
      </c>
      <c r="E236" s="8" t="s">
        <v>29</v>
      </c>
      <c r="F236" s="7">
        <v>5</v>
      </c>
      <c r="G236" s="7"/>
      <c r="H236" s="7">
        <v>5</v>
      </c>
      <c r="I236" s="7">
        <v>5</v>
      </c>
      <c r="J236" s="7">
        <v>20</v>
      </c>
      <c r="K236" s="7">
        <v>13</v>
      </c>
      <c r="L236" s="7" t="s">
        <v>41</v>
      </c>
    </row>
    <row r="237" spans="1:12" customFormat="1">
      <c r="A237" s="7" t="s">
        <v>1</v>
      </c>
      <c r="B237" s="7" t="s">
        <v>0</v>
      </c>
      <c r="C237" s="7">
        <v>5</v>
      </c>
      <c r="D237" s="7">
        <v>3</v>
      </c>
      <c r="E237" s="8" t="s">
        <v>29</v>
      </c>
      <c r="F237" s="7">
        <v>2</v>
      </c>
      <c r="G237" s="7"/>
      <c r="H237" s="7">
        <v>3</v>
      </c>
      <c r="I237" s="7">
        <v>2</v>
      </c>
      <c r="J237" s="7">
        <v>12</v>
      </c>
      <c r="K237" s="7">
        <v>12</v>
      </c>
      <c r="L237" s="7" t="s">
        <v>41</v>
      </c>
    </row>
    <row r="238" spans="1:12" customFormat="1">
      <c r="A238" s="7" t="s">
        <v>1</v>
      </c>
      <c r="B238" s="7" t="s">
        <v>0</v>
      </c>
      <c r="C238" s="7">
        <v>5</v>
      </c>
      <c r="D238" s="7">
        <v>4</v>
      </c>
      <c r="E238" s="8" t="s">
        <v>29</v>
      </c>
      <c r="F238" s="7">
        <v>15</v>
      </c>
      <c r="G238" s="7"/>
      <c r="H238" s="7">
        <v>5</v>
      </c>
      <c r="I238" s="7">
        <v>5</v>
      </c>
      <c r="J238" s="7">
        <v>27</v>
      </c>
      <c r="K238" s="7">
        <v>19</v>
      </c>
      <c r="L238" s="7" t="s">
        <v>41</v>
      </c>
    </row>
    <row r="239" spans="1:12" customFormat="1">
      <c r="A239" s="7" t="s">
        <v>1</v>
      </c>
      <c r="B239" s="7" t="s">
        <v>0</v>
      </c>
      <c r="C239" s="7">
        <v>5</v>
      </c>
      <c r="D239" s="7">
        <v>5</v>
      </c>
      <c r="E239" s="8" t="s">
        <v>29</v>
      </c>
      <c r="F239" s="7">
        <v>10</v>
      </c>
      <c r="G239" s="7"/>
      <c r="H239" s="7">
        <v>3</v>
      </c>
      <c r="I239" s="7">
        <v>14</v>
      </c>
      <c r="J239" s="7">
        <v>8</v>
      </c>
      <c r="K239" s="7">
        <v>32</v>
      </c>
      <c r="L239" s="7" t="s">
        <v>41</v>
      </c>
    </row>
    <row r="240" spans="1:12" customFormat="1">
      <c r="A240" s="7" t="s">
        <v>1</v>
      </c>
      <c r="B240" s="7" t="s">
        <v>0</v>
      </c>
      <c r="C240" s="7">
        <v>5</v>
      </c>
      <c r="D240" s="7">
        <v>6</v>
      </c>
      <c r="E240" s="8" t="s">
        <v>29</v>
      </c>
      <c r="F240" s="7">
        <v>50</v>
      </c>
      <c r="G240" s="7"/>
      <c r="H240" s="7">
        <v>2</v>
      </c>
      <c r="I240" s="7">
        <v>3</v>
      </c>
      <c r="J240" s="7">
        <v>22</v>
      </c>
      <c r="K240" s="7">
        <v>2</v>
      </c>
      <c r="L240" s="7" t="s">
        <v>41</v>
      </c>
    </row>
    <row r="241" spans="1:12" customFormat="1">
      <c r="A241" s="7" t="s">
        <v>1</v>
      </c>
      <c r="B241" s="7" t="s">
        <v>0</v>
      </c>
      <c r="C241" s="7">
        <v>5</v>
      </c>
      <c r="D241" s="7">
        <v>7</v>
      </c>
      <c r="E241" s="8" t="s">
        <v>29</v>
      </c>
      <c r="F241" s="7">
        <v>30</v>
      </c>
      <c r="G241" s="7"/>
      <c r="H241" s="7">
        <v>3</v>
      </c>
      <c r="I241" s="7">
        <v>0</v>
      </c>
      <c r="J241" s="7">
        <v>58</v>
      </c>
      <c r="K241" s="7">
        <v>7</v>
      </c>
      <c r="L241" s="7" t="s">
        <v>41</v>
      </c>
    </row>
    <row r="242" spans="1:12" customFormat="1">
      <c r="A242" s="7" t="s">
        <v>1</v>
      </c>
      <c r="B242" s="7" t="s">
        <v>0</v>
      </c>
      <c r="C242" s="7">
        <v>5</v>
      </c>
      <c r="D242" s="7">
        <v>8</v>
      </c>
      <c r="E242" s="8" t="s">
        <v>29</v>
      </c>
      <c r="F242" s="7">
        <v>20</v>
      </c>
      <c r="G242" s="7"/>
      <c r="H242" s="7">
        <v>2</v>
      </c>
      <c r="I242" s="7">
        <v>3</v>
      </c>
      <c r="J242" s="7">
        <v>40</v>
      </c>
      <c r="K242" s="7">
        <v>43</v>
      </c>
      <c r="L242" s="7" t="s">
        <v>41</v>
      </c>
    </row>
    <row r="243" spans="1:12" customFormat="1">
      <c r="A243" s="7" t="s">
        <v>1</v>
      </c>
      <c r="B243" s="7" t="s">
        <v>0</v>
      </c>
      <c r="C243" s="7">
        <v>5</v>
      </c>
      <c r="D243" s="7">
        <v>9</v>
      </c>
      <c r="E243" s="8" t="s">
        <v>29</v>
      </c>
      <c r="F243" s="7">
        <v>25</v>
      </c>
      <c r="G243" s="7"/>
      <c r="H243" s="7">
        <v>5</v>
      </c>
      <c r="I243" s="7">
        <v>2</v>
      </c>
      <c r="J243" s="7">
        <v>14</v>
      </c>
      <c r="K243" s="7">
        <v>14</v>
      </c>
      <c r="L243" s="7" t="s">
        <v>41</v>
      </c>
    </row>
    <row r="244" spans="1:12" customFormat="1">
      <c r="A244" s="7" t="s">
        <v>1</v>
      </c>
      <c r="B244" s="7" t="s">
        <v>0</v>
      </c>
      <c r="C244" s="7">
        <v>5</v>
      </c>
      <c r="D244" s="7">
        <v>10</v>
      </c>
      <c r="E244" s="8" t="s">
        <v>29</v>
      </c>
      <c r="F244" s="7">
        <v>50</v>
      </c>
      <c r="G244" s="7"/>
      <c r="H244" s="7">
        <v>3</v>
      </c>
      <c r="I244" s="7">
        <v>5</v>
      </c>
      <c r="J244" s="7">
        <v>13</v>
      </c>
      <c r="K244" s="7">
        <v>8</v>
      </c>
      <c r="L244" s="7" t="s">
        <v>41</v>
      </c>
    </row>
    <row r="245" spans="1:12" customFormat="1">
      <c r="A245" s="7" t="s">
        <v>4</v>
      </c>
      <c r="B245" s="7" t="s">
        <v>42</v>
      </c>
      <c r="C245" s="7">
        <v>1</v>
      </c>
      <c r="D245" s="7">
        <v>1</v>
      </c>
      <c r="E245" s="8" t="s">
        <v>35</v>
      </c>
      <c r="F245" s="7">
        <v>0</v>
      </c>
      <c r="G245" s="7"/>
      <c r="H245" s="7">
        <v>0</v>
      </c>
      <c r="I245" s="7">
        <v>1</v>
      </c>
      <c r="J245" s="7">
        <v>33</v>
      </c>
      <c r="K245" s="7">
        <v>32</v>
      </c>
      <c r="L245" s="7" t="s">
        <v>43</v>
      </c>
    </row>
    <row r="246" spans="1:12" customFormat="1">
      <c r="A246" s="7" t="s">
        <v>4</v>
      </c>
      <c r="B246" s="7" t="s">
        <v>42</v>
      </c>
      <c r="C246" s="7">
        <v>1</v>
      </c>
      <c r="D246" s="7">
        <v>2</v>
      </c>
      <c r="E246" s="8" t="s">
        <v>29</v>
      </c>
      <c r="F246" s="7">
        <v>40</v>
      </c>
      <c r="G246" s="7"/>
      <c r="H246" s="7">
        <v>33</v>
      </c>
      <c r="I246" s="7">
        <v>17</v>
      </c>
      <c r="J246" s="7">
        <v>60</v>
      </c>
      <c r="K246" s="7">
        <v>37</v>
      </c>
      <c r="L246" s="7" t="s">
        <v>43</v>
      </c>
    </row>
    <row r="247" spans="1:12" customFormat="1">
      <c r="A247" s="7" t="s">
        <v>4</v>
      </c>
      <c r="B247" s="7" t="s">
        <v>42</v>
      </c>
      <c r="C247" s="7">
        <v>1</v>
      </c>
      <c r="D247" s="7">
        <v>3</v>
      </c>
      <c r="E247" s="8" t="s">
        <v>29</v>
      </c>
      <c r="F247" s="7">
        <v>15</v>
      </c>
      <c r="G247" s="7"/>
      <c r="H247" s="7">
        <v>14</v>
      </c>
      <c r="I247" s="7">
        <v>7</v>
      </c>
      <c r="J247" s="7">
        <v>68</v>
      </c>
      <c r="K247" s="7">
        <v>90</v>
      </c>
      <c r="L247" s="7" t="s">
        <v>43</v>
      </c>
    </row>
    <row r="248" spans="1:12" customFormat="1">
      <c r="A248" s="7" t="s">
        <v>4</v>
      </c>
      <c r="B248" s="7" t="s">
        <v>42</v>
      </c>
      <c r="C248" s="7">
        <v>1</v>
      </c>
      <c r="D248" s="7">
        <v>4</v>
      </c>
      <c r="E248" s="8" t="s">
        <v>29</v>
      </c>
      <c r="F248" s="7">
        <v>20</v>
      </c>
      <c r="G248" s="7"/>
      <c r="H248" s="7">
        <v>9</v>
      </c>
      <c r="I248" s="7">
        <v>5</v>
      </c>
      <c r="J248" s="7">
        <v>34</v>
      </c>
      <c r="K248" s="7">
        <v>62</v>
      </c>
      <c r="L248" s="7" t="s">
        <v>43</v>
      </c>
    </row>
    <row r="249" spans="1:12" customFormat="1">
      <c r="A249" s="7" t="s">
        <v>4</v>
      </c>
      <c r="B249" s="7" t="s">
        <v>42</v>
      </c>
      <c r="C249" s="7">
        <v>1</v>
      </c>
      <c r="D249" s="7">
        <v>5</v>
      </c>
      <c r="E249" s="8" t="s">
        <v>29</v>
      </c>
      <c r="F249" s="7">
        <v>15</v>
      </c>
      <c r="G249" s="7"/>
      <c r="H249" s="7">
        <v>6</v>
      </c>
      <c r="I249" s="7">
        <v>7</v>
      </c>
      <c r="J249" s="7">
        <v>25</v>
      </c>
      <c r="K249" s="7">
        <v>34</v>
      </c>
      <c r="L249" s="7" t="s">
        <v>43</v>
      </c>
    </row>
    <row r="250" spans="1:12" customFormat="1">
      <c r="A250" s="7" t="s">
        <v>4</v>
      </c>
      <c r="B250" s="7" t="s">
        <v>42</v>
      </c>
      <c r="C250" s="7">
        <v>1</v>
      </c>
      <c r="D250" s="7">
        <v>5</v>
      </c>
      <c r="E250" s="8" t="s">
        <v>32</v>
      </c>
      <c r="F250" s="7">
        <v>5</v>
      </c>
      <c r="G250" s="7"/>
      <c r="H250" s="7"/>
      <c r="I250" s="7"/>
      <c r="J250" s="7"/>
      <c r="K250" s="7"/>
      <c r="L250" s="7" t="s">
        <v>43</v>
      </c>
    </row>
    <row r="251" spans="1:12" customFormat="1">
      <c r="A251" s="7" t="s">
        <v>4</v>
      </c>
      <c r="B251" s="7" t="s">
        <v>42</v>
      </c>
      <c r="C251" s="7">
        <v>1</v>
      </c>
      <c r="D251" s="7">
        <v>6</v>
      </c>
      <c r="E251" s="8" t="s">
        <v>29</v>
      </c>
      <c r="F251" s="7">
        <v>5</v>
      </c>
      <c r="G251" s="7"/>
      <c r="H251" s="7">
        <v>9</v>
      </c>
      <c r="I251" s="7">
        <v>12</v>
      </c>
      <c r="J251" s="7">
        <v>50</v>
      </c>
      <c r="K251" s="7">
        <v>39</v>
      </c>
      <c r="L251" s="7" t="s">
        <v>43</v>
      </c>
    </row>
    <row r="252" spans="1:12" customFormat="1">
      <c r="A252" s="7" t="s">
        <v>4</v>
      </c>
      <c r="B252" s="7" t="s">
        <v>42</v>
      </c>
      <c r="C252" s="7">
        <v>1</v>
      </c>
      <c r="D252" s="7">
        <v>6</v>
      </c>
      <c r="E252" s="8" t="s">
        <v>32</v>
      </c>
      <c r="F252" s="7">
        <v>5</v>
      </c>
      <c r="G252" s="7"/>
      <c r="H252" s="7"/>
      <c r="I252" s="7"/>
      <c r="J252" s="7"/>
      <c r="K252" s="7"/>
      <c r="L252" s="7" t="s">
        <v>43</v>
      </c>
    </row>
    <row r="253" spans="1:12" customFormat="1">
      <c r="A253" s="7" t="s">
        <v>4</v>
      </c>
      <c r="B253" s="7" t="s">
        <v>42</v>
      </c>
      <c r="C253" s="7">
        <v>1</v>
      </c>
      <c r="D253" s="7">
        <v>7</v>
      </c>
      <c r="E253" s="8" t="s">
        <v>32</v>
      </c>
      <c r="F253" s="7">
        <v>50</v>
      </c>
      <c r="G253" s="7"/>
      <c r="H253" s="7">
        <v>19</v>
      </c>
      <c r="I253" s="7">
        <v>4</v>
      </c>
      <c r="J253" s="7">
        <v>39</v>
      </c>
      <c r="K253" s="7">
        <v>10</v>
      </c>
      <c r="L253" s="7" t="s">
        <v>43</v>
      </c>
    </row>
    <row r="254" spans="1:12" customFormat="1">
      <c r="A254" s="7" t="s">
        <v>4</v>
      </c>
      <c r="B254" s="7" t="s">
        <v>42</v>
      </c>
      <c r="C254" s="7">
        <v>1</v>
      </c>
      <c r="D254" s="7">
        <v>7</v>
      </c>
      <c r="E254" s="8" t="s">
        <v>29</v>
      </c>
      <c r="F254" s="7">
        <v>5</v>
      </c>
      <c r="G254" s="7"/>
      <c r="H254" s="7"/>
      <c r="I254" s="7"/>
      <c r="J254" s="7"/>
      <c r="K254" s="7"/>
      <c r="L254" s="7" t="s">
        <v>43</v>
      </c>
    </row>
    <row r="255" spans="1:12" customFormat="1">
      <c r="A255" s="7" t="s">
        <v>4</v>
      </c>
      <c r="B255" s="7" t="s">
        <v>42</v>
      </c>
      <c r="C255" s="7">
        <v>1</v>
      </c>
      <c r="D255" s="7">
        <v>8</v>
      </c>
      <c r="E255" s="8" t="s">
        <v>34</v>
      </c>
      <c r="F255" s="7">
        <v>5</v>
      </c>
      <c r="G255" s="7"/>
      <c r="H255" s="7">
        <v>9</v>
      </c>
      <c r="I255" s="7">
        <v>2</v>
      </c>
      <c r="J255" s="7">
        <v>12</v>
      </c>
      <c r="K255" s="7">
        <v>44</v>
      </c>
      <c r="L255" s="7" t="s">
        <v>43</v>
      </c>
    </row>
    <row r="256" spans="1:12" customFormat="1">
      <c r="A256" s="7" t="s">
        <v>4</v>
      </c>
      <c r="B256" s="7" t="s">
        <v>42</v>
      </c>
      <c r="C256" s="7">
        <v>1</v>
      </c>
      <c r="D256" s="7">
        <v>8</v>
      </c>
      <c r="E256" s="8" t="s">
        <v>29</v>
      </c>
      <c r="F256" s="7">
        <v>40</v>
      </c>
      <c r="G256" s="7"/>
      <c r="H256" s="7"/>
      <c r="I256" s="7"/>
      <c r="J256" s="7"/>
      <c r="K256" s="7"/>
      <c r="L256" s="7" t="s">
        <v>43</v>
      </c>
    </row>
    <row r="257" spans="1:12" customFormat="1">
      <c r="A257" s="7" t="s">
        <v>4</v>
      </c>
      <c r="B257" s="7" t="s">
        <v>42</v>
      </c>
      <c r="C257" s="7">
        <v>1</v>
      </c>
      <c r="D257" s="7">
        <v>8</v>
      </c>
      <c r="E257" s="8" t="s">
        <v>32</v>
      </c>
      <c r="F257" s="7">
        <v>10</v>
      </c>
      <c r="G257" s="7"/>
      <c r="H257" s="7"/>
      <c r="I257" s="7"/>
      <c r="J257" s="7"/>
      <c r="K257" s="7"/>
      <c r="L257" s="7" t="s">
        <v>43</v>
      </c>
    </row>
    <row r="258" spans="1:12" customFormat="1">
      <c r="A258" s="7" t="s">
        <v>4</v>
      </c>
      <c r="B258" s="7" t="s">
        <v>42</v>
      </c>
      <c r="C258" s="7">
        <v>1</v>
      </c>
      <c r="D258" s="7">
        <v>9</v>
      </c>
      <c r="E258" s="8" t="s">
        <v>29</v>
      </c>
      <c r="F258" s="7">
        <v>40</v>
      </c>
      <c r="G258" s="7"/>
      <c r="H258" s="7">
        <v>8</v>
      </c>
      <c r="I258" s="7">
        <v>4</v>
      </c>
      <c r="J258" s="7">
        <v>33</v>
      </c>
      <c r="K258" s="7">
        <v>22</v>
      </c>
      <c r="L258" s="7" t="s">
        <v>43</v>
      </c>
    </row>
    <row r="259" spans="1:12" customFormat="1">
      <c r="A259" s="7" t="s">
        <v>4</v>
      </c>
      <c r="B259" s="7" t="s">
        <v>42</v>
      </c>
      <c r="C259" s="7">
        <v>1</v>
      </c>
      <c r="D259" s="7">
        <v>9</v>
      </c>
      <c r="E259" s="8" t="s">
        <v>32</v>
      </c>
      <c r="F259" s="7">
        <v>5</v>
      </c>
      <c r="G259" s="7"/>
      <c r="H259" s="7"/>
      <c r="I259" s="7"/>
      <c r="J259" s="7"/>
      <c r="K259" s="7"/>
      <c r="L259" s="7" t="s">
        <v>43</v>
      </c>
    </row>
    <row r="260" spans="1:12" customFormat="1">
      <c r="A260" s="7" t="s">
        <v>4</v>
      </c>
      <c r="B260" s="7" t="s">
        <v>42</v>
      </c>
      <c r="C260" s="7">
        <v>1</v>
      </c>
      <c r="D260" s="7">
        <v>10</v>
      </c>
      <c r="E260" s="8" t="s">
        <v>32</v>
      </c>
      <c r="F260" s="7">
        <v>25</v>
      </c>
      <c r="G260" s="7"/>
      <c r="H260" s="7">
        <v>8</v>
      </c>
      <c r="I260" s="7">
        <v>5</v>
      </c>
      <c r="J260" s="7">
        <v>32</v>
      </c>
      <c r="K260" s="7">
        <v>70</v>
      </c>
      <c r="L260" s="7" t="s">
        <v>43</v>
      </c>
    </row>
    <row r="261" spans="1:12" customFormat="1">
      <c r="A261" s="7" t="s">
        <v>4</v>
      </c>
      <c r="B261" s="7" t="s">
        <v>42</v>
      </c>
      <c r="C261" s="7">
        <v>1</v>
      </c>
      <c r="D261" s="7">
        <v>10</v>
      </c>
      <c r="E261" s="8" t="s">
        <v>34</v>
      </c>
      <c r="F261" s="7">
        <v>5</v>
      </c>
      <c r="G261" s="7"/>
      <c r="H261" s="7"/>
      <c r="I261" s="7"/>
      <c r="J261" s="7"/>
      <c r="K261" s="7"/>
      <c r="L261" s="7" t="s">
        <v>43</v>
      </c>
    </row>
    <row r="262" spans="1:12" customFormat="1">
      <c r="A262" s="7" t="s">
        <v>4</v>
      </c>
      <c r="B262" s="7" t="s">
        <v>42</v>
      </c>
      <c r="C262" s="7">
        <v>1</v>
      </c>
      <c r="D262" s="7">
        <v>10</v>
      </c>
      <c r="E262" s="8" t="s">
        <v>32</v>
      </c>
      <c r="F262" s="7">
        <v>45</v>
      </c>
      <c r="G262" s="7"/>
      <c r="H262" s="7"/>
      <c r="I262" s="7"/>
      <c r="J262" s="7"/>
      <c r="K262" s="7"/>
      <c r="L262" s="7" t="s">
        <v>43</v>
      </c>
    </row>
    <row r="263" spans="1:12" customFormat="1">
      <c r="A263" s="7" t="s">
        <v>4</v>
      </c>
      <c r="B263" s="7" t="s">
        <v>42</v>
      </c>
      <c r="C263" s="7">
        <v>1</v>
      </c>
      <c r="D263" s="7">
        <v>11</v>
      </c>
      <c r="E263" s="8" t="s">
        <v>29</v>
      </c>
      <c r="F263" s="7">
        <v>45</v>
      </c>
      <c r="G263" s="7"/>
      <c r="H263" s="7">
        <v>7</v>
      </c>
      <c r="I263" s="7">
        <v>8</v>
      </c>
      <c r="J263" s="7">
        <v>37</v>
      </c>
      <c r="K263" s="7">
        <v>25</v>
      </c>
      <c r="L263" s="7" t="s">
        <v>43</v>
      </c>
    </row>
    <row r="264" spans="1:12" customFormat="1">
      <c r="A264" s="7" t="s">
        <v>4</v>
      </c>
      <c r="B264" s="7" t="s">
        <v>42</v>
      </c>
      <c r="C264" s="7">
        <v>1</v>
      </c>
      <c r="D264" s="7">
        <v>11</v>
      </c>
      <c r="E264" s="8" t="s">
        <v>32</v>
      </c>
      <c r="F264" s="7">
        <v>25</v>
      </c>
      <c r="G264" s="7"/>
      <c r="H264" s="7"/>
      <c r="I264" s="7"/>
      <c r="J264" s="7"/>
      <c r="K264" s="7"/>
      <c r="L264" s="7" t="s">
        <v>43</v>
      </c>
    </row>
    <row r="265" spans="1:12" customFormat="1">
      <c r="A265" s="7" t="s">
        <v>4</v>
      </c>
      <c r="B265" s="7" t="s">
        <v>42</v>
      </c>
      <c r="C265" s="7">
        <v>1</v>
      </c>
      <c r="D265" s="7">
        <v>12</v>
      </c>
      <c r="E265" s="8" t="s">
        <v>29</v>
      </c>
      <c r="F265" s="7">
        <v>50</v>
      </c>
      <c r="G265" s="7"/>
      <c r="H265" s="7">
        <v>13</v>
      </c>
      <c r="I265" s="7">
        <v>10</v>
      </c>
      <c r="J265" s="7">
        <v>22</v>
      </c>
      <c r="K265" s="7">
        <v>30</v>
      </c>
      <c r="L265" s="7" t="s">
        <v>43</v>
      </c>
    </row>
    <row r="266" spans="1:12" customFormat="1">
      <c r="A266" s="7" t="s">
        <v>4</v>
      </c>
      <c r="B266" s="7" t="s">
        <v>42</v>
      </c>
      <c r="C266" s="7">
        <v>1</v>
      </c>
      <c r="D266" s="7">
        <v>12</v>
      </c>
      <c r="E266" s="8" t="s">
        <v>34</v>
      </c>
      <c r="F266" s="7">
        <v>5</v>
      </c>
      <c r="G266" s="7"/>
      <c r="H266" s="7"/>
      <c r="I266" s="7"/>
      <c r="J266" s="7"/>
      <c r="K266" s="7"/>
      <c r="L266" s="7" t="s">
        <v>43</v>
      </c>
    </row>
    <row r="267" spans="1:12" customFormat="1">
      <c r="A267" s="7" t="s">
        <v>4</v>
      </c>
      <c r="B267" s="7" t="s">
        <v>42</v>
      </c>
      <c r="C267" s="7">
        <v>1</v>
      </c>
      <c r="D267" s="7">
        <v>12</v>
      </c>
      <c r="E267" s="8" t="s">
        <v>32</v>
      </c>
      <c r="F267" s="7">
        <v>5</v>
      </c>
      <c r="G267" s="7"/>
      <c r="H267" s="7"/>
      <c r="I267" s="7"/>
      <c r="J267" s="7"/>
      <c r="K267" s="7"/>
      <c r="L267" s="7" t="s">
        <v>43</v>
      </c>
    </row>
    <row r="268" spans="1:12" customFormat="1">
      <c r="A268" s="7" t="s">
        <v>4</v>
      </c>
      <c r="B268" s="7" t="s">
        <v>42</v>
      </c>
      <c r="C268" s="7">
        <v>1</v>
      </c>
      <c r="D268" s="7">
        <v>13</v>
      </c>
      <c r="E268" s="8" t="s">
        <v>32</v>
      </c>
      <c r="F268" s="7">
        <v>65</v>
      </c>
      <c r="G268" s="7"/>
      <c r="H268" s="7">
        <v>4</v>
      </c>
      <c r="I268" s="7">
        <v>4</v>
      </c>
      <c r="J268" s="7">
        <v>120</v>
      </c>
      <c r="K268" s="7">
        <v>10</v>
      </c>
      <c r="L268" s="7" t="s">
        <v>43</v>
      </c>
    </row>
    <row r="269" spans="1:12" customFormat="1">
      <c r="A269" s="7" t="s">
        <v>4</v>
      </c>
      <c r="B269" s="7" t="s">
        <v>42</v>
      </c>
      <c r="C269" s="7">
        <v>1</v>
      </c>
      <c r="D269" s="7">
        <v>13</v>
      </c>
      <c r="E269" s="8" t="s">
        <v>33</v>
      </c>
      <c r="F269" s="7">
        <v>10</v>
      </c>
      <c r="G269" s="7"/>
      <c r="H269" s="7"/>
      <c r="I269" s="7"/>
      <c r="J269" s="7"/>
      <c r="K269" s="7"/>
      <c r="L269" s="7" t="s">
        <v>43</v>
      </c>
    </row>
    <row r="270" spans="1:12" customFormat="1">
      <c r="A270" s="7" t="s">
        <v>4</v>
      </c>
      <c r="B270" s="7" t="s">
        <v>42</v>
      </c>
      <c r="C270" s="7">
        <v>1</v>
      </c>
      <c r="D270" s="7">
        <v>13</v>
      </c>
      <c r="E270" s="8" t="s">
        <v>29</v>
      </c>
      <c r="F270" s="7">
        <v>10</v>
      </c>
      <c r="G270" s="7"/>
      <c r="H270" s="7"/>
      <c r="I270" s="7"/>
      <c r="J270" s="7"/>
      <c r="K270" s="7"/>
      <c r="L270" s="7" t="s">
        <v>43</v>
      </c>
    </row>
    <row r="271" spans="1:12" customFormat="1">
      <c r="A271" s="7" t="s">
        <v>4</v>
      </c>
      <c r="B271" s="7" t="s">
        <v>42</v>
      </c>
      <c r="C271" s="7">
        <v>1</v>
      </c>
      <c r="D271" s="7">
        <v>14</v>
      </c>
      <c r="E271" s="8" t="s">
        <v>29</v>
      </c>
      <c r="F271" s="7">
        <v>5</v>
      </c>
      <c r="G271" s="7"/>
      <c r="H271" s="7">
        <v>0</v>
      </c>
      <c r="I271" s="7">
        <v>0</v>
      </c>
      <c r="J271" s="7">
        <v>27</v>
      </c>
      <c r="K271" s="7">
        <v>128</v>
      </c>
      <c r="L271" s="7" t="s">
        <v>43</v>
      </c>
    </row>
    <row r="272" spans="1:12" customFormat="1">
      <c r="A272" s="7" t="s">
        <v>4</v>
      </c>
      <c r="B272" s="7" t="s">
        <v>42</v>
      </c>
      <c r="C272" s="7">
        <v>1</v>
      </c>
      <c r="D272" s="7">
        <v>14</v>
      </c>
      <c r="E272" s="8" t="s">
        <v>33</v>
      </c>
      <c r="F272" s="7">
        <v>85</v>
      </c>
      <c r="G272" s="7"/>
      <c r="H272" s="7"/>
      <c r="I272" s="7"/>
      <c r="J272" s="7"/>
      <c r="K272" s="7"/>
      <c r="L272" s="7" t="s">
        <v>43</v>
      </c>
    </row>
    <row r="273" spans="1:12" customFormat="1">
      <c r="A273" s="7" t="s">
        <v>4</v>
      </c>
      <c r="B273" s="7" t="s">
        <v>42</v>
      </c>
      <c r="C273" s="7">
        <v>1</v>
      </c>
      <c r="D273" s="7">
        <v>15</v>
      </c>
      <c r="E273" s="8" t="s">
        <v>33</v>
      </c>
      <c r="F273" s="7">
        <v>15</v>
      </c>
      <c r="G273" s="7"/>
      <c r="H273" s="7">
        <v>2</v>
      </c>
      <c r="I273" s="7">
        <v>0</v>
      </c>
      <c r="J273" s="7">
        <v>62</v>
      </c>
      <c r="K273" s="7">
        <v>37</v>
      </c>
      <c r="L273" s="7" t="s">
        <v>43</v>
      </c>
    </row>
    <row r="274" spans="1:12" customFormat="1">
      <c r="A274" s="7" t="s">
        <v>4</v>
      </c>
      <c r="B274" s="7" t="s">
        <v>42</v>
      </c>
      <c r="C274" s="7">
        <v>1</v>
      </c>
      <c r="D274" s="7">
        <v>15</v>
      </c>
      <c r="E274" s="8" t="s">
        <v>29</v>
      </c>
      <c r="F274" s="7">
        <v>20</v>
      </c>
      <c r="G274" s="7"/>
      <c r="H274" s="7"/>
      <c r="I274" s="7"/>
      <c r="J274" s="7"/>
      <c r="K274" s="7"/>
      <c r="L274" s="7" t="s">
        <v>43</v>
      </c>
    </row>
    <row r="275" spans="1:12" customFormat="1">
      <c r="A275" s="7" t="s">
        <v>4</v>
      </c>
      <c r="B275" s="7" t="s">
        <v>42</v>
      </c>
      <c r="C275" s="7">
        <v>1</v>
      </c>
      <c r="D275" s="7">
        <v>15</v>
      </c>
      <c r="E275" s="8" t="s">
        <v>32</v>
      </c>
      <c r="F275" s="7">
        <v>5</v>
      </c>
      <c r="G275" s="7"/>
      <c r="H275" s="7"/>
      <c r="I275" s="7"/>
      <c r="J275" s="7"/>
      <c r="K275" s="7"/>
      <c r="L275" s="7" t="s">
        <v>43</v>
      </c>
    </row>
    <row r="276" spans="1:12" customFormat="1">
      <c r="A276" s="7" t="s">
        <v>4</v>
      </c>
      <c r="B276" s="7" t="s">
        <v>42</v>
      </c>
      <c r="C276" s="7">
        <v>1</v>
      </c>
      <c r="D276" s="7">
        <v>16</v>
      </c>
      <c r="E276" s="8" t="s">
        <v>31</v>
      </c>
      <c r="F276" s="7">
        <v>5</v>
      </c>
      <c r="G276" s="7"/>
      <c r="H276" s="7">
        <v>6</v>
      </c>
      <c r="I276" s="7">
        <v>3</v>
      </c>
      <c r="J276" s="7">
        <v>38</v>
      </c>
      <c r="K276" s="7">
        <v>61</v>
      </c>
      <c r="L276" s="7" t="s">
        <v>43</v>
      </c>
    </row>
    <row r="277" spans="1:12" customFormat="1">
      <c r="A277" s="7" t="s">
        <v>4</v>
      </c>
      <c r="B277" s="7" t="s">
        <v>42</v>
      </c>
      <c r="C277" s="7">
        <v>1</v>
      </c>
      <c r="D277" s="7">
        <v>16</v>
      </c>
      <c r="E277" s="8" t="s">
        <v>32</v>
      </c>
      <c r="F277" s="7">
        <v>30</v>
      </c>
      <c r="G277" s="7"/>
      <c r="H277" s="7"/>
      <c r="I277" s="7"/>
      <c r="J277" s="7"/>
      <c r="K277" s="7"/>
      <c r="L277" s="7" t="s">
        <v>43</v>
      </c>
    </row>
    <row r="278" spans="1:12" customFormat="1">
      <c r="A278" s="7" t="s">
        <v>4</v>
      </c>
      <c r="B278" s="7" t="s">
        <v>42</v>
      </c>
      <c r="C278" s="7">
        <v>1</v>
      </c>
      <c r="D278" s="7">
        <v>16</v>
      </c>
      <c r="E278" s="8" t="s">
        <v>34</v>
      </c>
      <c r="F278" s="7">
        <v>10</v>
      </c>
      <c r="G278" s="7"/>
      <c r="H278" s="7"/>
      <c r="I278" s="7"/>
      <c r="J278" s="7"/>
      <c r="K278" s="7"/>
      <c r="L278" s="7" t="s">
        <v>43</v>
      </c>
    </row>
    <row r="279" spans="1:12" customFormat="1">
      <c r="A279" s="7" t="s">
        <v>4</v>
      </c>
      <c r="B279" s="7" t="s">
        <v>42</v>
      </c>
      <c r="C279" s="7">
        <v>1</v>
      </c>
      <c r="D279" s="7">
        <v>16</v>
      </c>
      <c r="E279" s="8" t="s">
        <v>33</v>
      </c>
      <c r="F279" s="7">
        <v>5</v>
      </c>
      <c r="G279" s="7"/>
      <c r="H279" s="7"/>
      <c r="I279" s="7"/>
      <c r="J279" s="7"/>
      <c r="K279" s="7"/>
      <c r="L279" s="7" t="s">
        <v>43</v>
      </c>
    </row>
    <row r="280" spans="1:12" customFormat="1">
      <c r="A280" s="7" t="s">
        <v>4</v>
      </c>
      <c r="B280" s="7" t="s">
        <v>42</v>
      </c>
      <c r="C280" s="7">
        <v>1</v>
      </c>
      <c r="D280" s="7">
        <v>16</v>
      </c>
      <c r="E280" s="8" t="s">
        <v>29</v>
      </c>
      <c r="F280" s="7">
        <v>15</v>
      </c>
      <c r="G280" s="7"/>
      <c r="H280" s="7"/>
      <c r="I280" s="7"/>
      <c r="J280" s="7"/>
      <c r="K280" s="7"/>
      <c r="L280" s="7" t="s">
        <v>43</v>
      </c>
    </row>
    <row r="281" spans="1:12" customFormat="1">
      <c r="A281" s="7" t="s">
        <v>4</v>
      </c>
      <c r="B281" s="7" t="s">
        <v>42</v>
      </c>
      <c r="C281" s="7">
        <v>1</v>
      </c>
      <c r="D281" s="7">
        <v>17</v>
      </c>
      <c r="E281" s="8" t="s">
        <v>32</v>
      </c>
      <c r="F281" s="7">
        <v>55</v>
      </c>
      <c r="G281" s="7"/>
      <c r="H281" s="7">
        <v>4</v>
      </c>
      <c r="I281" s="7">
        <v>4</v>
      </c>
      <c r="J281" s="7">
        <v>80</v>
      </c>
      <c r="K281" s="7">
        <v>36</v>
      </c>
      <c r="L281" s="7" t="s">
        <v>43</v>
      </c>
    </row>
    <row r="282" spans="1:12" customFormat="1">
      <c r="A282" s="7" t="s">
        <v>4</v>
      </c>
      <c r="B282" s="7" t="s">
        <v>42</v>
      </c>
      <c r="C282" s="7">
        <v>1</v>
      </c>
      <c r="D282" s="7">
        <v>17</v>
      </c>
      <c r="E282" s="8" t="s">
        <v>34</v>
      </c>
      <c r="F282" s="7">
        <v>5</v>
      </c>
      <c r="G282" s="7"/>
      <c r="H282" s="7"/>
      <c r="I282" s="7"/>
      <c r="J282" s="7"/>
      <c r="K282" s="7"/>
      <c r="L282" s="7" t="s">
        <v>43</v>
      </c>
    </row>
    <row r="283" spans="1:12" customFormat="1">
      <c r="A283" s="7" t="s">
        <v>4</v>
      </c>
      <c r="B283" s="7" t="s">
        <v>42</v>
      </c>
      <c r="C283" s="7">
        <v>1</v>
      </c>
      <c r="D283" s="7">
        <v>17</v>
      </c>
      <c r="E283" s="8" t="s">
        <v>29</v>
      </c>
      <c r="F283" s="7">
        <v>20</v>
      </c>
      <c r="G283" s="7"/>
      <c r="H283" s="7"/>
      <c r="I283" s="7"/>
      <c r="J283" s="7"/>
      <c r="K283" s="7"/>
      <c r="L283" s="7" t="s">
        <v>43</v>
      </c>
    </row>
    <row r="284" spans="1:12" customFormat="1">
      <c r="A284" s="7" t="s">
        <v>4</v>
      </c>
      <c r="B284" s="7" t="s">
        <v>42</v>
      </c>
      <c r="C284" s="7">
        <v>1</v>
      </c>
      <c r="D284" s="7">
        <v>17</v>
      </c>
      <c r="E284" s="8" t="s">
        <v>33</v>
      </c>
      <c r="F284" s="7">
        <v>5</v>
      </c>
      <c r="G284" s="7"/>
      <c r="H284" s="7"/>
      <c r="I284" s="7"/>
      <c r="J284" s="7"/>
      <c r="K284" s="7"/>
      <c r="L284" s="7" t="s">
        <v>43</v>
      </c>
    </row>
    <row r="285" spans="1:12" customFormat="1">
      <c r="A285" s="7" t="s">
        <v>4</v>
      </c>
      <c r="B285" s="7" t="s">
        <v>42</v>
      </c>
      <c r="C285" s="7">
        <v>1</v>
      </c>
      <c r="D285" s="7">
        <v>18</v>
      </c>
      <c r="E285" s="8" t="s">
        <v>32</v>
      </c>
      <c r="F285" s="7">
        <v>25</v>
      </c>
      <c r="G285" s="7"/>
      <c r="H285" s="7">
        <v>2</v>
      </c>
      <c r="I285" s="7">
        <v>1</v>
      </c>
      <c r="J285" s="7">
        <v>109</v>
      </c>
      <c r="K285" s="7">
        <v>27</v>
      </c>
      <c r="L285" s="7" t="s">
        <v>43</v>
      </c>
    </row>
    <row r="286" spans="1:12" customFormat="1">
      <c r="A286" s="7" t="s">
        <v>4</v>
      </c>
      <c r="B286" s="7" t="s">
        <v>42</v>
      </c>
      <c r="C286" s="7">
        <v>1</v>
      </c>
      <c r="D286" s="7">
        <v>18</v>
      </c>
      <c r="E286" s="8" t="s">
        <v>33</v>
      </c>
      <c r="F286" s="7">
        <v>10</v>
      </c>
      <c r="G286" s="7"/>
      <c r="H286" s="7"/>
      <c r="I286" s="7"/>
      <c r="J286" s="7"/>
      <c r="K286" s="7"/>
      <c r="L286" s="7" t="s">
        <v>43</v>
      </c>
    </row>
    <row r="287" spans="1:12" customFormat="1">
      <c r="A287" s="7" t="s">
        <v>4</v>
      </c>
      <c r="B287" s="7" t="s">
        <v>42</v>
      </c>
      <c r="C287" s="7">
        <v>1</v>
      </c>
      <c r="D287" s="7">
        <v>18</v>
      </c>
      <c r="E287" s="8" t="s">
        <v>29</v>
      </c>
      <c r="F287" s="7">
        <v>10</v>
      </c>
      <c r="G287" s="7"/>
      <c r="H287" s="7"/>
      <c r="I287" s="7"/>
      <c r="J287" s="7"/>
      <c r="K287" s="7"/>
      <c r="L287" s="7" t="s">
        <v>43</v>
      </c>
    </row>
    <row r="288" spans="1:12" customFormat="1">
      <c r="A288" s="7" t="s">
        <v>4</v>
      </c>
      <c r="B288" s="7" t="s">
        <v>42</v>
      </c>
      <c r="C288" s="7">
        <v>1</v>
      </c>
      <c r="D288" s="7">
        <v>19</v>
      </c>
      <c r="E288" s="8" t="s">
        <v>32</v>
      </c>
      <c r="F288" s="7">
        <v>5</v>
      </c>
      <c r="G288" s="7"/>
      <c r="H288" s="7">
        <v>0</v>
      </c>
      <c r="I288" s="7">
        <v>0</v>
      </c>
      <c r="J288" s="7">
        <v>45</v>
      </c>
      <c r="K288" s="7">
        <v>45</v>
      </c>
      <c r="L288" s="7" t="s">
        <v>43</v>
      </c>
    </row>
    <row r="289" spans="1:12" customFormat="1">
      <c r="A289" s="7" t="s">
        <v>4</v>
      </c>
      <c r="B289" s="7" t="s">
        <v>42</v>
      </c>
      <c r="C289" s="7">
        <v>1</v>
      </c>
      <c r="D289" s="7">
        <v>19</v>
      </c>
      <c r="E289" s="8" t="s">
        <v>33</v>
      </c>
      <c r="F289" s="7">
        <v>5</v>
      </c>
      <c r="G289" s="7"/>
      <c r="H289" s="7"/>
      <c r="I289" s="7"/>
      <c r="J289" s="7"/>
      <c r="K289" s="7"/>
      <c r="L289" s="7" t="s">
        <v>43</v>
      </c>
    </row>
    <row r="290" spans="1:12" customFormat="1">
      <c r="A290" s="7" t="s">
        <v>4</v>
      </c>
      <c r="B290" s="7" t="s">
        <v>42</v>
      </c>
      <c r="C290" s="7">
        <v>1</v>
      </c>
      <c r="D290" s="7">
        <v>19</v>
      </c>
      <c r="E290" s="8" t="s">
        <v>29</v>
      </c>
      <c r="F290" s="7">
        <v>70</v>
      </c>
      <c r="G290" s="7"/>
      <c r="H290" s="7"/>
      <c r="I290" s="7"/>
      <c r="J290" s="7"/>
      <c r="K290" s="7"/>
      <c r="L290" s="7" t="s">
        <v>43</v>
      </c>
    </row>
    <row r="291" spans="1:12" customFormat="1">
      <c r="A291" s="7" t="s">
        <v>4</v>
      </c>
      <c r="B291" s="7" t="s">
        <v>42</v>
      </c>
      <c r="C291" s="7">
        <v>1</v>
      </c>
      <c r="D291" s="7">
        <v>20</v>
      </c>
      <c r="E291" s="8" t="s">
        <v>32</v>
      </c>
      <c r="F291" s="7">
        <v>5</v>
      </c>
      <c r="G291" s="7"/>
      <c r="H291" s="7">
        <v>3</v>
      </c>
      <c r="I291" s="7">
        <v>0</v>
      </c>
      <c r="J291" s="7">
        <v>30</v>
      </c>
      <c r="K291" s="7">
        <v>170</v>
      </c>
      <c r="L291" s="7" t="s">
        <v>43</v>
      </c>
    </row>
    <row r="292" spans="1:12" customFormat="1">
      <c r="A292" s="7" t="s">
        <v>4</v>
      </c>
      <c r="B292" s="7" t="s">
        <v>42</v>
      </c>
      <c r="C292" s="7">
        <v>1</v>
      </c>
      <c r="D292" s="7">
        <v>20</v>
      </c>
      <c r="E292" s="8" t="s">
        <v>29</v>
      </c>
      <c r="F292" s="7">
        <v>80</v>
      </c>
      <c r="G292" s="7"/>
      <c r="H292" s="7"/>
      <c r="I292" s="7"/>
      <c r="J292" s="7"/>
      <c r="K292" s="7"/>
      <c r="L292" s="7"/>
    </row>
    <row r="293" spans="1:12" customFormat="1">
      <c r="A293" s="7" t="s">
        <v>4</v>
      </c>
      <c r="B293" s="7" t="s">
        <v>42</v>
      </c>
      <c r="C293" s="7">
        <v>2</v>
      </c>
      <c r="D293" s="7">
        <v>1</v>
      </c>
      <c r="E293" s="8" t="s">
        <v>29</v>
      </c>
      <c r="F293" s="7">
        <v>1</v>
      </c>
      <c r="G293" s="7"/>
      <c r="H293" s="7">
        <v>0</v>
      </c>
      <c r="I293" s="7">
        <v>1</v>
      </c>
      <c r="J293" s="7">
        <v>88</v>
      </c>
      <c r="K293" s="7">
        <v>31</v>
      </c>
      <c r="L293" s="7" t="s">
        <v>43</v>
      </c>
    </row>
    <row r="294" spans="1:12" customFormat="1">
      <c r="A294" s="7" t="s">
        <v>4</v>
      </c>
      <c r="B294" s="7" t="s">
        <v>42</v>
      </c>
      <c r="C294" s="7">
        <v>2</v>
      </c>
      <c r="D294" s="7">
        <v>2</v>
      </c>
      <c r="E294" s="8" t="s">
        <v>29</v>
      </c>
      <c r="F294" s="7">
        <v>15</v>
      </c>
      <c r="G294" s="7"/>
      <c r="H294" s="7">
        <v>9</v>
      </c>
      <c r="I294" s="7">
        <v>15</v>
      </c>
      <c r="J294" s="7">
        <v>19</v>
      </c>
      <c r="K294" s="7">
        <v>8</v>
      </c>
      <c r="L294" s="7" t="s">
        <v>43</v>
      </c>
    </row>
    <row r="295" spans="1:12" customFormat="1">
      <c r="A295" s="7" t="s">
        <v>4</v>
      </c>
      <c r="B295" s="7" t="s">
        <v>42</v>
      </c>
      <c r="C295" s="7">
        <v>2</v>
      </c>
      <c r="D295" s="7">
        <v>3</v>
      </c>
      <c r="E295" s="8" t="s">
        <v>29</v>
      </c>
      <c r="F295" s="7">
        <v>10</v>
      </c>
      <c r="G295" s="7"/>
      <c r="H295" s="7">
        <v>6</v>
      </c>
      <c r="I295" s="7">
        <v>3</v>
      </c>
      <c r="J295" s="7">
        <v>52</v>
      </c>
      <c r="K295" s="7">
        <v>34</v>
      </c>
      <c r="L295" s="7" t="s">
        <v>43</v>
      </c>
    </row>
    <row r="296" spans="1:12" customFormat="1">
      <c r="A296" s="7" t="s">
        <v>4</v>
      </c>
      <c r="B296" s="7" t="s">
        <v>42</v>
      </c>
      <c r="C296" s="7">
        <v>2</v>
      </c>
      <c r="D296" s="7">
        <v>4</v>
      </c>
      <c r="E296" s="8" t="s">
        <v>32</v>
      </c>
      <c r="F296" s="7">
        <v>1</v>
      </c>
      <c r="G296" s="7"/>
      <c r="H296" s="7">
        <v>4</v>
      </c>
      <c r="I296" s="7">
        <v>7</v>
      </c>
      <c r="J296" s="7">
        <v>32</v>
      </c>
      <c r="K296" s="7">
        <v>9</v>
      </c>
      <c r="L296" s="7" t="s">
        <v>43</v>
      </c>
    </row>
    <row r="297" spans="1:12" customFormat="1">
      <c r="A297" s="7" t="s">
        <v>4</v>
      </c>
      <c r="B297" s="7" t="s">
        <v>42</v>
      </c>
      <c r="C297" s="7">
        <v>2</v>
      </c>
      <c r="D297" s="7">
        <v>4</v>
      </c>
      <c r="E297" s="8" t="s">
        <v>29</v>
      </c>
      <c r="F297" s="7">
        <v>10</v>
      </c>
      <c r="G297" s="7"/>
      <c r="H297" s="7"/>
      <c r="I297" s="7"/>
      <c r="J297" s="7"/>
      <c r="K297" s="7"/>
      <c r="L297" s="7" t="s">
        <v>43</v>
      </c>
    </row>
    <row r="298" spans="1:12" customFormat="1">
      <c r="A298" s="7" t="s">
        <v>4</v>
      </c>
      <c r="B298" s="7" t="s">
        <v>42</v>
      </c>
      <c r="C298" s="7">
        <v>2</v>
      </c>
      <c r="D298" s="7">
        <v>5</v>
      </c>
      <c r="E298" s="8" t="s">
        <v>29</v>
      </c>
      <c r="F298" s="7">
        <v>10</v>
      </c>
      <c r="G298" s="7"/>
      <c r="H298" s="7">
        <v>7</v>
      </c>
      <c r="I298" s="7">
        <v>9</v>
      </c>
      <c r="J298" s="7">
        <v>32</v>
      </c>
      <c r="K298" s="7">
        <v>20</v>
      </c>
      <c r="L298" s="7" t="s">
        <v>43</v>
      </c>
    </row>
    <row r="299" spans="1:12" customFormat="1">
      <c r="A299" s="7" t="s">
        <v>4</v>
      </c>
      <c r="B299" s="7" t="s">
        <v>42</v>
      </c>
      <c r="C299" s="7">
        <v>2</v>
      </c>
      <c r="D299" s="7">
        <v>5</v>
      </c>
      <c r="E299" s="8" t="s">
        <v>32</v>
      </c>
      <c r="F299" s="7">
        <v>1</v>
      </c>
      <c r="G299" s="7"/>
      <c r="H299" s="7"/>
      <c r="I299" s="7"/>
      <c r="J299" s="7"/>
      <c r="K299" s="7"/>
      <c r="L299" s="7" t="s">
        <v>43</v>
      </c>
    </row>
    <row r="300" spans="1:12" customFormat="1">
      <c r="A300" s="7" t="s">
        <v>4</v>
      </c>
      <c r="B300" s="7" t="s">
        <v>42</v>
      </c>
      <c r="C300" s="7">
        <v>2</v>
      </c>
      <c r="D300" s="7">
        <v>5</v>
      </c>
      <c r="E300" s="8" t="s">
        <v>31</v>
      </c>
      <c r="F300" s="7">
        <v>4</v>
      </c>
      <c r="G300" s="7"/>
      <c r="H300" s="7"/>
      <c r="I300" s="7"/>
      <c r="J300" s="7"/>
      <c r="K300" s="7"/>
      <c r="L300" s="7" t="s">
        <v>43</v>
      </c>
    </row>
    <row r="301" spans="1:12" customFormat="1">
      <c r="A301" s="7" t="s">
        <v>4</v>
      </c>
      <c r="B301" s="7" t="s">
        <v>42</v>
      </c>
      <c r="C301" s="7">
        <v>2</v>
      </c>
      <c r="D301" s="7">
        <v>6</v>
      </c>
      <c r="E301" s="8" t="s">
        <v>29</v>
      </c>
      <c r="F301" s="7">
        <v>5</v>
      </c>
      <c r="G301" s="7"/>
      <c r="H301" s="7">
        <v>18</v>
      </c>
      <c r="I301" s="7">
        <v>6</v>
      </c>
      <c r="J301" s="7">
        <v>17</v>
      </c>
      <c r="K301" s="7">
        <v>11</v>
      </c>
      <c r="L301" s="7" t="s">
        <v>43</v>
      </c>
    </row>
    <row r="302" spans="1:12" customFormat="1">
      <c r="A302" s="7" t="s">
        <v>4</v>
      </c>
      <c r="B302" s="7" t="s">
        <v>42</v>
      </c>
      <c r="C302" s="7">
        <v>2</v>
      </c>
      <c r="D302" s="7">
        <v>6</v>
      </c>
      <c r="E302" s="8" t="s">
        <v>32</v>
      </c>
      <c r="F302" s="7">
        <v>1</v>
      </c>
      <c r="G302" s="7"/>
      <c r="H302" s="7"/>
      <c r="I302" s="7"/>
      <c r="J302" s="7"/>
      <c r="K302" s="7"/>
      <c r="L302" s="7" t="s">
        <v>43</v>
      </c>
    </row>
    <row r="303" spans="1:12" customFormat="1">
      <c r="A303" s="7" t="s">
        <v>4</v>
      </c>
      <c r="B303" s="7" t="s">
        <v>42</v>
      </c>
      <c r="C303" s="7">
        <v>2</v>
      </c>
      <c r="D303" s="7">
        <v>7</v>
      </c>
      <c r="E303" s="8" t="s">
        <v>32</v>
      </c>
      <c r="F303" s="7">
        <v>3</v>
      </c>
      <c r="G303" s="7"/>
      <c r="H303" s="7">
        <v>6</v>
      </c>
      <c r="I303" s="7">
        <v>4</v>
      </c>
      <c r="J303" s="7">
        <v>15</v>
      </c>
      <c r="K303" s="7">
        <v>9</v>
      </c>
      <c r="L303" s="7" t="s">
        <v>43</v>
      </c>
    </row>
    <row r="304" spans="1:12" customFormat="1">
      <c r="A304" s="7" t="s">
        <v>4</v>
      </c>
      <c r="B304" s="7" t="s">
        <v>42</v>
      </c>
      <c r="C304" s="7">
        <v>2</v>
      </c>
      <c r="D304" s="7">
        <v>7</v>
      </c>
      <c r="E304" s="8" t="s">
        <v>29</v>
      </c>
      <c r="F304" s="7">
        <v>8</v>
      </c>
      <c r="G304" s="7"/>
      <c r="H304" s="7"/>
      <c r="I304" s="7"/>
      <c r="J304" s="7"/>
      <c r="K304" s="7"/>
      <c r="L304" s="7" t="s">
        <v>43</v>
      </c>
    </row>
    <row r="305" spans="1:12" customFormat="1">
      <c r="A305" s="7" t="s">
        <v>4</v>
      </c>
      <c r="B305" s="7" t="s">
        <v>42</v>
      </c>
      <c r="C305" s="7">
        <v>2</v>
      </c>
      <c r="D305" s="7">
        <v>8</v>
      </c>
      <c r="E305" s="8" t="s">
        <v>29</v>
      </c>
      <c r="F305" s="7">
        <v>25</v>
      </c>
      <c r="G305" s="7"/>
      <c r="H305" s="7">
        <v>22</v>
      </c>
      <c r="I305" s="7">
        <v>3</v>
      </c>
      <c r="J305" s="7">
        <v>44</v>
      </c>
      <c r="K305" s="7">
        <v>10</v>
      </c>
      <c r="L305" s="7" t="s">
        <v>43</v>
      </c>
    </row>
    <row r="306" spans="1:12" customFormat="1">
      <c r="A306" s="7" t="s">
        <v>4</v>
      </c>
      <c r="B306" s="7" t="s">
        <v>42</v>
      </c>
      <c r="C306" s="7">
        <v>2</v>
      </c>
      <c r="D306" s="7">
        <v>8</v>
      </c>
      <c r="E306" s="8" t="s">
        <v>32</v>
      </c>
      <c r="F306" s="7">
        <v>22</v>
      </c>
      <c r="G306" s="7"/>
      <c r="H306" s="7"/>
      <c r="I306" s="7"/>
      <c r="J306" s="7"/>
      <c r="K306" s="7"/>
      <c r="L306" s="7" t="s">
        <v>43</v>
      </c>
    </row>
    <row r="307" spans="1:12" customFormat="1">
      <c r="A307" s="7" t="s">
        <v>4</v>
      </c>
      <c r="B307" s="7" t="s">
        <v>42</v>
      </c>
      <c r="C307" s="7">
        <v>2</v>
      </c>
      <c r="D307" s="7">
        <v>9</v>
      </c>
      <c r="E307" s="8" t="s">
        <v>29</v>
      </c>
      <c r="F307" s="7">
        <v>10</v>
      </c>
      <c r="G307" s="7"/>
      <c r="H307" s="7">
        <v>20</v>
      </c>
      <c r="I307" s="7">
        <v>5</v>
      </c>
      <c r="J307" s="7">
        <v>34</v>
      </c>
      <c r="K307" s="7">
        <v>8</v>
      </c>
      <c r="L307" s="7" t="s">
        <v>43</v>
      </c>
    </row>
    <row r="308" spans="1:12" customFormat="1">
      <c r="A308" s="7" t="s">
        <v>4</v>
      </c>
      <c r="B308" s="7" t="s">
        <v>42</v>
      </c>
      <c r="C308" s="7">
        <v>2</v>
      </c>
      <c r="D308" s="7">
        <v>9</v>
      </c>
      <c r="E308" s="8" t="s">
        <v>32</v>
      </c>
      <c r="F308" s="7">
        <v>1</v>
      </c>
      <c r="G308" s="7"/>
      <c r="H308" s="7"/>
      <c r="I308" s="7"/>
      <c r="J308" s="7"/>
      <c r="K308" s="7"/>
      <c r="L308" s="7" t="s">
        <v>43</v>
      </c>
    </row>
    <row r="309" spans="1:12" customFormat="1">
      <c r="A309" s="7" t="s">
        <v>4</v>
      </c>
      <c r="B309" s="7" t="s">
        <v>42</v>
      </c>
      <c r="C309" s="7">
        <v>2</v>
      </c>
      <c r="D309" s="7">
        <v>9</v>
      </c>
      <c r="E309" s="8" t="s">
        <v>31</v>
      </c>
      <c r="F309" s="7">
        <v>25</v>
      </c>
      <c r="G309" s="7"/>
      <c r="H309" s="7"/>
      <c r="I309" s="7"/>
      <c r="J309" s="7"/>
      <c r="K309" s="7"/>
      <c r="L309" s="7" t="s">
        <v>43</v>
      </c>
    </row>
    <row r="310" spans="1:12" customFormat="1">
      <c r="A310" s="7" t="s">
        <v>4</v>
      </c>
      <c r="B310" s="7" t="s">
        <v>42</v>
      </c>
      <c r="C310" s="7">
        <v>2</v>
      </c>
      <c r="D310" s="7">
        <v>10</v>
      </c>
      <c r="E310" s="8" t="s">
        <v>32</v>
      </c>
      <c r="F310" s="7">
        <v>2</v>
      </c>
      <c r="G310" s="7"/>
      <c r="H310" s="7">
        <v>14</v>
      </c>
      <c r="I310" s="7">
        <v>10</v>
      </c>
      <c r="J310" s="7">
        <v>37</v>
      </c>
      <c r="K310" s="7">
        <v>32</v>
      </c>
      <c r="L310" s="7" t="s">
        <v>43</v>
      </c>
    </row>
    <row r="311" spans="1:12" customFormat="1">
      <c r="A311" s="7" t="s">
        <v>4</v>
      </c>
      <c r="B311" s="7" t="s">
        <v>42</v>
      </c>
      <c r="C311" s="7">
        <v>2</v>
      </c>
      <c r="D311" s="7">
        <v>10</v>
      </c>
      <c r="E311" s="8" t="s">
        <v>29</v>
      </c>
      <c r="F311" s="7">
        <v>35</v>
      </c>
      <c r="G311" s="7"/>
      <c r="H311" s="7"/>
      <c r="I311" s="7"/>
      <c r="J311" s="7"/>
      <c r="K311" s="7"/>
      <c r="L311" s="7" t="s">
        <v>43</v>
      </c>
    </row>
    <row r="312" spans="1:12" customFormat="1">
      <c r="A312" s="7" t="s">
        <v>4</v>
      </c>
      <c r="B312" s="7" t="s">
        <v>42</v>
      </c>
      <c r="C312" s="7">
        <v>2</v>
      </c>
      <c r="D312" s="7">
        <v>10</v>
      </c>
      <c r="E312" s="8" t="s">
        <v>34</v>
      </c>
      <c r="F312" s="7">
        <v>5</v>
      </c>
      <c r="G312" s="7"/>
      <c r="H312" s="7"/>
      <c r="I312" s="7"/>
      <c r="J312" s="7"/>
      <c r="K312" s="7"/>
      <c r="L312" s="7" t="s">
        <v>43</v>
      </c>
    </row>
    <row r="313" spans="1:12" customFormat="1">
      <c r="A313" s="7" t="s">
        <v>4</v>
      </c>
      <c r="B313" s="7" t="s">
        <v>42</v>
      </c>
      <c r="C313" s="7">
        <v>2</v>
      </c>
      <c r="D313" s="7">
        <v>11</v>
      </c>
      <c r="E313" s="8" t="s">
        <v>32</v>
      </c>
      <c r="F313" s="7">
        <v>2</v>
      </c>
      <c r="G313" s="7"/>
      <c r="H313" s="7">
        <v>19</v>
      </c>
      <c r="I313" s="7">
        <v>3</v>
      </c>
      <c r="J313" s="7">
        <v>60</v>
      </c>
      <c r="K313" s="7">
        <v>12</v>
      </c>
      <c r="L313" s="7" t="s">
        <v>43</v>
      </c>
    </row>
    <row r="314" spans="1:12" customFormat="1">
      <c r="A314" s="7" t="s">
        <v>4</v>
      </c>
      <c r="B314" s="7" t="s">
        <v>42</v>
      </c>
      <c r="C314" s="7">
        <v>2</v>
      </c>
      <c r="D314" s="7">
        <v>11</v>
      </c>
      <c r="E314" s="8" t="s">
        <v>29</v>
      </c>
      <c r="F314" s="7">
        <v>5</v>
      </c>
      <c r="G314" s="7"/>
      <c r="H314" s="7"/>
      <c r="I314" s="7"/>
      <c r="J314" s="7"/>
      <c r="K314" s="7"/>
      <c r="L314" s="7" t="s">
        <v>43</v>
      </c>
    </row>
    <row r="315" spans="1:12" customFormat="1">
      <c r="A315" s="7" t="s">
        <v>4</v>
      </c>
      <c r="B315" s="7" t="s">
        <v>42</v>
      </c>
      <c r="C315" s="7">
        <v>2</v>
      </c>
      <c r="D315" s="7">
        <v>11</v>
      </c>
      <c r="E315" s="8" t="s">
        <v>33</v>
      </c>
      <c r="F315" s="7">
        <v>1</v>
      </c>
      <c r="G315" s="7"/>
      <c r="H315" s="7"/>
      <c r="I315" s="7"/>
      <c r="J315" s="7"/>
      <c r="K315" s="7"/>
      <c r="L315" s="7" t="s">
        <v>43</v>
      </c>
    </row>
    <row r="316" spans="1:12" customFormat="1">
      <c r="A316" s="7" t="s">
        <v>4</v>
      </c>
      <c r="B316" s="7" t="s">
        <v>42</v>
      </c>
      <c r="C316" s="7">
        <v>2</v>
      </c>
      <c r="D316" s="7">
        <v>12</v>
      </c>
      <c r="E316" s="8" t="s">
        <v>32</v>
      </c>
      <c r="F316" s="7">
        <v>50</v>
      </c>
      <c r="G316" s="7"/>
      <c r="H316" s="7">
        <v>17</v>
      </c>
      <c r="I316" s="7">
        <v>3</v>
      </c>
      <c r="J316" s="7">
        <v>18</v>
      </c>
      <c r="K316" s="7">
        <v>8</v>
      </c>
      <c r="L316" s="7" t="s">
        <v>43</v>
      </c>
    </row>
    <row r="317" spans="1:12" customFormat="1">
      <c r="A317" s="7" t="s">
        <v>4</v>
      </c>
      <c r="B317" s="7" t="s">
        <v>42</v>
      </c>
      <c r="C317" s="7">
        <v>2</v>
      </c>
      <c r="D317" s="7">
        <v>12</v>
      </c>
      <c r="E317" s="8" t="s">
        <v>29</v>
      </c>
      <c r="F317" s="7">
        <v>5</v>
      </c>
      <c r="G317" s="7"/>
      <c r="H317" s="7"/>
      <c r="I317" s="7"/>
      <c r="J317" s="7"/>
      <c r="K317" s="7"/>
      <c r="L317" s="7" t="s">
        <v>43</v>
      </c>
    </row>
    <row r="318" spans="1:12" customFormat="1">
      <c r="A318" s="7" t="s">
        <v>4</v>
      </c>
      <c r="B318" s="7" t="s">
        <v>42</v>
      </c>
      <c r="C318" s="7">
        <v>2</v>
      </c>
      <c r="D318" s="7">
        <v>12</v>
      </c>
      <c r="E318" s="8" t="s">
        <v>33</v>
      </c>
      <c r="F318" s="7">
        <v>2</v>
      </c>
      <c r="G318" s="7"/>
      <c r="H318" s="7"/>
      <c r="I318" s="7"/>
      <c r="J318" s="7"/>
      <c r="K318" s="7"/>
      <c r="L318" s="7" t="s">
        <v>43</v>
      </c>
    </row>
    <row r="319" spans="1:12" customFormat="1">
      <c r="A319" s="7" t="s">
        <v>4</v>
      </c>
      <c r="B319" s="7" t="s">
        <v>42</v>
      </c>
      <c r="C319" s="7">
        <v>2</v>
      </c>
      <c r="D319" s="7">
        <v>12</v>
      </c>
      <c r="E319" s="8" t="s">
        <v>34</v>
      </c>
      <c r="F319" s="7">
        <v>2</v>
      </c>
      <c r="G319" s="7"/>
      <c r="H319" s="7"/>
      <c r="I319" s="7"/>
      <c r="J319" s="7"/>
      <c r="K319" s="7"/>
      <c r="L319" s="7" t="s">
        <v>43</v>
      </c>
    </row>
    <row r="320" spans="1:12" customFormat="1">
      <c r="A320" s="7" t="s">
        <v>4</v>
      </c>
      <c r="B320" s="7" t="s">
        <v>42</v>
      </c>
      <c r="C320" s="7">
        <v>2</v>
      </c>
      <c r="D320" s="7">
        <v>13</v>
      </c>
      <c r="E320" s="8" t="s">
        <v>31</v>
      </c>
      <c r="F320" s="7">
        <v>1</v>
      </c>
      <c r="G320" s="7"/>
      <c r="H320" s="7">
        <v>20</v>
      </c>
      <c r="I320" s="7">
        <v>8</v>
      </c>
      <c r="J320" s="7">
        <v>60</v>
      </c>
      <c r="K320" s="7">
        <v>11</v>
      </c>
      <c r="L320" s="7" t="s">
        <v>43</v>
      </c>
    </row>
    <row r="321" spans="1:12" customFormat="1">
      <c r="A321" s="7" t="s">
        <v>4</v>
      </c>
      <c r="B321" s="7" t="s">
        <v>42</v>
      </c>
      <c r="C321" s="7">
        <v>2</v>
      </c>
      <c r="D321" s="7">
        <v>13</v>
      </c>
      <c r="E321" s="8" t="s">
        <v>32</v>
      </c>
      <c r="F321" s="7">
        <v>2</v>
      </c>
      <c r="G321" s="7"/>
      <c r="H321" s="7"/>
      <c r="I321" s="7"/>
      <c r="J321" s="7"/>
      <c r="K321" s="7"/>
      <c r="L321" s="7" t="s">
        <v>43</v>
      </c>
    </row>
    <row r="322" spans="1:12" customFormat="1">
      <c r="A322" s="7" t="s">
        <v>4</v>
      </c>
      <c r="B322" s="7" t="s">
        <v>42</v>
      </c>
      <c r="C322" s="7">
        <v>2</v>
      </c>
      <c r="D322" s="7">
        <v>14</v>
      </c>
      <c r="E322" s="8" t="s">
        <v>34</v>
      </c>
      <c r="F322" s="7">
        <v>1</v>
      </c>
      <c r="G322" s="7"/>
      <c r="H322" s="7">
        <v>17</v>
      </c>
      <c r="I322" s="7">
        <v>4</v>
      </c>
      <c r="J322" s="7">
        <v>52</v>
      </c>
      <c r="K322" s="7">
        <v>75</v>
      </c>
      <c r="L322" s="7" t="s">
        <v>43</v>
      </c>
    </row>
    <row r="323" spans="1:12" customFormat="1">
      <c r="A323" s="7" t="s">
        <v>4</v>
      </c>
      <c r="B323" s="7" t="s">
        <v>42</v>
      </c>
      <c r="C323" s="7">
        <v>2</v>
      </c>
      <c r="D323" s="7">
        <v>14</v>
      </c>
      <c r="E323" s="8" t="s">
        <v>33</v>
      </c>
      <c r="F323" s="7">
        <v>35</v>
      </c>
      <c r="G323" s="7"/>
      <c r="H323" s="7"/>
      <c r="I323" s="7"/>
      <c r="J323" s="7"/>
      <c r="K323" s="7"/>
      <c r="L323" s="7" t="s">
        <v>43</v>
      </c>
    </row>
    <row r="324" spans="1:12" customFormat="1">
      <c r="A324" s="7" t="s">
        <v>4</v>
      </c>
      <c r="B324" s="7" t="s">
        <v>42</v>
      </c>
      <c r="C324" s="7">
        <v>2</v>
      </c>
      <c r="D324" s="7">
        <v>15</v>
      </c>
      <c r="E324" s="8" t="s">
        <v>32</v>
      </c>
      <c r="F324" s="7">
        <v>2</v>
      </c>
      <c r="G324" s="7"/>
      <c r="H324" s="7">
        <v>4</v>
      </c>
      <c r="I324" s="7">
        <v>4</v>
      </c>
      <c r="J324" s="7">
        <v>31</v>
      </c>
      <c r="K324" s="7">
        <v>49</v>
      </c>
      <c r="L324" s="7" t="s">
        <v>43</v>
      </c>
    </row>
    <row r="325" spans="1:12" customFormat="1">
      <c r="A325" s="7" t="s">
        <v>4</v>
      </c>
      <c r="B325" s="7" t="s">
        <v>42</v>
      </c>
      <c r="C325" s="7">
        <v>2</v>
      </c>
      <c r="D325" s="7">
        <v>15</v>
      </c>
      <c r="E325" s="8" t="s">
        <v>33</v>
      </c>
      <c r="F325" s="7">
        <v>71</v>
      </c>
      <c r="G325" s="7"/>
      <c r="H325" s="7"/>
      <c r="I325" s="7"/>
      <c r="J325" s="7"/>
      <c r="K325" s="7"/>
      <c r="L325" s="7" t="s">
        <v>43</v>
      </c>
    </row>
    <row r="326" spans="1:12" customFormat="1">
      <c r="A326" s="7" t="s">
        <v>4</v>
      </c>
      <c r="B326" s="7" t="s">
        <v>42</v>
      </c>
      <c r="C326" s="7">
        <v>2</v>
      </c>
      <c r="D326" s="7">
        <v>16</v>
      </c>
      <c r="E326" s="8" t="s">
        <v>32</v>
      </c>
      <c r="F326" s="7">
        <v>4</v>
      </c>
      <c r="G326" s="7"/>
      <c r="H326" s="7">
        <v>13</v>
      </c>
      <c r="I326" s="7">
        <v>2</v>
      </c>
      <c r="J326" s="7">
        <v>41</v>
      </c>
      <c r="K326" s="7">
        <v>35</v>
      </c>
      <c r="L326" s="7" t="s">
        <v>43</v>
      </c>
    </row>
    <row r="327" spans="1:12" customFormat="1">
      <c r="A327" s="7" t="s">
        <v>4</v>
      </c>
      <c r="B327" s="7" t="s">
        <v>42</v>
      </c>
      <c r="C327" s="7">
        <v>2</v>
      </c>
      <c r="D327" s="7">
        <v>16</v>
      </c>
      <c r="E327" s="8" t="s">
        <v>34</v>
      </c>
      <c r="F327" s="7">
        <v>1</v>
      </c>
      <c r="G327" s="7"/>
      <c r="H327" s="7"/>
      <c r="I327" s="7"/>
      <c r="J327" s="7"/>
      <c r="K327" s="7"/>
      <c r="L327" s="7" t="s">
        <v>43</v>
      </c>
    </row>
    <row r="328" spans="1:12" customFormat="1">
      <c r="A328" s="7" t="s">
        <v>4</v>
      </c>
      <c r="B328" s="7" t="s">
        <v>42</v>
      </c>
      <c r="C328" s="7">
        <v>2</v>
      </c>
      <c r="D328" s="7">
        <v>16</v>
      </c>
      <c r="E328" s="8" t="s">
        <v>33</v>
      </c>
      <c r="F328" s="7">
        <v>30</v>
      </c>
      <c r="G328" s="7"/>
      <c r="H328" s="7"/>
      <c r="I328" s="7"/>
      <c r="J328" s="7"/>
      <c r="K328" s="7"/>
      <c r="L328" s="7" t="s">
        <v>43</v>
      </c>
    </row>
    <row r="329" spans="1:12" customFormat="1">
      <c r="A329" s="7" t="s">
        <v>4</v>
      </c>
      <c r="B329" s="7" t="s">
        <v>42</v>
      </c>
      <c r="C329" s="7">
        <v>2</v>
      </c>
      <c r="D329" s="7">
        <v>17</v>
      </c>
      <c r="E329" s="8" t="s">
        <v>32</v>
      </c>
      <c r="F329" s="7">
        <v>15</v>
      </c>
      <c r="G329" s="7"/>
      <c r="H329" s="7">
        <v>14</v>
      </c>
      <c r="I329" s="7">
        <v>5</v>
      </c>
      <c r="J329" s="7">
        <v>62</v>
      </c>
      <c r="K329" s="7">
        <v>77</v>
      </c>
      <c r="L329" s="7" t="s">
        <v>43</v>
      </c>
    </row>
    <row r="330" spans="1:12" customFormat="1">
      <c r="A330" s="7" t="s">
        <v>4</v>
      </c>
      <c r="B330" s="7" t="s">
        <v>42</v>
      </c>
      <c r="C330" s="7">
        <v>2</v>
      </c>
      <c r="D330" s="7">
        <v>17</v>
      </c>
      <c r="E330" s="8" t="s">
        <v>33</v>
      </c>
      <c r="F330" s="7">
        <v>10</v>
      </c>
      <c r="G330" s="7"/>
      <c r="H330" s="7"/>
      <c r="I330" s="7"/>
      <c r="J330" s="7"/>
      <c r="K330" s="7"/>
      <c r="L330" s="7" t="s">
        <v>43</v>
      </c>
    </row>
    <row r="331" spans="1:12" customFormat="1">
      <c r="A331" s="7" t="s">
        <v>4</v>
      </c>
      <c r="B331" s="7" t="s">
        <v>42</v>
      </c>
      <c r="C331" s="7">
        <v>2</v>
      </c>
      <c r="D331" s="7">
        <v>17</v>
      </c>
      <c r="E331" s="8" t="s">
        <v>34</v>
      </c>
      <c r="F331" s="7">
        <v>1</v>
      </c>
      <c r="G331" s="7"/>
      <c r="H331" s="7"/>
      <c r="I331" s="7"/>
      <c r="J331" s="7"/>
      <c r="K331" s="7"/>
      <c r="L331" s="7" t="s">
        <v>43</v>
      </c>
    </row>
    <row r="332" spans="1:12" customFormat="1">
      <c r="A332" s="7" t="s">
        <v>4</v>
      </c>
      <c r="B332" s="7" t="s">
        <v>42</v>
      </c>
      <c r="C332" s="7">
        <v>2</v>
      </c>
      <c r="D332" s="7">
        <v>17</v>
      </c>
      <c r="E332" s="8" t="s">
        <v>31</v>
      </c>
      <c r="F332" s="7">
        <v>20</v>
      </c>
      <c r="G332" s="7"/>
      <c r="H332" s="7"/>
      <c r="I332" s="7"/>
      <c r="J332" s="7"/>
      <c r="K332" s="7"/>
      <c r="L332" s="7" t="s">
        <v>43</v>
      </c>
    </row>
    <row r="333" spans="1:12" customFormat="1">
      <c r="A333" s="7" t="s">
        <v>4</v>
      </c>
      <c r="B333" s="7" t="s">
        <v>42</v>
      </c>
      <c r="C333" s="7">
        <v>2</v>
      </c>
      <c r="D333" s="7">
        <v>17</v>
      </c>
      <c r="E333" s="8" t="s">
        <v>29</v>
      </c>
      <c r="F333" s="7">
        <v>1</v>
      </c>
      <c r="G333" s="7"/>
      <c r="H333" s="7"/>
      <c r="I333" s="7"/>
      <c r="J333" s="7"/>
      <c r="K333" s="7"/>
      <c r="L333" s="7" t="s">
        <v>43</v>
      </c>
    </row>
    <row r="334" spans="1:12" customFormat="1">
      <c r="A334" s="7" t="s">
        <v>4</v>
      </c>
      <c r="B334" s="7" t="s">
        <v>42</v>
      </c>
      <c r="C334" s="7">
        <v>2</v>
      </c>
      <c r="D334" s="7">
        <v>18</v>
      </c>
      <c r="E334" s="8" t="s">
        <v>32</v>
      </c>
      <c r="F334" s="7">
        <v>1</v>
      </c>
      <c r="G334" s="7"/>
      <c r="H334" s="7">
        <v>11</v>
      </c>
      <c r="I334" s="7">
        <v>1</v>
      </c>
      <c r="J334" s="7">
        <v>93</v>
      </c>
      <c r="K334" s="7">
        <v>33</v>
      </c>
      <c r="L334" s="7" t="s">
        <v>43</v>
      </c>
    </row>
    <row r="335" spans="1:12" customFormat="1">
      <c r="A335" s="7" t="s">
        <v>4</v>
      </c>
      <c r="B335" s="7" t="s">
        <v>42</v>
      </c>
      <c r="C335" s="7">
        <v>2</v>
      </c>
      <c r="D335" s="7">
        <v>18</v>
      </c>
      <c r="E335" s="8" t="s">
        <v>33</v>
      </c>
      <c r="F335" s="7">
        <v>25</v>
      </c>
      <c r="G335" s="7"/>
      <c r="H335" s="7"/>
      <c r="I335" s="7"/>
      <c r="J335" s="7"/>
      <c r="K335" s="7"/>
      <c r="L335" s="7" t="s">
        <v>43</v>
      </c>
    </row>
    <row r="336" spans="1:12" customFormat="1">
      <c r="A336" s="7" t="s">
        <v>4</v>
      </c>
      <c r="B336" s="7" t="s">
        <v>42</v>
      </c>
      <c r="C336" s="7">
        <v>2</v>
      </c>
      <c r="D336" s="7">
        <v>19</v>
      </c>
      <c r="E336" s="8" t="s">
        <v>33</v>
      </c>
      <c r="F336" s="7">
        <v>44</v>
      </c>
      <c r="G336" s="7"/>
      <c r="H336" s="7">
        <v>8</v>
      </c>
      <c r="I336" s="7">
        <v>3</v>
      </c>
      <c r="J336" s="7">
        <v>58</v>
      </c>
      <c r="K336" s="7">
        <v>62</v>
      </c>
      <c r="L336" s="7" t="s">
        <v>43</v>
      </c>
    </row>
    <row r="337" spans="1:12" customFormat="1">
      <c r="A337" s="7" t="s">
        <v>4</v>
      </c>
      <c r="B337" s="7" t="s">
        <v>42</v>
      </c>
      <c r="C337" s="7">
        <v>2</v>
      </c>
      <c r="D337" s="7">
        <v>19</v>
      </c>
      <c r="E337" s="8" t="s">
        <v>32</v>
      </c>
      <c r="F337" s="7">
        <v>1</v>
      </c>
      <c r="G337" s="7"/>
      <c r="H337" s="7"/>
      <c r="I337" s="7"/>
      <c r="J337" s="7"/>
      <c r="K337" s="7"/>
      <c r="L337" s="7" t="s">
        <v>43</v>
      </c>
    </row>
    <row r="338" spans="1:12" customFormat="1">
      <c r="A338" s="7" t="s">
        <v>4</v>
      </c>
      <c r="B338" s="7" t="s">
        <v>42</v>
      </c>
      <c r="C338" s="7">
        <v>2</v>
      </c>
      <c r="D338" s="7">
        <v>20</v>
      </c>
      <c r="E338" s="8" t="s">
        <v>33</v>
      </c>
      <c r="F338" s="7">
        <v>40</v>
      </c>
      <c r="G338" s="7"/>
      <c r="H338" s="7">
        <v>7</v>
      </c>
      <c r="I338" s="7">
        <v>2</v>
      </c>
      <c r="J338" s="7">
        <v>65</v>
      </c>
      <c r="K338" s="7">
        <v>52</v>
      </c>
      <c r="L338" s="7" t="s">
        <v>43</v>
      </c>
    </row>
    <row r="339" spans="1:12" customFormat="1">
      <c r="A339" s="7" t="s">
        <v>4</v>
      </c>
      <c r="B339" s="7" t="s">
        <v>42</v>
      </c>
      <c r="C339" s="7">
        <v>2</v>
      </c>
      <c r="D339" s="7">
        <v>20</v>
      </c>
      <c r="E339" s="8" t="s">
        <v>32</v>
      </c>
      <c r="F339" s="7">
        <v>3</v>
      </c>
      <c r="G339" s="7"/>
      <c r="H339" s="7"/>
      <c r="I339" s="7"/>
      <c r="J339" s="7"/>
      <c r="K339" s="7"/>
      <c r="L339" s="7" t="s">
        <v>43</v>
      </c>
    </row>
    <row r="340" spans="1:12" customFormat="1">
      <c r="A340" s="7" t="s">
        <v>4</v>
      </c>
      <c r="B340" s="7" t="s">
        <v>42</v>
      </c>
      <c r="C340" s="7">
        <v>2</v>
      </c>
      <c r="D340" s="7">
        <v>21</v>
      </c>
      <c r="E340" s="8" t="s">
        <v>33</v>
      </c>
      <c r="F340" s="7">
        <v>37</v>
      </c>
      <c r="G340" s="7"/>
      <c r="H340" s="7">
        <v>8</v>
      </c>
      <c r="I340" s="7"/>
      <c r="J340" s="7">
        <v>39</v>
      </c>
      <c r="K340" s="7">
        <v>58</v>
      </c>
      <c r="L340" s="7" t="s">
        <v>43</v>
      </c>
    </row>
    <row r="341" spans="1:12" customFormat="1">
      <c r="A341" s="7" t="s">
        <v>4</v>
      </c>
      <c r="B341" s="7" t="s">
        <v>42</v>
      </c>
      <c r="C341" s="7">
        <v>2</v>
      </c>
      <c r="D341" s="7">
        <v>21</v>
      </c>
      <c r="E341" s="8" t="s">
        <v>32</v>
      </c>
      <c r="F341" s="7">
        <v>1</v>
      </c>
      <c r="G341" s="7"/>
      <c r="H341" s="7"/>
      <c r="I341" s="7"/>
      <c r="J341" s="7"/>
      <c r="K341" s="7"/>
      <c r="L341" s="7" t="s">
        <v>43</v>
      </c>
    </row>
    <row r="342" spans="1:12" customFormat="1">
      <c r="A342" s="7" t="s">
        <v>4</v>
      </c>
      <c r="B342" s="7" t="s">
        <v>42</v>
      </c>
      <c r="C342" s="7">
        <v>2</v>
      </c>
      <c r="D342" s="7">
        <v>21</v>
      </c>
      <c r="E342" s="8" t="s">
        <v>34</v>
      </c>
      <c r="F342" s="7">
        <v>3</v>
      </c>
      <c r="G342" s="7"/>
      <c r="H342" s="7"/>
      <c r="I342" s="7"/>
      <c r="J342" s="7"/>
      <c r="K342" s="7"/>
      <c r="L342" s="7" t="s">
        <v>43</v>
      </c>
    </row>
    <row r="343" spans="1:12" customFormat="1">
      <c r="A343" s="7" t="s">
        <v>3</v>
      </c>
      <c r="B343" s="7" t="s">
        <v>42</v>
      </c>
      <c r="C343" s="7">
        <v>1</v>
      </c>
      <c r="D343" s="7">
        <v>1</v>
      </c>
      <c r="E343" s="8" t="s">
        <v>35</v>
      </c>
      <c r="F343" s="7">
        <v>0</v>
      </c>
      <c r="G343" s="7">
        <v>0</v>
      </c>
      <c r="H343" s="7">
        <v>0</v>
      </c>
      <c r="I343" s="7">
        <v>0</v>
      </c>
      <c r="J343" s="7"/>
      <c r="K343" s="7"/>
      <c r="L343" s="7"/>
    </row>
    <row r="344" spans="1:12" customFormat="1">
      <c r="A344" s="7" t="s">
        <v>3</v>
      </c>
      <c r="B344" s="7" t="s">
        <v>42</v>
      </c>
      <c r="C344" s="7">
        <v>1</v>
      </c>
      <c r="D344" s="7">
        <v>2</v>
      </c>
      <c r="E344" s="8" t="s">
        <v>33</v>
      </c>
      <c r="F344" s="7">
        <v>3</v>
      </c>
      <c r="G344" s="7">
        <v>0</v>
      </c>
      <c r="H344" s="7">
        <v>4</v>
      </c>
      <c r="I344" s="7">
        <v>1</v>
      </c>
      <c r="J344" s="7">
        <v>22</v>
      </c>
      <c r="K344" s="7">
        <v>35</v>
      </c>
      <c r="L344" s="7"/>
    </row>
    <row r="345" spans="1:12" customFormat="1">
      <c r="A345" s="7" t="s">
        <v>3</v>
      </c>
      <c r="B345" s="7" t="s">
        <v>42</v>
      </c>
      <c r="C345" s="7">
        <v>1</v>
      </c>
      <c r="D345" s="7">
        <v>3</v>
      </c>
      <c r="E345" s="8" t="s">
        <v>33</v>
      </c>
      <c r="F345" s="7">
        <v>5</v>
      </c>
      <c r="G345" s="7">
        <v>0</v>
      </c>
      <c r="H345" s="7">
        <v>7</v>
      </c>
      <c r="I345" s="7">
        <v>0</v>
      </c>
      <c r="J345" s="7">
        <v>6</v>
      </c>
      <c r="K345" s="7">
        <v>9</v>
      </c>
      <c r="L345" s="7"/>
    </row>
    <row r="346" spans="1:12" customFormat="1">
      <c r="A346" s="7" t="s">
        <v>3</v>
      </c>
      <c r="B346" s="7" t="s">
        <v>42</v>
      </c>
      <c r="C346" s="7">
        <v>1</v>
      </c>
      <c r="D346" s="7">
        <v>4</v>
      </c>
      <c r="E346" s="8" t="s">
        <v>33</v>
      </c>
      <c r="F346" s="7">
        <v>16</v>
      </c>
      <c r="G346" s="7">
        <v>0</v>
      </c>
      <c r="H346" s="7">
        <v>8</v>
      </c>
      <c r="I346" s="7">
        <v>1</v>
      </c>
      <c r="J346" s="7">
        <v>4</v>
      </c>
      <c r="K346" s="7">
        <v>12</v>
      </c>
      <c r="L346" s="7"/>
    </row>
    <row r="347" spans="1:12" customFormat="1">
      <c r="A347" s="7" t="s">
        <v>3</v>
      </c>
      <c r="B347" s="7" t="s">
        <v>42</v>
      </c>
      <c r="C347" s="7">
        <v>1</v>
      </c>
      <c r="D347" s="7">
        <v>5</v>
      </c>
      <c r="E347" s="8" t="s">
        <v>33</v>
      </c>
      <c r="F347" s="7">
        <v>10</v>
      </c>
      <c r="G347" s="7">
        <v>0</v>
      </c>
      <c r="H347" s="7">
        <v>10</v>
      </c>
      <c r="I347" s="7">
        <v>1</v>
      </c>
      <c r="J347" s="7">
        <v>8</v>
      </c>
      <c r="K347" s="7">
        <v>6</v>
      </c>
      <c r="L347" s="7"/>
    </row>
    <row r="348" spans="1:12" customFormat="1">
      <c r="A348" s="7" t="s">
        <v>3</v>
      </c>
      <c r="B348" s="7" t="s">
        <v>42</v>
      </c>
      <c r="C348" s="7">
        <v>1</v>
      </c>
      <c r="D348" s="7">
        <v>6</v>
      </c>
      <c r="E348" s="8" t="s">
        <v>33</v>
      </c>
      <c r="F348" s="7">
        <v>30</v>
      </c>
      <c r="G348" s="7">
        <v>0</v>
      </c>
      <c r="H348" s="7">
        <v>4</v>
      </c>
      <c r="I348" s="7">
        <v>4</v>
      </c>
      <c r="J348" s="7">
        <v>3</v>
      </c>
      <c r="K348" s="7">
        <v>53</v>
      </c>
      <c r="L348" s="7"/>
    </row>
    <row r="349" spans="1:12" customFormat="1">
      <c r="A349" s="7" t="s">
        <v>3</v>
      </c>
      <c r="B349" s="7" t="s">
        <v>42</v>
      </c>
      <c r="C349" s="7">
        <v>1</v>
      </c>
      <c r="D349" s="7">
        <v>7</v>
      </c>
      <c r="E349" s="8" t="s">
        <v>33</v>
      </c>
      <c r="F349" s="7">
        <v>5</v>
      </c>
      <c r="G349" s="7">
        <v>0</v>
      </c>
      <c r="H349" s="7">
        <v>7</v>
      </c>
      <c r="I349" s="7">
        <v>4</v>
      </c>
      <c r="J349" s="7">
        <v>57</v>
      </c>
      <c r="K349" s="7">
        <v>46</v>
      </c>
      <c r="L349" s="7"/>
    </row>
    <row r="350" spans="1:12" customFormat="1">
      <c r="A350" s="7" t="s">
        <v>3</v>
      </c>
      <c r="B350" s="7" t="s">
        <v>42</v>
      </c>
      <c r="C350" s="7">
        <v>1</v>
      </c>
      <c r="D350" s="7">
        <v>8</v>
      </c>
      <c r="E350" s="8" t="s">
        <v>33</v>
      </c>
      <c r="F350" s="7">
        <v>18</v>
      </c>
      <c r="G350" s="7">
        <v>0</v>
      </c>
      <c r="H350" s="7">
        <v>6</v>
      </c>
      <c r="I350" s="7">
        <v>8</v>
      </c>
      <c r="J350" s="7">
        <v>7</v>
      </c>
      <c r="K350" s="7">
        <v>47</v>
      </c>
      <c r="L350" s="7"/>
    </row>
    <row r="351" spans="1:12" customFormat="1">
      <c r="A351" s="7" t="s">
        <v>3</v>
      </c>
      <c r="B351" s="7" t="s">
        <v>42</v>
      </c>
      <c r="C351" s="7">
        <v>1</v>
      </c>
      <c r="D351" s="7">
        <v>9</v>
      </c>
      <c r="E351" s="8" t="s">
        <v>33</v>
      </c>
      <c r="F351" s="7">
        <v>20</v>
      </c>
      <c r="G351" s="7">
        <v>80</v>
      </c>
      <c r="H351" s="7">
        <v>0</v>
      </c>
      <c r="I351" s="7">
        <v>2</v>
      </c>
      <c r="J351" s="7">
        <v>36</v>
      </c>
      <c r="K351" s="7">
        <v>88</v>
      </c>
      <c r="L351" s="7"/>
    </row>
    <row r="352" spans="1:12" customFormat="1">
      <c r="A352" s="7" t="s">
        <v>3</v>
      </c>
      <c r="B352" s="7" t="s">
        <v>42</v>
      </c>
      <c r="C352" s="7">
        <v>1</v>
      </c>
      <c r="D352" s="7">
        <v>10</v>
      </c>
      <c r="E352" s="8" t="s">
        <v>33</v>
      </c>
      <c r="F352" s="7">
        <v>40</v>
      </c>
      <c r="G352" s="7">
        <v>0</v>
      </c>
      <c r="H352" s="7">
        <v>6</v>
      </c>
      <c r="I352" s="7">
        <v>11</v>
      </c>
      <c r="J352" s="7">
        <v>1</v>
      </c>
      <c r="K352" s="7">
        <v>59</v>
      </c>
      <c r="L352" s="7"/>
    </row>
    <row r="353" spans="1:11" customFormat="1">
      <c r="A353" s="7" t="s">
        <v>3</v>
      </c>
      <c r="B353" s="7" t="s">
        <v>42</v>
      </c>
      <c r="C353" s="7">
        <v>1</v>
      </c>
      <c r="D353" s="7">
        <v>11</v>
      </c>
      <c r="E353" s="8" t="s">
        <v>33</v>
      </c>
      <c r="F353" s="7">
        <v>25</v>
      </c>
      <c r="G353" s="7">
        <v>25</v>
      </c>
      <c r="H353" s="7">
        <v>3</v>
      </c>
      <c r="I353" s="7">
        <v>6</v>
      </c>
      <c r="J353" s="7">
        <v>35</v>
      </c>
      <c r="K353" s="7">
        <v>33</v>
      </c>
    </row>
    <row r="354" spans="1:11" customFormat="1">
      <c r="A354" s="7" t="s">
        <v>3</v>
      </c>
      <c r="B354" s="7" t="s">
        <v>42</v>
      </c>
      <c r="C354" s="7">
        <v>1</v>
      </c>
      <c r="D354" s="7">
        <v>12</v>
      </c>
      <c r="E354" s="8" t="s">
        <v>33</v>
      </c>
      <c r="F354" s="7">
        <v>14</v>
      </c>
      <c r="G354" s="7">
        <v>90</v>
      </c>
      <c r="H354" s="7">
        <v>3</v>
      </c>
      <c r="I354" s="7">
        <v>0</v>
      </c>
      <c r="J354" s="7">
        <v>14</v>
      </c>
      <c r="K354" s="7">
        <v>58</v>
      </c>
    </row>
    <row r="355" spans="1:11" customFormat="1">
      <c r="A355" s="7" t="s">
        <v>3</v>
      </c>
      <c r="B355" s="7" t="s">
        <v>42</v>
      </c>
      <c r="C355" s="7">
        <v>1</v>
      </c>
      <c r="D355" s="7">
        <v>13</v>
      </c>
      <c r="E355" s="8" t="s">
        <v>29</v>
      </c>
      <c r="F355" s="7">
        <v>75</v>
      </c>
      <c r="G355" s="7">
        <v>25</v>
      </c>
      <c r="H355" s="7">
        <v>0</v>
      </c>
      <c r="I355" s="7">
        <v>0</v>
      </c>
      <c r="J355" s="7"/>
      <c r="K355" s="7"/>
    </row>
    <row r="356" spans="1:11" customFormat="1">
      <c r="A356" s="7" t="s">
        <v>3</v>
      </c>
      <c r="B356" s="7" t="s">
        <v>42</v>
      </c>
      <c r="C356" s="7">
        <v>1</v>
      </c>
      <c r="D356" s="7">
        <v>14</v>
      </c>
      <c r="E356" s="8" t="s">
        <v>33</v>
      </c>
      <c r="F356" s="7">
        <v>12</v>
      </c>
      <c r="G356" s="7">
        <v>80</v>
      </c>
      <c r="H356" s="7">
        <v>0</v>
      </c>
      <c r="I356" s="7">
        <v>6</v>
      </c>
      <c r="J356" s="7"/>
      <c r="K356" s="7"/>
    </row>
    <row r="357" spans="1:11" customFormat="1">
      <c r="A357" s="7" t="s">
        <v>3</v>
      </c>
      <c r="B357" s="7" t="s">
        <v>42</v>
      </c>
      <c r="C357" s="7">
        <v>1</v>
      </c>
      <c r="D357" s="7">
        <v>15</v>
      </c>
      <c r="E357" s="8" t="s">
        <v>29</v>
      </c>
      <c r="F357" s="7">
        <v>90</v>
      </c>
      <c r="G357" s="7">
        <v>10</v>
      </c>
      <c r="H357" s="7">
        <v>1</v>
      </c>
      <c r="I357" s="7">
        <v>0</v>
      </c>
      <c r="J357" s="7">
        <v>83</v>
      </c>
      <c r="K357" s="7"/>
    </row>
    <row r="358" spans="1:11" customFormat="1">
      <c r="A358" s="7" t="s">
        <v>3</v>
      </c>
      <c r="B358" s="7" t="s">
        <v>42</v>
      </c>
      <c r="C358" s="7">
        <v>1</v>
      </c>
      <c r="D358" s="7">
        <v>16</v>
      </c>
      <c r="E358" s="8" t="s">
        <v>31</v>
      </c>
      <c r="F358" s="7">
        <v>26</v>
      </c>
      <c r="G358" s="7">
        <v>100</v>
      </c>
      <c r="H358" s="7">
        <v>0</v>
      </c>
      <c r="I358" s="7">
        <v>0</v>
      </c>
      <c r="J358" s="7"/>
      <c r="K358" s="7"/>
    </row>
    <row r="359" spans="1:11" customFormat="1">
      <c r="A359" s="7" t="s">
        <v>3</v>
      </c>
      <c r="B359" s="7" t="s">
        <v>42</v>
      </c>
      <c r="C359" s="7">
        <v>1</v>
      </c>
      <c r="D359" s="7">
        <v>17</v>
      </c>
      <c r="E359" s="8" t="s">
        <v>34</v>
      </c>
      <c r="F359" s="7">
        <v>25</v>
      </c>
      <c r="G359" s="7">
        <v>75</v>
      </c>
      <c r="H359" s="7">
        <v>0</v>
      </c>
      <c r="I359" s="7">
        <v>0</v>
      </c>
      <c r="J359" s="7"/>
      <c r="K359" s="7"/>
    </row>
    <row r="360" spans="1:11" customFormat="1">
      <c r="A360" s="7" t="s">
        <v>3</v>
      </c>
      <c r="B360" s="7" t="s">
        <v>42</v>
      </c>
      <c r="C360" s="7">
        <v>1</v>
      </c>
      <c r="D360" s="7">
        <v>18</v>
      </c>
      <c r="E360" s="8" t="s">
        <v>31</v>
      </c>
      <c r="F360" s="7">
        <v>10</v>
      </c>
      <c r="G360" s="7">
        <v>100</v>
      </c>
      <c r="H360" s="7">
        <v>0</v>
      </c>
      <c r="I360" s="7">
        <v>0</v>
      </c>
      <c r="J360" s="7"/>
      <c r="K360" s="7"/>
    </row>
    <row r="361" spans="1:11" customFormat="1">
      <c r="A361" s="7" t="s">
        <v>3</v>
      </c>
      <c r="B361" s="7" t="s">
        <v>42</v>
      </c>
      <c r="C361" s="7">
        <v>1</v>
      </c>
      <c r="D361" s="7">
        <v>19</v>
      </c>
      <c r="E361" s="8" t="s">
        <v>34</v>
      </c>
      <c r="F361" s="7">
        <v>20</v>
      </c>
      <c r="G361" s="7">
        <v>80</v>
      </c>
      <c r="H361" s="7">
        <v>0</v>
      </c>
      <c r="I361" s="7">
        <v>0</v>
      </c>
      <c r="J361" s="7"/>
      <c r="K361" s="7"/>
    </row>
    <row r="362" spans="1:11" customFormat="1">
      <c r="A362" s="7" t="s">
        <v>3</v>
      </c>
      <c r="B362" s="7" t="s">
        <v>42</v>
      </c>
      <c r="C362" s="7">
        <v>1</v>
      </c>
      <c r="D362" s="7">
        <v>20</v>
      </c>
      <c r="E362" s="8" t="s">
        <v>31</v>
      </c>
      <c r="F362" s="7">
        <v>80</v>
      </c>
      <c r="G362" s="7">
        <v>100</v>
      </c>
      <c r="H362" s="7">
        <v>0</v>
      </c>
      <c r="I362" s="7">
        <v>0</v>
      </c>
      <c r="J362" s="7"/>
      <c r="K362" s="7"/>
    </row>
    <row r="363" spans="1:11" customFormat="1">
      <c r="A363" s="7" t="s">
        <v>3</v>
      </c>
      <c r="B363" s="7" t="s">
        <v>42</v>
      </c>
      <c r="C363" s="7">
        <v>1</v>
      </c>
      <c r="D363" s="7">
        <v>21</v>
      </c>
      <c r="E363" s="8" t="s">
        <v>29</v>
      </c>
      <c r="F363" s="7">
        <v>90</v>
      </c>
      <c r="G363" s="7">
        <v>10</v>
      </c>
      <c r="H363" s="7">
        <v>0</v>
      </c>
      <c r="I363" s="7">
        <v>0</v>
      </c>
      <c r="J363" s="7"/>
      <c r="K363" s="7"/>
    </row>
    <row r="364" spans="1:11" customFormat="1">
      <c r="A364" s="7" t="s">
        <v>3</v>
      </c>
      <c r="B364" s="7" t="s">
        <v>42</v>
      </c>
      <c r="C364" s="7">
        <v>2</v>
      </c>
      <c r="D364" s="7">
        <v>1</v>
      </c>
      <c r="E364" s="8" t="s">
        <v>35</v>
      </c>
      <c r="F364" s="7">
        <v>0</v>
      </c>
      <c r="G364" s="7">
        <v>0</v>
      </c>
      <c r="H364" s="7">
        <v>0</v>
      </c>
      <c r="I364" s="7">
        <v>0</v>
      </c>
      <c r="J364" s="7"/>
      <c r="K364" s="7"/>
    </row>
    <row r="365" spans="1:11" customFormat="1">
      <c r="A365" s="7" t="s">
        <v>3</v>
      </c>
      <c r="B365" s="7" t="s">
        <v>42</v>
      </c>
      <c r="C365" s="7">
        <v>2</v>
      </c>
      <c r="D365" s="7">
        <v>2</v>
      </c>
      <c r="E365" s="8" t="s">
        <v>33</v>
      </c>
      <c r="F365" s="7">
        <v>10</v>
      </c>
      <c r="G365" s="7">
        <v>0</v>
      </c>
      <c r="H365" s="7">
        <v>8</v>
      </c>
      <c r="I365" s="7">
        <v>9</v>
      </c>
      <c r="J365" s="7">
        <v>10</v>
      </c>
      <c r="K365" s="7">
        <v>52</v>
      </c>
    </row>
    <row r="366" spans="1:11" customFormat="1">
      <c r="A366" s="7" t="s">
        <v>3</v>
      </c>
      <c r="B366" s="7" t="s">
        <v>42</v>
      </c>
      <c r="C366" s="7">
        <v>2</v>
      </c>
      <c r="D366" s="7">
        <v>3</v>
      </c>
      <c r="E366" s="8" t="s">
        <v>33</v>
      </c>
      <c r="F366" s="7">
        <v>10</v>
      </c>
      <c r="G366" s="7">
        <v>0</v>
      </c>
      <c r="H366" s="7">
        <v>5</v>
      </c>
      <c r="I366" s="7">
        <v>2</v>
      </c>
      <c r="J366" s="7">
        <v>62</v>
      </c>
      <c r="K366" s="7">
        <v>58</v>
      </c>
    </row>
    <row r="367" spans="1:11" customFormat="1">
      <c r="A367" s="7" t="s">
        <v>3</v>
      </c>
      <c r="B367" s="7" t="s">
        <v>42</v>
      </c>
      <c r="C367" s="7">
        <v>2</v>
      </c>
      <c r="D367" s="7">
        <v>4</v>
      </c>
      <c r="E367" s="8" t="s">
        <v>33</v>
      </c>
      <c r="F367" s="7">
        <v>10</v>
      </c>
      <c r="G367" s="7">
        <v>0</v>
      </c>
      <c r="H367" s="7">
        <v>3</v>
      </c>
      <c r="I367" s="7">
        <v>5</v>
      </c>
      <c r="J367" s="7">
        <v>22</v>
      </c>
      <c r="K367" s="7">
        <v>38</v>
      </c>
    </row>
    <row r="368" spans="1:11" customFormat="1">
      <c r="A368" s="7" t="s">
        <v>3</v>
      </c>
      <c r="B368" s="7" t="s">
        <v>42</v>
      </c>
      <c r="C368" s="7">
        <v>2</v>
      </c>
      <c r="D368" s="7">
        <v>5</v>
      </c>
      <c r="E368" s="8" t="s">
        <v>33</v>
      </c>
      <c r="F368" s="7">
        <v>20</v>
      </c>
      <c r="G368" s="7">
        <v>0</v>
      </c>
      <c r="H368" s="7">
        <v>5</v>
      </c>
      <c r="I368" s="7">
        <v>1</v>
      </c>
      <c r="J368" s="7">
        <v>73</v>
      </c>
      <c r="K368" s="7">
        <v>12</v>
      </c>
    </row>
    <row r="369" spans="1:11" customFormat="1">
      <c r="A369" s="7" t="s">
        <v>3</v>
      </c>
      <c r="B369" s="7" t="s">
        <v>42</v>
      </c>
      <c r="C369" s="7">
        <v>2</v>
      </c>
      <c r="D369" s="7">
        <v>6</v>
      </c>
      <c r="E369" s="8" t="s">
        <v>33</v>
      </c>
      <c r="F369" s="7">
        <v>5</v>
      </c>
      <c r="G369" s="7">
        <v>0</v>
      </c>
      <c r="H369" s="7">
        <v>9</v>
      </c>
      <c r="I369" s="7">
        <v>1</v>
      </c>
      <c r="J369" s="7">
        <v>11</v>
      </c>
      <c r="K369" s="7">
        <v>9</v>
      </c>
    </row>
    <row r="370" spans="1:11" customFormat="1">
      <c r="A370" s="7" t="s">
        <v>3</v>
      </c>
      <c r="B370" s="7" t="s">
        <v>42</v>
      </c>
      <c r="C370" s="7">
        <v>2</v>
      </c>
      <c r="D370" s="7">
        <v>7</v>
      </c>
      <c r="E370" s="8" t="s">
        <v>33</v>
      </c>
      <c r="F370" s="7">
        <v>10</v>
      </c>
      <c r="G370" s="7">
        <v>0</v>
      </c>
      <c r="H370" s="7">
        <v>4</v>
      </c>
      <c r="I370" s="7">
        <v>2</v>
      </c>
      <c r="J370" s="7">
        <v>9</v>
      </c>
      <c r="K370" s="7">
        <v>9</v>
      </c>
    </row>
    <row r="371" spans="1:11" customFormat="1">
      <c r="A371" s="7" t="s">
        <v>3</v>
      </c>
      <c r="B371" s="7" t="s">
        <v>42</v>
      </c>
      <c r="C371" s="7">
        <v>2</v>
      </c>
      <c r="D371" s="7">
        <v>8</v>
      </c>
      <c r="E371" s="8" t="s">
        <v>33</v>
      </c>
      <c r="F371" s="7">
        <v>8</v>
      </c>
      <c r="G371" s="7">
        <v>0</v>
      </c>
      <c r="H371" s="7">
        <v>3</v>
      </c>
      <c r="I371" s="7">
        <v>4</v>
      </c>
      <c r="J371" s="7">
        <v>9</v>
      </c>
      <c r="K371" s="7">
        <v>65</v>
      </c>
    </row>
    <row r="372" spans="1:11" customFormat="1">
      <c r="A372" s="7" t="s">
        <v>3</v>
      </c>
      <c r="B372" s="7" t="s">
        <v>42</v>
      </c>
      <c r="C372" s="7">
        <v>2</v>
      </c>
      <c r="D372" s="7">
        <v>9</v>
      </c>
      <c r="E372" s="8" t="s">
        <v>32</v>
      </c>
      <c r="F372" s="7">
        <v>25</v>
      </c>
      <c r="G372" s="7">
        <v>0</v>
      </c>
      <c r="H372" s="7">
        <v>6</v>
      </c>
      <c r="I372" s="7">
        <v>1</v>
      </c>
      <c r="J372" s="7">
        <v>26</v>
      </c>
      <c r="K372" s="7">
        <v>65</v>
      </c>
    </row>
    <row r="373" spans="1:11" customFormat="1">
      <c r="A373" s="7" t="s">
        <v>3</v>
      </c>
      <c r="B373" s="7" t="s">
        <v>42</v>
      </c>
      <c r="C373" s="7">
        <v>2</v>
      </c>
      <c r="D373" s="7">
        <v>10</v>
      </c>
      <c r="E373" s="8" t="s">
        <v>33</v>
      </c>
      <c r="F373" s="7">
        <v>15</v>
      </c>
      <c r="G373" s="7">
        <v>100</v>
      </c>
      <c r="H373" s="7">
        <v>0</v>
      </c>
      <c r="I373" s="7">
        <v>1</v>
      </c>
      <c r="J373" s="7"/>
      <c r="K373" s="7"/>
    </row>
    <row r="374" spans="1:11" customFormat="1">
      <c r="A374" s="7" t="s">
        <v>3</v>
      </c>
      <c r="B374" s="7" t="s">
        <v>42</v>
      </c>
      <c r="C374" s="7">
        <v>2</v>
      </c>
      <c r="D374" s="7">
        <v>11</v>
      </c>
      <c r="E374" s="8" t="s">
        <v>33</v>
      </c>
      <c r="F374" s="7">
        <v>30</v>
      </c>
      <c r="G374" s="7">
        <v>30</v>
      </c>
      <c r="H374" s="7">
        <v>0</v>
      </c>
      <c r="I374" s="7">
        <v>1</v>
      </c>
      <c r="J374" s="7"/>
      <c r="K374" s="7"/>
    </row>
    <row r="375" spans="1:11" customFormat="1">
      <c r="A375" s="7" t="s">
        <v>3</v>
      </c>
      <c r="B375" s="7" t="s">
        <v>42</v>
      </c>
      <c r="C375" s="7">
        <v>2</v>
      </c>
      <c r="D375" s="7">
        <v>12</v>
      </c>
      <c r="E375" s="8" t="s">
        <v>33</v>
      </c>
      <c r="F375" s="7">
        <v>60</v>
      </c>
      <c r="G375" s="7">
        <v>100</v>
      </c>
      <c r="H375" s="7">
        <v>0</v>
      </c>
      <c r="I375" s="7">
        <v>0</v>
      </c>
      <c r="J375" s="7"/>
      <c r="K375" s="7"/>
    </row>
    <row r="376" spans="1:11" customFormat="1">
      <c r="A376" s="7" t="s">
        <v>3</v>
      </c>
      <c r="B376" s="7" t="s">
        <v>42</v>
      </c>
      <c r="C376" s="7">
        <v>2</v>
      </c>
      <c r="D376" s="7">
        <v>13</v>
      </c>
      <c r="E376" s="8" t="s">
        <v>29</v>
      </c>
      <c r="F376" s="7">
        <v>85</v>
      </c>
      <c r="G376" s="7">
        <v>15</v>
      </c>
      <c r="H376" s="7">
        <v>0</v>
      </c>
      <c r="I376" s="7">
        <v>0</v>
      </c>
      <c r="J376" s="7"/>
      <c r="K376" s="7"/>
    </row>
    <row r="377" spans="1:11" customFormat="1">
      <c r="A377" s="7" t="s">
        <v>3</v>
      </c>
      <c r="B377" s="7" t="s">
        <v>42</v>
      </c>
      <c r="C377" s="7">
        <v>2</v>
      </c>
      <c r="D377" s="7">
        <v>14</v>
      </c>
      <c r="E377" s="8" t="s">
        <v>33</v>
      </c>
      <c r="F377" s="7">
        <v>50</v>
      </c>
      <c r="G377" s="7">
        <v>90</v>
      </c>
      <c r="H377" s="7">
        <v>2</v>
      </c>
      <c r="I377" s="7">
        <v>0</v>
      </c>
      <c r="J377" s="7">
        <v>2</v>
      </c>
      <c r="K377" s="7">
        <v>83</v>
      </c>
    </row>
    <row r="378" spans="1:11" customFormat="1">
      <c r="A378" s="7" t="s">
        <v>3</v>
      </c>
      <c r="B378" s="7" t="s">
        <v>42</v>
      </c>
      <c r="C378" s="7">
        <v>2</v>
      </c>
      <c r="D378" s="7">
        <v>15</v>
      </c>
      <c r="E378" s="8" t="s">
        <v>29</v>
      </c>
      <c r="F378" s="7">
        <v>30</v>
      </c>
      <c r="G378" s="7">
        <v>20</v>
      </c>
      <c r="H378" s="7">
        <v>1</v>
      </c>
      <c r="I378" s="7">
        <v>2</v>
      </c>
      <c r="J378" s="7">
        <v>63</v>
      </c>
      <c r="K378" s="7"/>
    </row>
    <row r="379" spans="1:11" customFormat="1">
      <c r="A379" s="7" t="s">
        <v>3</v>
      </c>
      <c r="B379" s="7" t="s">
        <v>42</v>
      </c>
      <c r="C379" s="7">
        <v>2</v>
      </c>
      <c r="D379" s="7">
        <v>16</v>
      </c>
      <c r="E379" s="8" t="s">
        <v>31</v>
      </c>
      <c r="F379" s="7">
        <v>10</v>
      </c>
      <c r="G379" s="7">
        <v>0</v>
      </c>
      <c r="H379" s="7">
        <v>0</v>
      </c>
      <c r="I379" s="7">
        <v>2</v>
      </c>
      <c r="J379" s="7"/>
      <c r="K379" s="7"/>
    </row>
    <row r="380" spans="1:11" customFormat="1">
      <c r="A380" s="7" t="s">
        <v>3</v>
      </c>
      <c r="B380" s="7" t="s">
        <v>42</v>
      </c>
      <c r="C380" s="7">
        <v>2</v>
      </c>
      <c r="D380" s="7">
        <v>17</v>
      </c>
      <c r="E380" s="8" t="s">
        <v>33</v>
      </c>
      <c r="F380" s="7">
        <v>55</v>
      </c>
      <c r="G380" s="7">
        <v>30</v>
      </c>
      <c r="H380" s="7">
        <v>1</v>
      </c>
      <c r="I380" s="7">
        <v>0</v>
      </c>
      <c r="J380" s="7">
        <v>80</v>
      </c>
      <c r="K380" s="7">
        <v>110</v>
      </c>
    </row>
    <row r="381" spans="1:11" customFormat="1">
      <c r="A381" s="7" t="s">
        <v>3</v>
      </c>
      <c r="B381" s="7" t="s">
        <v>42</v>
      </c>
      <c r="C381" s="7">
        <v>2</v>
      </c>
      <c r="D381" s="7">
        <v>18</v>
      </c>
      <c r="E381" s="8" t="s">
        <v>31</v>
      </c>
      <c r="F381" s="7">
        <v>100</v>
      </c>
      <c r="G381" s="7">
        <v>0</v>
      </c>
      <c r="H381" s="7">
        <v>0</v>
      </c>
      <c r="I381" s="7">
        <v>0</v>
      </c>
      <c r="J381" s="7"/>
      <c r="K381" s="7"/>
    </row>
    <row r="382" spans="1:11" customFormat="1">
      <c r="A382" s="7" t="s">
        <v>3</v>
      </c>
      <c r="B382" s="7" t="s">
        <v>42</v>
      </c>
      <c r="C382" s="7">
        <v>2</v>
      </c>
      <c r="D382" s="7">
        <v>19</v>
      </c>
      <c r="E382" s="8" t="s">
        <v>34</v>
      </c>
      <c r="F382" s="7">
        <v>55</v>
      </c>
      <c r="G382" s="7">
        <v>45</v>
      </c>
      <c r="H382" s="7">
        <v>1</v>
      </c>
      <c r="I382" s="7">
        <v>1</v>
      </c>
      <c r="J382" s="7">
        <v>40</v>
      </c>
      <c r="K382" s="7">
        <v>120</v>
      </c>
    </row>
    <row r="383" spans="1:11" customFormat="1">
      <c r="A383" s="7" t="s">
        <v>3</v>
      </c>
      <c r="B383" s="7" t="s">
        <v>42</v>
      </c>
      <c r="C383" s="7">
        <v>2</v>
      </c>
      <c r="D383" s="7">
        <v>20</v>
      </c>
      <c r="E383" s="8" t="s">
        <v>31</v>
      </c>
      <c r="F383" s="7">
        <v>90</v>
      </c>
      <c r="G383" s="7">
        <v>0</v>
      </c>
      <c r="H383" s="7">
        <v>1</v>
      </c>
      <c r="I383" s="7">
        <v>0</v>
      </c>
      <c r="J383" s="7">
        <v>70</v>
      </c>
      <c r="K383" s="7"/>
    </row>
    <row r="384" spans="1:11" customFormat="1">
      <c r="A384" s="7" t="s">
        <v>3</v>
      </c>
      <c r="B384" s="7" t="s">
        <v>42</v>
      </c>
      <c r="C384" s="7">
        <v>2</v>
      </c>
      <c r="D384" s="7">
        <v>21</v>
      </c>
      <c r="E384" s="8" t="s">
        <v>33</v>
      </c>
      <c r="F384" s="7">
        <v>95</v>
      </c>
      <c r="G384" s="7">
        <v>5</v>
      </c>
      <c r="H384" s="7">
        <v>0</v>
      </c>
      <c r="I384" s="7">
        <v>0</v>
      </c>
      <c r="J384" s="7"/>
      <c r="K384" s="7"/>
    </row>
    <row r="385" spans="1:13" customFormat="1">
      <c r="A385" s="7" t="s">
        <v>2</v>
      </c>
      <c r="B385" s="7" t="s">
        <v>42</v>
      </c>
      <c r="C385" s="7">
        <v>2</v>
      </c>
      <c r="D385" s="7">
        <v>1</v>
      </c>
      <c r="E385" s="8"/>
      <c r="F385" s="7"/>
      <c r="G385" s="7"/>
      <c r="H385" s="7">
        <v>4</v>
      </c>
      <c r="I385" s="7">
        <v>4</v>
      </c>
      <c r="J385" s="7">
        <v>102</v>
      </c>
      <c r="K385" s="7">
        <v>60</v>
      </c>
      <c r="L385" s="7">
        <v>2</v>
      </c>
      <c r="M385" s="7">
        <v>2</v>
      </c>
    </row>
    <row r="386" spans="1:13" customFormat="1">
      <c r="A386" s="7" t="s">
        <v>2</v>
      </c>
      <c r="B386" s="7" t="s">
        <v>42</v>
      </c>
      <c r="C386" s="7">
        <v>2</v>
      </c>
      <c r="D386" s="7">
        <v>2</v>
      </c>
      <c r="E386" s="8" t="s">
        <v>29</v>
      </c>
      <c r="F386" s="7">
        <v>20</v>
      </c>
      <c r="G386" s="7"/>
      <c r="H386" s="7">
        <v>5</v>
      </c>
      <c r="I386" s="7">
        <v>3</v>
      </c>
      <c r="J386" s="7">
        <v>10</v>
      </c>
      <c r="K386" s="7">
        <v>27</v>
      </c>
      <c r="L386" s="7">
        <v>1</v>
      </c>
      <c r="M386" s="7">
        <v>1</v>
      </c>
    </row>
    <row r="387" spans="1:13" customFormat="1">
      <c r="A387" s="7" t="s">
        <v>2</v>
      </c>
      <c r="B387" s="7" t="s">
        <v>42</v>
      </c>
      <c r="C387" s="7">
        <v>2</v>
      </c>
      <c r="D387" s="7">
        <v>3</v>
      </c>
      <c r="E387" s="8" t="s">
        <v>29</v>
      </c>
      <c r="F387" s="7">
        <v>21</v>
      </c>
      <c r="G387" s="7"/>
      <c r="H387" s="7">
        <v>17</v>
      </c>
      <c r="I387" s="7">
        <v>7</v>
      </c>
      <c r="J387" s="7">
        <v>12</v>
      </c>
      <c r="K387" s="7">
        <v>5</v>
      </c>
      <c r="L387" s="7">
        <v>1</v>
      </c>
      <c r="M387" s="7">
        <v>1</v>
      </c>
    </row>
    <row r="388" spans="1:13" customFormat="1">
      <c r="A388" s="7" t="s">
        <v>2</v>
      </c>
      <c r="B388" s="7" t="s">
        <v>42</v>
      </c>
      <c r="C388" s="7">
        <v>2</v>
      </c>
      <c r="D388" s="7">
        <v>4</v>
      </c>
      <c r="E388" s="8" t="s">
        <v>29</v>
      </c>
      <c r="F388" s="7">
        <v>10</v>
      </c>
      <c r="G388" s="7"/>
      <c r="H388" s="7">
        <v>18</v>
      </c>
      <c r="I388" s="7">
        <v>7</v>
      </c>
      <c r="J388" s="7">
        <v>22</v>
      </c>
      <c r="K388" s="7">
        <v>25</v>
      </c>
      <c r="L388" s="7">
        <v>1</v>
      </c>
      <c r="M388" s="7">
        <v>1</v>
      </c>
    </row>
    <row r="389" spans="1:13" customFormat="1">
      <c r="A389" s="7" t="s">
        <v>2</v>
      </c>
      <c r="B389" s="7" t="s">
        <v>42</v>
      </c>
      <c r="C389" s="7">
        <v>2</v>
      </c>
      <c r="D389" s="7">
        <v>5</v>
      </c>
      <c r="E389" s="8" t="s">
        <v>29</v>
      </c>
      <c r="F389" s="7">
        <v>17</v>
      </c>
      <c r="G389" s="7"/>
      <c r="H389" s="7">
        <v>10</v>
      </c>
      <c r="I389" s="7">
        <v>9</v>
      </c>
      <c r="J389" s="7">
        <v>2</v>
      </c>
      <c r="K389" s="7">
        <v>10</v>
      </c>
      <c r="L389" s="7">
        <v>1</v>
      </c>
      <c r="M389" s="7">
        <v>1</v>
      </c>
    </row>
    <row r="390" spans="1:13" customFormat="1">
      <c r="A390" s="7" t="s">
        <v>2</v>
      </c>
      <c r="B390" s="7" t="s">
        <v>42</v>
      </c>
      <c r="C390" s="7">
        <v>2</v>
      </c>
      <c r="D390" s="7">
        <v>6</v>
      </c>
      <c r="E390" s="8" t="s">
        <v>29</v>
      </c>
      <c r="F390" s="7">
        <v>15</v>
      </c>
      <c r="G390" s="7"/>
      <c r="H390" s="7">
        <v>25</v>
      </c>
      <c r="I390" s="7">
        <v>5</v>
      </c>
      <c r="J390" s="7">
        <v>25</v>
      </c>
      <c r="K390" s="7">
        <v>78</v>
      </c>
      <c r="L390" s="7">
        <v>0.5</v>
      </c>
      <c r="M390" s="7">
        <v>1</v>
      </c>
    </row>
    <row r="391" spans="1:13" customFormat="1">
      <c r="A391" s="7" t="s">
        <v>2</v>
      </c>
      <c r="B391" s="7" t="s">
        <v>42</v>
      </c>
      <c r="C391" s="7">
        <v>2</v>
      </c>
      <c r="D391" s="7">
        <v>7</v>
      </c>
      <c r="E391" s="8" t="s">
        <v>32</v>
      </c>
      <c r="F391" s="7">
        <v>5</v>
      </c>
      <c r="G391" s="7"/>
      <c r="H391" s="7">
        <v>31</v>
      </c>
      <c r="I391" s="7">
        <v>12</v>
      </c>
      <c r="J391" s="7">
        <v>12</v>
      </c>
      <c r="K391" s="7">
        <v>35</v>
      </c>
      <c r="L391" s="7">
        <v>1</v>
      </c>
      <c r="M391" s="7">
        <v>2.5</v>
      </c>
    </row>
    <row r="392" spans="1:13" customFormat="1">
      <c r="A392" s="7" t="s">
        <v>2</v>
      </c>
      <c r="B392" s="7" t="s">
        <v>42</v>
      </c>
      <c r="C392" s="7">
        <v>2</v>
      </c>
      <c r="D392" s="7">
        <v>8</v>
      </c>
      <c r="E392" s="8" t="s">
        <v>32</v>
      </c>
      <c r="F392" s="7">
        <v>53</v>
      </c>
      <c r="G392" s="7"/>
      <c r="H392" s="7">
        <v>13</v>
      </c>
      <c r="I392" s="7">
        <v>6</v>
      </c>
      <c r="J392" s="7">
        <v>102</v>
      </c>
      <c r="K392" s="7">
        <v>20</v>
      </c>
      <c r="L392" s="7">
        <v>1.5</v>
      </c>
      <c r="M392" s="7">
        <v>1</v>
      </c>
    </row>
    <row r="393" spans="1:13" customFormat="1">
      <c r="A393" s="7" t="s">
        <v>2</v>
      </c>
      <c r="B393" s="7" t="s">
        <v>42</v>
      </c>
      <c r="C393" s="7">
        <v>2</v>
      </c>
      <c r="D393" s="7">
        <v>9</v>
      </c>
      <c r="E393" s="8" t="s">
        <v>34</v>
      </c>
      <c r="F393" s="7">
        <v>45</v>
      </c>
      <c r="G393" s="7"/>
      <c r="H393" s="7">
        <v>14</v>
      </c>
      <c r="I393" s="7">
        <v>7</v>
      </c>
      <c r="J393" s="7">
        <v>96</v>
      </c>
      <c r="K393" s="7">
        <v>8</v>
      </c>
      <c r="L393" s="7">
        <v>1.5</v>
      </c>
      <c r="M393" s="7">
        <v>1</v>
      </c>
    </row>
    <row r="394" spans="1:13" customFormat="1">
      <c r="A394" s="7" t="s">
        <v>2</v>
      </c>
      <c r="B394" s="7" t="s">
        <v>42</v>
      </c>
      <c r="C394" s="7">
        <v>2</v>
      </c>
      <c r="D394" s="7">
        <v>10</v>
      </c>
      <c r="E394" s="8" t="s">
        <v>34</v>
      </c>
      <c r="F394" s="7">
        <v>10</v>
      </c>
      <c r="G394" s="7"/>
      <c r="H394" s="7">
        <v>3</v>
      </c>
      <c r="I394" s="7">
        <v>2</v>
      </c>
      <c r="J394" s="7">
        <v>62</v>
      </c>
      <c r="K394" s="7">
        <v>97</v>
      </c>
      <c r="L394" s="7">
        <v>1</v>
      </c>
      <c r="M394" s="7">
        <v>1</v>
      </c>
    </row>
    <row r="395" spans="1:13" customFormat="1">
      <c r="A395" s="7" t="s">
        <v>2</v>
      </c>
      <c r="B395" s="7" t="s">
        <v>42</v>
      </c>
      <c r="C395" s="7">
        <v>2</v>
      </c>
      <c r="D395" s="7">
        <v>11</v>
      </c>
      <c r="E395" s="8" t="s">
        <v>34</v>
      </c>
      <c r="F395" s="7">
        <v>10</v>
      </c>
      <c r="G395" s="7"/>
      <c r="H395" s="7">
        <v>3</v>
      </c>
      <c r="I395" s="7">
        <v>3</v>
      </c>
      <c r="J395" s="7">
        <v>53</v>
      </c>
      <c r="K395" s="7">
        <v>102</v>
      </c>
      <c r="L395" s="7">
        <v>3</v>
      </c>
      <c r="M395" s="7">
        <v>3</v>
      </c>
    </row>
    <row r="396" spans="1:13" customFormat="1">
      <c r="A396" s="7" t="s">
        <v>2</v>
      </c>
      <c r="B396" s="7" t="s">
        <v>42</v>
      </c>
      <c r="C396" s="7">
        <v>2</v>
      </c>
      <c r="D396" s="7">
        <v>12</v>
      </c>
      <c r="E396" s="8" t="s">
        <v>34</v>
      </c>
      <c r="F396" s="7">
        <v>50</v>
      </c>
      <c r="G396" s="7"/>
      <c r="H396" s="7">
        <v>3</v>
      </c>
      <c r="I396" s="7">
        <v>3</v>
      </c>
      <c r="J396" s="7">
        <v>62</v>
      </c>
      <c r="K396" s="7">
        <v>71</v>
      </c>
      <c r="L396" s="7">
        <v>2</v>
      </c>
      <c r="M396" s="7">
        <v>3</v>
      </c>
    </row>
    <row r="397" spans="1:13" customFormat="1">
      <c r="A397" s="7" t="s">
        <v>2</v>
      </c>
      <c r="B397" s="7" t="s">
        <v>42</v>
      </c>
      <c r="C397" s="7">
        <v>2</v>
      </c>
      <c r="D397" s="7">
        <v>13</v>
      </c>
      <c r="E397" s="8" t="s">
        <v>34</v>
      </c>
      <c r="F397" s="7">
        <v>80</v>
      </c>
      <c r="G397" s="7"/>
      <c r="H397" s="7">
        <v>1</v>
      </c>
      <c r="I397" s="7">
        <v>2</v>
      </c>
      <c r="J397" s="7">
        <v>26</v>
      </c>
      <c r="K397" s="7">
        <v>150</v>
      </c>
      <c r="L397" s="7">
        <v>2</v>
      </c>
      <c r="M397" s="7">
        <v>1.5</v>
      </c>
    </row>
    <row r="398" spans="1:13" customFormat="1">
      <c r="A398" s="7" t="s">
        <v>2</v>
      </c>
      <c r="B398" s="7" t="s">
        <v>42</v>
      </c>
      <c r="C398" s="7">
        <v>2</v>
      </c>
      <c r="D398" s="7">
        <v>14</v>
      </c>
      <c r="E398" s="8" t="s">
        <v>33</v>
      </c>
      <c r="F398" s="7">
        <v>30</v>
      </c>
      <c r="G398" s="7"/>
      <c r="H398" s="7">
        <v>1</v>
      </c>
      <c r="I398" s="7">
        <v>1</v>
      </c>
      <c r="J398" s="7">
        <v>46</v>
      </c>
      <c r="K398" s="7">
        <v>175</v>
      </c>
      <c r="L398" s="7">
        <v>3</v>
      </c>
      <c r="M398" s="7">
        <v>1.5</v>
      </c>
    </row>
    <row r="399" spans="1:13" customFormat="1">
      <c r="A399" s="7" t="s">
        <v>2</v>
      </c>
      <c r="B399" s="7" t="s">
        <v>42</v>
      </c>
      <c r="C399" s="7">
        <v>2</v>
      </c>
      <c r="D399" s="7">
        <v>15</v>
      </c>
      <c r="E399" s="8" t="s">
        <v>33</v>
      </c>
      <c r="F399" s="7">
        <v>26</v>
      </c>
      <c r="G399" s="7"/>
      <c r="H399" s="7">
        <v>5</v>
      </c>
      <c r="I399" s="7">
        <v>3</v>
      </c>
      <c r="J399" s="7">
        <v>58</v>
      </c>
      <c r="K399" s="7">
        <v>200</v>
      </c>
      <c r="L399" s="7">
        <v>1</v>
      </c>
      <c r="M399" s="7">
        <v>2.5</v>
      </c>
    </row>
    <row r="400" spans="1:13" customFormat="1">
      <c r="A400" s="7" t="s">
        <v>2</v>
      </c>
      <c r="B400" s="7" t="s">
        <v>42</v>
      </c>
      <c r="C400" s="7">
        <v>2</v>
      </c>
      <c r="D400" s="7">
        <v>16</v>
      </c>
      <c r="E400" s="8" t="s">
        <v>34</v>
      </c>
      <c r="F400" s="7">
        <v>37</v>
      </c>
      <c r="G400" s="7"/>
      <c r="H400" s="7">
        <v>5</v>
      </c>
      <c r="I400" s="7">
        <v>3</v>
      </c>
      <c r="J400" s="7">
        <v>75</v>
      </c>
      <c r="K400" s="7">
        <v>110</v>
      </c>
      <c r="L400" s="7">
        <v>1</v>
      </c>
      <c r="M400" s="7">
        <v>1.5</v>
      </c>
    </row>
    <row r="401" spans="1:13" customFormat="1">
      <c r="A401" s="7" t="s">
        <v>2</v>
      </c>
      <c r="B401" s="7" t="s">
        <v>42</v>
      </c>
      <c r="C401" s="7">
        <v>2</v>
      </c>
      <c r="D401" s="7">
        <v>17</v>
      </c>
      <c r="E401" s="8" t="s">
        <v>34</v>
      </c>
      <c r="F401" s="7">
        <v>72</v>
      </c>
      <c r="G401" s="7"/>
      <c r="H401" s="7">
        <v>1</v>
      </c>
      <c r="I401" s="7">
        <v>3</v>
      </c>
      <c r="J401" s="7">
        <v>100</v>
      </c>
      <c r="K401" s="7">
        <v>102</v>
      </c>
      <c r="L401" s="7">
        <v>3</v>
      </c>
      <c r="M401" s="7">
        <v>3</v>
      </c>
    </row>
    <row r="402" spans="1:13" customFormat="1">
      <c r="A402" s="7" t="s">
        <v>2</v>
      </c>
      <c r="B402" s="7" t="s">
        <v>42</v>
      </c>
      <c r="C402" s="7">
        <v>2</v>
      </c>
      <c r="D402" s="7">
        <v>18</v>
      </c>
      <c r="E402" s="8" t="s">
        <v>33</v>
      </c>
      <c r="F402" s="7">
        <v>64</v>
      </c>
      <c r="G402" s="7"/>
      <c r="H402" s="7">
        <v>1</v>
      </c>
      <c r="I402" s="7">
        <v>1</v>
      </c>
      <c r="J402" s="7">
        <v>72</v>
      </c>
      <c r="K402" s="7">
        <v>190</v>
      </c>
      <c r="L402" s="7">
        <v>2</v>
      </c>
      <c r="M402" s="7">
        <v>2</v>
      </c>
    </row>
    <row r="403" spans="1:13" customFormat="1">
      <c r="A403" s="7" t="s">
        <v>2</v>
      </c>
      <c r="B403" s="7" t="s">
        <v>42</v>
      </c>
      <c r="C403" s="7">
        <v>2</v>
      </c>
      <c r="D403" s="7">
        <v>19</v>
      </c>
      <c r="E403" s="8" t="s">
        <v>31</v>
      </c>
      <c r="F403" s="7">
        <v>60</v>
      </c>
      <c r="G403" s="7"/>
      <c r="H403" s="7">
        <v>4</v>
      </c>
      <c r="I403" s="7">
        <v>1</v>
      </c>
      <c r="J403" s="7">
        <v>80</v>
      </c>
      <c r="K403" s="7">
        <v>150</v>
      </c>
      <c r="L403" s="7">
        <v>2</v>
      </c>
      <c r="M403" s="7">
        <v>2</v>
      </c>
    </row>
    <row r="404" spans="1:13" customFormat="1">
      <c r="A404" s="7" t="s">
        <v>2</v>
      </c>
      <c r="B404" s="7" t="s">
        <v>42</v>
      </c>
      <c r="C404" s="7">
        <v>2</v>
      </c>
      <c r="D404" s="7">
        <v>20</v>
      </c>
      <c r="E404" s="8" t="s">
        <v>44</v>
      </c>
      <c r="F404" s="7">
        <v>66</v>
      </c>
      <c r="G404" s="7"/>
      <c r="H404" s="7">
        <v>1</v>
      </c>
      <c r="I404" s="7">
        <v>2</v>
      </c>
      <c r="J404" s="7">
        <v>138</v>
      </c>
      <c r="K404" s="7">
        <v>90</v>
      </c>
      <c r="L404" s="7">
        <v>3</v>
      </c>
      <c r="M404" s="7">
        <v>3</v>
      </c>
    </row>
    <row r="405" spans="1:13" customFormat="1">
      <c r="A405" s="7" t="s">
        <v>1</v>
      </c>
      <c r="B405" s="7" t="s">
        <v>42</v>
      </c>
      <c r="C405" s="7">
        <v>2</v>
      </c>
      <c r="D405" s="7">
        <v>1</v>
      </c>
      <c r="E405" s="8" t="s">
        <v>33</v>
      </c>
      <c r="F405" s="7">
        <v>5</v>
      </c>
      <c r="G405" s="7"/>
      <c r="H405" s="7">
        <v>0</v>
      </c>
      <c r="I405" s="7">
        <v>0</v>
      </c>
      <c r="J405" s="7">
        <v>50</v>
      </c>
      <c r="K405" s="7">
        <v>200</v>
      </c>
      <c r="L405" s="7"/>
      <c r="M405" s="7"/>
    </row>
    <row r="406" spans="1:13" customFormat="1">
      <c r="A406" s="7" t="s">
        <v>1</v>
      </c>
      <c r="B406" s="7" t="s">
        <v>42</v>
      </c>
      <c r="C406" s="7">
        <v>2</v>
      </c>
      <c r="D406" s="7">
        <v>2</v>
      </c>
      <c r="E406" s="8" t="s">
        <v>33</v>
      </c>
      <c r="F406" s="7">
        <v>15</v>
      </c>
      <c r="G406" s="7"/>
      <c r="H406" s="7">
        <v>5</v>
      </c>
      <c r="I406" s="7">
        <v>3</v>
      </c>
      <c r="J406" s="7">
        <v>8</v>
      </c>
      <c r="K406" s="7">
        <v>60</v>
      </c>
      <c r="L406" s="7"/>
      <c r="M406" s="7"/>
    </row>
    <row r="407" spans="1:13" customFormat="1">
      <c r="A407" s="7" t="s">
        <v>1</v>
      </c>
      <c r="B407" s="7" t="s">
        <v>42</v>
      </c>
      <c r="C407" s="7">
        <v>2</v>
      </c>
      <c r="D407" s="7">
        <v>3</v>
      </c>
      <c r="E407" s="8" t="s">
        <v>33</v>
      </c>
      <c r="F407" s="7">
        <v>3</v>
      </c>
      <c r="G407" s="7"/>
      <c r="H407" s="7">
        <v>1</v>
      </c>
      <c r="I407" s="7">
        <v>0</v>
      </c>
      <c r="J407" s="7">
        <v>108</v>
      </c>
      <c r="K407" s="7">
        <v>68</v>
      </c>
      <c r="L407" s="7"/>
      <c r="M407" s="7"/>
    </row>
    <row r="408" spans="1:13" customFormat="1">
      <c r="A408" s="7" t="s">
        <v>1</v>
      </c>
      <c r="B408" s="7" t="s">
        <v>42</v>
      </c>
      <c r="C408" s="7">
        <v>2</v>
      </c>
      <c r="D408" s="7">
        <v>4</v>
      </c>
      <c r="E408" s="8" t="s">
        <v>33</v>
      </c>
      <c r="F408" s="7">
        <v>5</v>
      </c>
      <c r="G408" s="7"/>
      <c r="H408" s="7">
        <v>6</v>
      </c>
      <c r="I408" s="7">
        <v>3</v>
      </c>
      <c r="J408" s="7">
        <v>18</v>
      </c>
      <c r="K408" s="7">
        <v>21</v>
      </c>
      <c r="L408" s="7"/>
      <c r="M408" s="7"/>
    </row>
    <row r="409" spans="1:13" customFormat="1">
      <c r="A409" s="7" t="s">
        <v>1</v>
      </c>
      <c r="B409" s="7" t="s">
        <v>42</v>
      </c>
      <c r="C409" s="7">
        <v>2</v>
      </c>
      <c r="D409" s="7">
        <v>5</v>
      </c>
      <c r="E409" s="8" t="s">
        <v>33</v>
      </c>
      <c r="F409" s="7">
        <v>0</v>
      </c>
      <c r="G409" s="7"/>
      <c r="H409" s="7">
        <v>6</v>
      </c>
      <c r="I409" s="7">
        <v>0</v>
      </c>
      <c r="J409" s="7">
        <v>71</v>
      </c>
      <c r="K409" s="7">
        <v>76</v>
      </c>
      <c r="L409" s="7"/>
      <c r="M409" s="7"/>
    </row>
    <row r="410" spans="1:13" customFormat="1">
      <c r="A410" s="7" t="s">
        <v>1</v>
      </c>
      <c r="B410" s="7" t="s">
        <v>42</v>
      </c>
      <c r="C410" s="7">
        <v>2</v>
      </c>
      <c r="D410" s="7">
        <v>6</v>
      </c>
      <c r="E410" s="8" t="s">
        <v>33</v>
      </c>
      <c r="F410" s="7">
        <v>15</v>
      </c>
      <c r="G410" s="7"/>
      <c r="H410" s="7">
        <v>3</v>
      </c>
      <c r="I410" s="7">
        <v>2</v>
      </c>
      <c r="J410" s="7">
        <v>36</v>
      </c>
      <c r="K410" s="7">
        <v>10</v>
      </c>
      <c r="L410" s="7"/>
      <c r="M410" s="7"/>
    </row>
    <row r="411" spans="1:13" customFormat="1">
      <c r="A411" s="7" t="s">
        <v>1</v>
      </c>
      <c r="B411" s="7" t="s">
        <v>42</v>
      </c>
      <c r="C411" s="7">
        <v>2</v>
      </c>
      <c r="D411" s="7">
        <v>7</v>
      </c>
      <c r="E411" s="8" t="s">
        <v>32</v>
      </c>
      <c r="F411" s="7">
        <v>7</v>
      </c>
      <c r="G411" s="7"/>
      <c r="H411" s="7">
        <v>3</v>
      </c>
      <c r="I411" s="7">
        <v>2</v>
      </c>
      <c r="J411" s="7">
        <v>41</v>
      </c>
      <c r="K411" s="7">
        <v>14</v>
      </c>
      <c r="L411" s="7"/>
      <c r="M411" s="7"/>
    </row>
    <row r="412" spans="1:13" customFormat="1">
      <c r="A412" s="7" t="s">
        <v>1</v>
      </c>
      <c r="B412" s="7" t="s">
        <v>42</v>
      </c>
      <c r="C412" s="7">
        <v>2</v>
      </c>
      <c r="D412" s="7">
        <v>8</v>
      </c>
      <c r="E412" s="8" t="s">
        <v>33</v>
      </c>
      <c r="F412" s="7">
        <v>2</v>
      </c>
      <c r="G412" s="7"/>
      <c r="H412" s="7">
        <v>4</v>
      </c>
      <c r="I412" s="7">
        <v>4</v>
      </c>
      <c r="J412" s="7">
        <v>31</v>
      </c>
      <c r="K412" s="7">
        <v>66</v>
      </c>
      <c r="L412" s="7"/>
      <c r="M412" s="7"/>
    </row>
    <row r="413" spans="1:13" customFormat="1">
      <c r="A413" s="7" t="s">
        <v>1</v>
      </c>
      <c r="B413" s="7" t="s">
        <v>42</v>
      </c>
      <c r="C413" s="7">
        <v>2</v>
      </c>
      <c r="D413" s="7">
        <v>9</v>
      </c>
      <c r="E413" s="8" t="s">
        <v>33</v>
      </c>
      <c r="F413" s="7">
        <v>3</v>
      </c>
      <c r="G413" s="7"/>
      <c r="H413" s="7">
        <v>2</v>
      </c>
      <c r="I413" s="7">
        <v>0</v>
      </c>
      <c r="J413" s="7">
        <v>65</v>
      </c>
      <c r="K413" s="7">
        <v>10</v>
      </c>
      <c r="L413" s="7"/>
      <c r="M413" s="7"/>
    </row>
    <row r="414" spans="1:13" customFormat="1">
      <c r="A414" s="7" t="s">
        <v>1</v>
      </c>
      <c r="B414" s="7" t="s">
        <v>42</v>
      </c>
      <c r="C414" s="7">
        <v>2</v>
      </c>
      <c r="D414" s="7">
        <v>10</v>
      </c>
      <c r="E414" s="8" t="s">
        <v>32</v>
      </c>
      <c r="F414" s="7">
        <v>10</v>
      </c>
      <c r="G414" s="7"/>
      <c r="H414" s="7">
        <v>0</v>
      </c>
      <c r="I414" s="7">
        <v>1</v>
      </c>
      <c r="J414" s="7">
        <v>122</v>
      </c>
      <c r="K414" s="7">
        <v>177</v>
      </c>
      <c r="L414" s="7"/>
      <c r="M414" s="7"/>
    </row>
    <row r="415" spans="1:13" customFormat="1">
      <c r="A415" s="7" t="s">
        <v>1</v>
      </c>
      <c r="B415" s="7" t="s">
        <v>42</v>
      </c>
      <c r="C415" s="7">
        <v>2</v>
      </c>
      <c r="D415" s="7">
        <v>11</v>
      </c>
      <c r="E415" s="8" t="s">
        <v>32</v>
      </c>
      <c r="F415" s="7">
        <v>25</v>
      </c>
      <c r="G415" s="7"/>
      <c r="H415" s="7">
        <v>0</v>
      </c>
      <c r="I415" s="7">
        <v>1</v>
      </c>
      <c r="J415" s="7">
        <v>50</v>
      </c>
      <c r="K415" s="7">
        <v>115</v>
      </c>
      <c r="L415" s="7"/>
      <c r="M415" s="7"/>
    </row>
    <row r="416" spans="1:13" customFormat="1">
      <c r="A416" s="7"/>
      <c r="B416" s="7"/>
      <c r="C416" s="7"/>
      <c r="D416" s="7"/>
      <c r="E416" s="8"/>
      <c r="F416" s="7"/>
      <c r="G416" s="7"/>
      <c r="H416" s="7"/>
      <c r="I416" s="7"/>
      <c r="J416" s="7"/>
      <c r="K416" s="7"/>
      <c r="L416" s="7"/>
      <c r="M416" s="7"/>
    </row>
    <row r="417" spans="5:8" customFormat="1">
      <c r="E417" s="8"/>
      <c r="F417" s="7"/>
      <c r="G417" s="7"/>
      <c r="H417" s="7"/>
    </row>
    <row r="418" spans="5:8" customFormat="1">
      <c r="E418" s="8"/>
      <c r="F418" s="7"/>
      <c r="G418" s="7"/>
      <c r="H418" s="7">
        <f>AVERAGE(H245:H415)</f>
        <v>6.166666666666667</v>
      </c>
    </row>
    <row r="419" spans="5:8" customFormat="1">
      <c r="E419" s="8"/>
      <c r="F419" s="7"/>
      <c r="G419" s="7"/>
      <c r="H419" s="7">
        <f>_xlfn.VAR.P(H245:H415)</f>
        <v>46.12134502923977</v>
      </c>
    </row>
    <row r="420" spans="5:8" customFormat="1">
      <c r="E420" s="8"/>
      <c r="F420" s="7"/>
      <c r="G420" s="7"/>
      <c r="H420" s="7">
        <f>COUNT(H245:H415)</f>
        <v>114</v>
      </c>
    </row>
    <row r="421" spans="5:8" customFormat="1">
      <c r="E421" s="8"/>
      <c r="F421" s="7"/>
      <c r="G421" s="7"/>
      <c r="H421" s="7"/>
    </row>
    <row r="422" spans="5:8" customFormat="1">
      <c r="E422" s="8"/>
      <c r="F422" s="7"/>
      <c r="G422" s="7"/>
      <c r="H422" s="7"/>
    </row>
    <row r="423" spans="5:8" customFormat="1">
      <c r="E423" s="8"/>
      <c r="F423" s="7"/>
      <c r="G423" s="7"/>
      <c r="H423" s="7"/>
    </row>
    <row r="424" spans="5:8" customFormat="1">
      <c r="E424" s="8"/>
      <c r="F424" s="7"/>
      <c r="G424" s="7"/>
      <c r="H424" s="7"/>
    </row>
    <row r="425" spans="5:8" customFormat="1">
      <c r="E425" s="8"/>
      <c r="F425" s="7"/>
      <c r="G425" s="7"/>
      <c r="H425" s="7"/>
    </row>
    <row r="426" spans="5:8" customFormat="1">
      <c r="E426" s="8"/>
      <c r="F426" s="7"/>
      <c r="G426" s="7"/>
      <c r="H426" s="7"/>
    </row>
    <row r="427" spans="5:8" customFormat="1">
      <c r="E427" s="8"/>
      <c r="F427" s="7"/>
      <c r="G427" s="7"/>
      <c r="H427" s="7"/>
    </row>
    <row r="428" spans="5:8" customFormat="1">
      <c r="E428" s="8"/>
      <c r="F428" s="7"/>
      <c r="G428" s="7"/>
      <c r="H428" s="7"/>
    </row>
    <row r="429" spans="5:8" customFormat="1">
      <c r="E429" s="8"/>
      <c r="F429" s="7"/>
      <c r="G429" s="7"/>
      <c r="H429" s="7"/>
    </row>
    <row r="430" spans="5:8" customFormat="1">
      <c r="E430" s="8"/>
      <c r="F430" s="7"/>
      <c r="G430" s="7"/>
      <c r="H430" s="7"/>
    </row>
    <row r="431" spans="5:8" customFormat="1">
      <c r="E431" s="8"/>
      <c r="F431" s="7"/>
      <c r="G431" s="7"/>
      <c r="H431" s="7"/>
    </row>
    <row r="432" spans="5:8" customFormat="1">
      <c r="E432" s="8"/>
      <c r="F432" s="7"/>
      <c r="G432" s="7"/>
      <c r="H432" s="7"/>
    </row>
    <row r="433" spans="5:5" customFormat="1">
      <c r="E433" s="8"/>
    </row>
    <row r="434" spans="5:5" customFormat="1">
      <c r="E434" s="8"/>
    </row>
    <row r="435" spans="5:5" customFormat="1">
      <c r="E435" s="8"/>
    </row>
    <row r="436" spans="5:5" customFormat="1">
      <c r="E436" s="8"/>
    </row>
    <row r="437" spans="5:5" customFormat="1">
      <c r="E437" s="8"/>
    </row>
    <row r="438" spans="5:5" customFormat="1">
      <c r="E438" s="8"/>
    </row>
    <row r="439" spans="5:5" customFormat="1">
      <c r="E439" s="8"/>
    </row>
    <row r="440" spans="5:5" customFormat="1">
      <c r="E440" s="8"/>
    </row>
    <row r="441" spans="5:5" customFormat="1">
      <c r="E441" s="8"/>
    </row>
    <row r="442" spans="5:5" customFormat="1">
      <c r="E442" s="8"/>
    </row>
    <row r="443" spans="5:5" customFormat="1">
      <c r="E443" s="8"/>
    </row>
    <row r="444" spans="5:5" customFormat="1">
      <c r="E444" s="8"/>
    </row>
    <row r="445" spans="5:5" customFormat="1">
      <c r="E445" s="8"/>
    </row>
    <row r="446" spans="5:5" customFormat="1">
      <c r="E446" s="8"/>
    </row>
    <row r="447" spans="5:5" customFormat="1">
      <c r="E447" s="8"/>
    </row>
    <row r="448" spans="5:5" customFormat="1">
      <c r="E448" s="8"/>
    </row>
    <row r="449" spans="5:5" customFormat="1">
      <c r="E449" s="8"/>
    </row>
    <row r="450" spans="5:5" customFormat="1">
      <c r="E450" s="8"/>
    </row>
    <row r="451" spans="5:5" customFormat="1">
      <c r="E451" s="8"/>
    </row>
    <row r="452" spans="5:5" customFormat="1">
      <c r="E452" s="8"/>
    </row>
    <row r="453" spans="5:5" customFormat="1">
      <c r="E453" s="8"/>
    </row>
    <row r="454" spans="5:5" customFormat="1">
      <c r="E454" s="8"/>
    </row>
    <row r="455" spans="5:5" customFormat="1">
      <c r="E455" s="8"/>
    </row>
    <row r="456" spans="5:5" customFormat="1">
      <c r="E456" s="8"/>
    </row>
    <row r="457" spans="5:5" customFormat="1">
      <c r="E457" s="8"/>
    </row>
    <row r="458" spans="5:5" customFormat="1">
      <c r="E458" s="8"/>
    </row>
    <row r="459" spans="5:5" customFormat="1">
      <c r="E459" s="8"/>
    </row>
    <row r="460" spans="5:5" customFormat="1">
      <c r="E460" s="8"/>
    </row>
    <row r="461" spans="5:5" customFormat="1">
      <c r="E461" s="8"/>
    </row>
    <row r="462" spans="5:5" customFormat="1">
      <c r="E462" s="8"/>
    </row>
    <row r="463" spans="5:5" customFormat="1">
      <c r="E463" s="8"/>
    </row>
    <row r="464" spans="5:5" customFormat="1">
      <c r="E464" s="8"/>
    </row>
    <row r="465" spans="5:5" customFormat="1">
      <c r="E465" s="8"/>
    </row>
    <row r="466" spans="5:5" customFormat="1">
      <c r="E466" s="8"/>
    </row>
    <row r="467" spans="5:5" customFormat="1">
      <c r="E467" s="8"/>
    </row>
    <row r="468" spans="5:5" customFormat="1">
      <c r="E468" s="8"/>
    </row>
    <row r="469" spans="5:5" customFormat="1">
      <c r="E469" s="8"/>
    </row>
    <row r="470" spans="5:5" customFormat="1">
      <c r="E470" s="8"/>
    </row>
    <row r="471" spans="5:5" customFormat="1">
      <c r="E471" s="8"/>
    </row>
    <row r="472" spans="5:5" customFormat="1">
      <c r="E472" s="8"/>
    </row>
    <row r="473" spans="5:5" customFormat="1">
      <c r="E473" s="8"/>
    </row>
    <row r="474" spans="5:5" customFormat="1">
      <c r="E474" s="8"/>
    </row>
    <row r="475" spans="5:5" customFormat="1">
      <c r="E475" s="8"/>
    </row>
    <row r="476" spans="5:5" customFormat="1">
      <c r="E476" s="8"/>
    </row>
    <row r="477" spans="5:5" customFormat="1">
      <c r="E477" s="8"/>
    </row>
    <row r="478" spans="5:5" customFormat="1">
      <c r="E478" s="8"/>
    </row>
    <row r="479" spans="5:5" customFormat="1">
      <c r="E479" s="8"/>
    </row>
    <row r="480" spans="5:5" customFormat="1">
      <c r="E480" s="8"/>
    </row>
    <row r="481" spans="5:5" customFormat="1">
      <c r="E481" s="8"/>
    </row>
    <row r="482" spans="5:5" customFormat="1">
      <c r="E482" s="8"/>
    </row>
    <row r="483" spans="5:5" customFormat="1">
      <c r="E483" s="8"/>
    </row>
    <row r="484" spans="5:5" customFormat="1">
      <c r="E484" s="8"/>
    </row>
    <row r="485" spans="5:5" customFormat="1">
      <c r="E485" s="8"/>
    </row>
    <row r="486" spans="5:5" customFormat="1">
      <c r="E486" s="8"/>
    </row>
    <row r="487" spans="5:5" customFormat="1">
      <c r="E487" s="8"/>
    </row>
    <row r="488" spans="5:5" customFormat="1">
      <c r="E488" s="8"/>
    </row>
    <row r="489" spans="5:5" customFormat="1">
      <c r="E489" s="8"/>
    </row>
    <row r="490" spans="5:5" customFormat="1">
      <c r="E490" s="8"/>
    </row>
    <row r="491" spans="5:5" customFormat="1">
      <c r="E491" s="8"/>
    </row>
    <row r="492" spans="5:5" customFormat="1">
      <c r="E492" s="8"/>
    </row>
    <row r="493" spans="5:5" customFormat="1">
      <c r="E493" s="8"/>
    </row>
    <row r="494" spans="5:5" customFormat="1">
      <c r="E494" s="8"/>
    </row>
    <row r="495" spans="5:5" customFormat="1">
      <c r="E495" s="8"/>
    </row>
    <row r="496" spans="5:5" customFormat="1">
      <c r="E496" s="8"/>
    </row>
    <row r="497" spans="5:5" customFormat="1">
      <c r="E497" s="8"/>
    </row>
    <row r="498" spans="5:5" customFormat="1">
      <c r="E498" s="8"/>
    </row>
    <row r="499" spans="5:5" customFormat="1">
      <c r="E499" s="8"/>
    </row>
    <row r="500" spans="5:5" customFormat="1">
      <c r="E500" s="8"/>
    </row>
    <row r="501" spans="5:5" customFormat="1">
      <c r="E501" s="8"/>
    </row>
    <row r="502" spans="5:5" customFormat="1">
      <c r="E502" s="8"/>
    </row>
    <row r="503" spans="5:5" customFormat="1">
      <c r="E503" s="8"/>
    </row>
    <row r="504" spans="5:5" customFormat="1">
      <c r="E504" s="8"/>
    </row>
    <row r="505" spans="5:5" customFormat="1">
      <c r="E505" s="8"/>
    </row>
    <row r="506" spans="5:5" customFormat="1">
      <c r="E506" s="8"/>
    </row>
    <row r="507" spans="5:5" customFormat="1">
      <c r="E507" s="8"/>
    </row>
    <row r="508" spans="5:5" customFormat="1">
      <c r="E508" s="8"/>
    </row>
    <row r="509" spans="5:5" customFormat="1">
      <c r="E509" s="8"/>
    </row>
    <row r="510" spans="5:5" customFormat="1">
      <c r="E510" s="8"/>
    </row>
    <row r="511" spans="5:5" customFormat="1">
      <c r="E511" s="8"/>
    </row>
    <row r="512" spans="5:5" customFormat="1">
      <c r="E512" s="8"/>
    </row>
    <row r="513" spans="5:5" customFormat="1">
      <c r="E513" s="8"/>
    </row>
    <row r="514" spans="5:5" customFormat="1">
      <c r="E514" s="8"/>
    </row>
    <row r="515" spans="5:5" customFormat="1">
      <c r="E515" s="8"/>
    </row>
    <row r="516" spans="5:5" customFormat="1">
      <c r="E516" s="8"/>
    </row>
    <row r="517" spans="5:5" customFormat="1">
      <c r="E517" s="8"/>
    </row>
    <row r="518" spans="5:5" customFormat="1">
      <c r="E518" s="8"/>
    </row>
    <row r="519" spans="5:5" customFormat="1">
      <c r="E519" s="8"/>
    </row>
    <row r="520" spans="5:5" customFormat="1">
      <c r="E520" s="8"/>
    </row>
    <row r="521" spans="5:5" customFormat="1">
      <c r="E521" s="8"/>
    </row>
    <row r="522" spans="5:5" customFormat="1">
      <c r="E522" s="8"/>
    </row>
    <row r="523" spans="5:5" customFormat="1">
      <c r="E523" s="8"/>
    </row>
    <row r="524" spans="5:5" customFormat="1">
      <c r="E524" s="8"/>
    </row>
    <row r="525" spans="5:5" customFormat="1">
      <c r="E525" s="8"/>
    </row>
    <row r="526" spans="5:5" customFormat="1">
      <c r="E526" s="8"/>
    </row>
    <row r="527" spans="5:5" customFormat="1">
      <c r="E527" s="8"/>
    </row>
    <row r="528" spans="5:5" customFormat="1">
      <c r="E528" s="8"/>
    </row>
    <row r="529" spans="5:5" customFormat="1">
      <c r="E529" s="8"/>
    </row>
    <row r="530" spans="5:5" customFormat="1">
      <c r="E530" s="8"/>
    </row>
    <row r="531" spans="5:5" customFormat="1">
      <c r="E531" s="8"/>
    </row>
    <row r="532" spans="5:5" customFormat="1">
      <c r="E532" s="8"/>
    </row>
    <row r="533" spans="5:5" customFormat="1">
      <c r="E533" s="8"/>
    </row>
    <row r="534" spans="5:5" customFormat="1">
      <c r="E534" s="8"/>
    </row>
    <row r="535" spans="5:5" customFormat="1">
      <c r="E535" s="8"/>
    </row>
    <row r="536" spans="5:5" customFormat="1">
      <c r="E536" s="8"/>
    </row>
    <row r="537" spans="5:5" customFormat="1">
      <c r="E537" s="8"/>
    </row>
    <row r="538" spans="5:5" customFormat="1">
      <c r="E538" s="8"/>
    </row>
    <row r="539" spans="5:5" customFormat="1">
      <c r="E539" s="8"/>
    </row>
    <row r="540" spans="5:5" customFormat="1">
      <c r="E540" s="8"/>
    </row>
    <row r="541" spans="5:5" customFormat="1">
      <c r="E541" s="8"/>
    </row>
    <row r="542" spans="5:5" customFormat="1">
      <c r="E542" s="8"/>
    </row>
    <row r="543" spans="5:5" customFormat="1">
      <c r="E543" s="8"/>
    </row>
    <row r="544" spans="5:5" customFormat="1">
      <c r="E544" s="8"/>
    </row>
    <row r="545" spans="5:5" customFormat="1">
      <c r="E545" s="8"/>
    </row>
    <row r="546" spans="5:5" customFormat="1">
      <c r="E546" s="8"/>
    </row>
    <row r="547" spans="5:5" customFormat="1">
      <c r="E547" s="8"/>
    </row>
    <row r="548" spans="5:5" customFormat="1">
      <c r="E548" s="8"/>
    </row>
    <row r="549" spans="5:5" customFormat="1">
      <c r="E549" s="8"/>
    </row>
    <row r="550" spans="5:5" customFormat="1">
      <c r="E550" s="8"/>
    </row>
    <row r="551" spans="5:5" customFormat="1">
      <c r="E551" s="8"/>
    </row>
    <row r="552" spans="5:5" customFormat="1">
      <c r="E552" s="8"/>
    </row>
    <row r="553" spans="5:5" customFormat="1">
      <c r="E553" s="8"/>
    </row>
    <row r="554" spans="5:5" customFormat="1">
      <c r="E554" s="8"/>
    </row>
    <row r="555" spans="5:5" customFormat="1">
      <c r="E555" s="8"/>
    </row>
    <row r="556" spans="5:5" customFormat="1">
      <c r="E556" s="8"/>
    </row>
    <row r="557" spans="5:5" customFormat="1">
      <c r="E557" s="8"/>
    </row>
    <row r="558" spans="5:5" customFormat="1">
      <c r="E558" s="8"/>
    </row>
    <row r="559" spans="5:5" customFormat="1">
      <c r="E559" s="8"/>
    </row>
    <row r="560" spans="5:5" customFormat="1">
      <c r="E560" s="8"/>
    </row>
    <row r="561" spans="5:5" customFormat="1">
      <c r="E561" s="8"/>
    </row>
    <row r="562" spans="5:5" customFormat="1">
      <c r="E562" s="8"/>
    </row>
    <row r="563" spans="5:5" customFormat="1">
      <c r="E563" s="8"/>
    </row>
    <row r="564" spans="5:5" customFormat="1">
      <c r="E564" s="8"/>
    </row>
    <row r="565" spans="5:5" customFormat="1">
      <c r="E565" s="8"/>
    </row>
    <row r="566" spans="5:5" customFormat="1">
      <c r="E566" s="8"/>
    </row>
    <row r="567" spans="5:5" customFormat="1">
      <c r="E567" s="8"/>
    </row>
    <row r="568" spans="5:5" customFormat="1">
      <c r="E568" s="8"/>
    </row>
    <row r="569" spans="5:5" customFormat="1">
      <c r="E569" s="8"/>
    </row>
    <row r="570" spans="5:5" customFormat="1">
      <c r="E570" s="8"/>
    </row>
    <row r="571" spans="5:5" customFormat="1">
      <c r="E571" s="8"/>
    </row>
    <row r="572" spans="5:5" customFormat="1">
      <c r="E572" s="8"/>
    </row>
    <row r="573" spans="5:5" customFormat="1">
      <c r="E573" s="8"/>
    </row>
    <row r="574" spans="5:5" customFormat="1">
      <c r="E574" s="8"/>
    </row>
    <row r="575" spans="5:5" customFormat="1">
      <c r="E575" s="8"/>
    </row>
    <row r="576" spans="5:5" customFormat="1">
      <c r="E576" s="8"/>
    </row>
    <row r="577" spans="5:5" customFormat="1">
      <c r="E577" s="8"/>
    </row>
    <row r="578" spans="5:5" customFormat="1">
      <c r="E578" s="8"/>
    </row>
    <row r="579" spans="5:5" customFormat="1">
      <c r="E579" s="8"/>
    </row>
    <row r="580" spans="5:5" customFormat="1">
      <c r="E580" s="8"/>
    </row>
    <row r="581" spans="5:5" customFormat="1">
      <c r="E581" s="8"/>
    </row>
    <row r="582" spans="5:5" customFormat="1">
      <c r="E582" s="8"/>
    </row>
    <row r="583" spans="5:5" customFormat="1">
      <c r="E583" s="8"/>
    </row>
    <row r="584" spans="5:5" customFormat="1">
      <c r="E584" s="8"/>
    </row>
    <row r="585" spans="5:5" customFormat="1">
      <c r="E585" s="8"/>
    </row>
    <row r="586" spans="5:5" customFormat="1">
      <c r="E586" s="8"/>
    </row>
    <row r="587" spans="5:5" customFormat="1">
      <c r="E587" s="8"/>
    </row>
    <row r="588" spans="5:5" customFormat="1">
      <c r="E588" s="8"/>
    </row>
    <row r="589" spans="5:5" customFormat="1">
      <c r="E589" s="8"/>
    </row>
    <row r="590" spans="5:5" customFormat="1">
      <c r="E590" s="8"/>
    </row>
    <row r="591" spans="5:5" customFormat="1">
      <c r="E591" s="8"/>
    </row>
    <row r="592" spans="5:5" customFormat="1">
      <c r="E592" s="8"/>
    </row>
    <row r="593" spans="5:5" customFormat="1">
      <c r="E593" s="8"/>
    </row>
    <row r="594" spans="5:5" customFormat="1">
      <c r="E594" s="8"/>
    </row>
    <row r="595" spans="5:5" customFormat="1">
      <c r="E595" s="8"/>
    </row>
    <row r="596" spans="5:5" customFormat="1">
      <c r="E596" s="8"/>
    </row>
    <row r="597" spans="5:5" customFormat="1">
      <c r="E597" s="8"/>
    </row>
    <row r="598" spans="5:5" customFormat="1">
      <c r="E598" s="8"/>
    </row>
    <row r="599" spans="5:5" customFormat="1">
      <c r="E599" s="8"/>
    </row>
    <row r="600" spans="5:5" customFormat="1">
      <c r="E600" s="8"/>
    </row>
    <row r="601" spans="5:5" customFormat="1">
      <c r="E601" s="8"/>
    </row>
    <row r="602" spans="5:5" customFormat="1">
      <c r="E602" s="8"/>
    </row>
    <row r="603" spans="5:5" customFormat="1">
      <c r="E603" s="8"/>
    </row>
    <row r="604" spans="5:5" customFormat="1">
      <c r="E604" s="8"/>
    </row>
    <row r="605" spans="5:5" customFormat="1">
      <c r="E605" s="8"/>
    </row>
    <row r="606" spans="5:5" customFormat="1">
      <c r="E606" s="8"/>
    </row>
    <row r="607" spans="5:5" customFormat="1">
      <c r="E607" s="8"/>
    </row>
    <row r="608" spans="5:5" customFormat="1">
      <c r="E608" s="8"/>
    </row>
    <row r="609" spans="5:5" customFormat="1">
      <c r="E609" s="8"/>
    </row>
    <row r="610" spans="5:5" customFormat="1">
      <c r="E610" s="8"/>
    </row>
    <row r="611" spans="5:5" customFormat="1">
      <c r="E611" s="8"/>
    </row>
    <row r="612" spans="5:5" customFormat="1">
      <c r="E612" s="8"/>
    </row>
    <row r="613" spans="5:5" customFormat="1">
      <c r="E613" s="8"/>
    </row>
    <row r="614" spans="5:5" customFormat="1">
      <c r="E614" s="8"/>
    </row>
    <row r="615" spans="5:5" customFormat="1">
      <c r="E615" s="8"/>
    </row>
    <row r="616" spans="5:5" customFormat="1">
      <c r="E616" s="8"/>
    </row>
    <row r="617" spans="5:5" customFormat="1">
      <c r="E617" s="8"/>
    </row>
    <row r="618" spans="5:5" customFormat="1">
      <c r="E618" s="8"/>
    </row>
    <row r="619" spans="5:5" customFormat="1">
      <c r="E619" s="8"/>
    </row>
    <row r="620" spans="5:5" customFormat="1">
      <c r="E620" s="8"/>
    </row>
    <row r="621" spans="5:5" customFormat="1">
      <c r="E621" s="8"/>
    </row>
    <row r="622" spans="5:5" customFormat="1">
      <c r="E622" s="8"/>
    </row>
    <row r="623" spans="5:5" customFormat="1">
      <c r="E623" s="8"/>
    </row>
    <row r="624" spans="5:5" customFormat="1">
      <c r="E624" s="8"/>
    </row>
    <row r="625" spans="5:5" customFormat="1">
      <c r="E625" s="8"/>
    </row>
    <row r="626" spans="5:5" customFormat="1">
      <c r="E626" s="8"/>
    </row>
    <row r="627" spans="5:5" customFormat="1">
      <c r="E627" s="8"/>
    </row>
    <row r="628" spans="5:5" customFormat="1">
      <c r="E628" s="8"/>
    </row>
    <row r="629" spans="5:5" customFormat="1">
      <c r="E629" s="8"/>
    </row>
    <row r="630" spans="5:5" customFormat="1">
      <c r="E630" s="8"/>
    </row>
    <row r="631" spans="5:5" customFormat="1">
      <c r="E631" s="8"/>
    </row>
    <row r="632" spans="5:5" customFormat="1">
      <c r="E632" s="8"/>
    </row>
    <row r="633" spans="5:5" customFormat="1">
      <c r="E633" s="8"/>
    </row>
    <row r="634" spans="5:5" customFormat="1">
      <c r="E634" s="8"/>
    </row>
    <row r="635" spans="5:5" customFormat="1">
      <c r="E635" s="8"/>
    </row>
    <row r="636" spans="5:5" customFormat="1">
      <c r="E636" s="8"/>
    </row>
    <row r="637" spans="5:5" customFormat="1">
      <c r="E637" s="8"/>
    </row>
    <row r="638" spans="5:5" customFormat="1">
      <c r="E638" s="8"/>
    </row>
    <row r="639" spans="5:5" customFormat="1">
      <c r="E639" s="8"/>
    </row>
    <row r="640" spans="5:5" customFormat="1">
      <c r="E640" s="8"/>
    </row>
    <row r="641" spans="5:5" customFormat="1">
      <c r="E641" s="8"/>
    </row>
    <row r="642" spans="5:5" customFormat="1">
      <c r="E642" s="8"/>
    </row>
    <row r="643" spans="5:5" customFormat="1">
      <c r="E643" s="8"/>
    </row>
    <row r="644" spans="5:5" customFormat="1">
      <c r="E644" s="8"/>
    </row>
    <row r="645" spans="5:5" customFormat="1">
      <c r="E645" s="8"/>
    </row>
    <row r="646" spans="5:5" customFormat="1">
      <c r="E646" s="8"/>
    </row>
    <row r="647" spans="5:5" customFormat="1">
      <c r="E647" s="8"/>
    </row>
    <row r="648" spans="5:5" customFormat="1">
      <c r="E648" s="8"/>
    </row>
    <row r="649" spans="5:5" customFormat="1">
      <c r="E649" s="8"/>
    </row>
    <row r="650" spans="5:5" customFormat="1">
      <c r="E650" s="8"/>
    </row>
    <row r="651" spans="5:5" customFormat="1">
      <c r="E651" s="8"/>
    </row>
    <row r="652" spans="5:5" customFormat="1">
      <c r="E652" s="8"/>
    </row>
    <row r="653" spans="5:5" customFormat="1">
      <c r="E653" s="8"/>
    </row>
    <row r="654" spans="5:5" customFormat="1">
      <c r="E654" s="8"/>
    </row>
    <row r="655" spans="5:5" customFormat="1">
      <c r="E655" s="8"/>
    </row>
    <row r="656" spans="5:5" customFormat="1">
      <c r="E656" s="8"/>
    </row>
    <row r="657" spans="5:5" customFormat="1">
      <c r="E657" s="8"/>
    </row>
    <row r="658" spans="5:5" customFormat="1">
      <c r="E658" s="8"/>
    </row>
    <row r="659" spans="5:5" customFormat="1">
      <c r="E659" s="8"/>
    </row>
    <row r="660" spans="5:5" customFormat="1">
      <c r="E660" s="8"/>
    </row>
    <row r="661" spans="5:5" customFormat="1">
      <c r="E661" s="8"/>
    </row>
    <row r="662" spans="5:5" customFormat="1">
      <c r="E662" s="8"/>
    </row>
    <row r="663" spans="5:5" customFormat="1">
      <c r="E663" s="8"/>
    </row>
    <row r="664" spans="5:5" customFormat="1">
      <c r="E664" s="8"/>
    </row>
    <row r="665" spans="5:5" customFormat="1">
      <c r="E665" s="8"/>
    </row>
    <row r="666" spans="5:5" customFormat="1">
      <c r="E666" s="8"/>
    </row>
    <row r="667" spans="5:5" customFormat="1">
      <c r="E667" s="8"/>
    </row>
    <row r="668" spans="5:5" customFormat="1">
      <c r="E668" s="8"/>
    </row>
    <row r="669" spans="5:5" customFormat="1">
      <c r="E669" s="8"/>
    </row>
    <row r="670" spans="5:5" customFormat="1">
      <c r="E670" s="8"/>
    </row>
    <row r="671" spans="5:5" customFormat="1">
      <c r="E671" s="8"/>
    </row>
    <row r="672" spans="5:5" customFormat="1">
      <c r="E672" s="8"/>
    </row>
    <row r="673" spans="5:5" customFormat="1">
      <c r="E673" s="8"/>
    </row>
    <row r="674" spans="5:5" customFormat="1">
      <c r="E674" s="8"/>
    </row>
    <row r="675" spans="5:5" customFormat="1">
      <c r="E675" s="8"/>
    </row>
    <row r="676" spans="5:5" customFormat="1">
      <c r="E676" s="8"/>
    </row>
    <row r="677" spans="5:5" customFormat="1">
      <c r="E677" s="8"/>
    </row>
    <row r="678" spans="5:5" customFormat="1">
      <c r="E678" s="8"/>
    </row>
    <row r="679" spans="5:5" customFormat="1">
      <c r="E679" s="8"/>
    </row>
    <row r="680" spans="5:5" customFormat="1">
      <c r="E680" s="8"/>
    </row>
    <row r="681" spans="5:5" customFormat="1">
      <c r="E681" s="8"/>
    </row>
    <row r="682" spans="5:5" customFormat="1">
      <c r="E682" s="8"/>
    </row>
    <row r="683" spans="5:5" customFormat="1">
      <c r="E683" s="8"/>
    </row>
    <row r="684" spans="5:5" customFormat="1">
      <c r="E684" s="8"/>
    </row>
    <row r="685" spans="5:5" customFormat="1">
      <c r="E685" s="8"/>
    </row>
    <row r="686" spans="5:5" customFormat="1">
      <c r="E686" s="8"/>
    </row>
    <row r="687" spans="5:5" customFormat="1">
      <c r="E687" s="8"/>
    </row>
    <row r="688" spans="5:5" customFormat="1">
      <c r="E688" s="8"/>
    </row>
    <row r="689" spans="5:5" customFormat="1">
      <c r="E689" s="8"/>
    </row>
    <row r="690" spans="5:5" customFormat="1">
      <c r="E690" s="8"/>
    </row>
    <row r="691" spans="5:5" customFormat="1">
      <c r="E691" s="8"/>
    </row>
    <row r="692" spans="5:5" customFormat="1">
      <c r="E692" s="8"/>
    </row>
    <row r="693" spans="5:5" customFormat="1">
      <c r="E693" s="8"/>
    </row>
    <row r="694" spans="5:5" customFormat="1">
      <c r="E694" s="8"/>
    </row>
    <row r="695" spans="5:5" customFormat="1">
      <c r="E695" s="8"/>
    </row>
    <row r="696" spans="5:5" customFormat="1">
      <c r="E696" s="8"/>
    </row>
    <row r="697" spans="5:5" customFormat="1">
      <c r="E697" s="8"/>
    </row>
    <row r="698" spans="5:5" customFormat="1">
      <c r="E698" s="8"/>
    </row>
    <row r="699" spans="5:5" customFormat="1">
      <c r="E699" s="8"/>
    </row>
    <row r="700" spans="5:5" customFormat="1">
      <c r="E700" s="8"/>
    </row>
    <row r="701" spans="5:5" customFormat="1">
      <c r="E701" s="8"/>
    </row>
    <row r="702" spans="5:5" customFormat="1">
      <c r="E702" s="8"/>
    </row>
    <row r="703" spans="5:5" customFormat="1">
      <c r="E703" s="8"/>
    </row>
    <row r="704" spans="5:5" customFormat="1">
      <c r="E704" s="8"/>
    </row>
    <row r="705" spans="5:5" customFormat="1">
      <c r="E705" s="8"/>
    </row>
    <row r="706" spans="5:5" customFormat="1">
      <c r="E706" s="8"/>
    </row>
    <row r="707" spans="5:5" customFormat="1">
      <c r="E707" s="8"/>
    </row>
    <row r="708" spans="5:5" customFormat="1">
      <c r="E708" s="8"/>
    </row>
    <row r="709" spans="5:5" customFormat="1">
      <c r="E709" s="8"/>
    </row>
    <row r="710" spans="5:5" customFormat="1">
      <c r="E710" s="8"/>
    </row>
    <row r="711" spans="5:5" customFormat="1">
      <c r="E711" s="8"/>
    </row>
    <row r="712" spans="5:5" customFormat="1">
      <c r="E712" s="8"/>
    </row>
    <row r="713" spans="5:5" customFormat="1">
      <c r="E713" s="8"/>
    </row>
    <row r="714" spans="5:5" customFormat="1">
      <c r="E714" s="8"/>
    </row>
    <row r="715" spans="5:5" customFormat="1">
      <c r="E715" s="8"/>
    </row>
    <row r="716" spans="5:5" customFormat="1">
      <c r="E716" s="8"/>
    </row>
    <row r="717" spans="5:5" customFormat="1">
      <c r="E717" s="8"/>
    </row>
    <row r="718" spans="5:5" customFormat="1">
      <c r="E718" s="8"/>
    </row>
    <row r="719" spans="5:5" customFormat="1">
      <c r="E719" s="8"/>
    </row>
    <row r="720" spans="5:5" customFormat="1">
      <c r="E720" s="8"/>
    </row>
    <row r="721" spans="5:5" customFormat="1">
      <c r="E721" s="8"/>
    </row>
    <row r="722" spans="5:5" customFormat="1">
      <c r="E722" s="8"/>
    </row>
    <row r="723" spans="5:5" customFormat="1">
      <c r="E723" s="8"/>
    </row>
    <row r="724" spans="5:5" customFormat="1">
      <c r="E724" s="8"/>
    </row>
    <row r="725" spans="5:5" customFormat="1">
      <c r="E725" s="8"/>
    </row>
    <row r="726" spans="5:5" customFormat="1">
      <c r="E726" s="8"/>
    </row>
    <row r="727" spans="5:5" customFormat="1">
      <c r="E727" s="8"/>
    </row>
    <row r="728" spans="5:5" customFormat="1">
      <c r="E728" s="8"/>
    </row>
    <row r="729" spans="5:5" customFormat="1">
      <c r="E729" s="8"/>
    </row>
    <row r="730" spans="5:5" customFormat="1">
      <c r="E730" s="8"/>
    </row>
    <row r="731" spans="5:5" customFormat="1">
      <c r="E731" s="8"/>
    </row>
    <row r="732" spans="5:5" customFormat="1">
      <c r="E732" s="8"/>
    </row>
    <row r="733" spans="5:5" customFormat="1">
      <c r="E733" s="8"/>
    </row>
    <row r="734" spans="5:5" customFormat="1">
      <c r="E734" s="8"/>
    </row>
    <row r="735" spans="5:5" customFormat="1">
      <c r="E735" s="8"/>
    </row>
    <row r="736" spans="5:5" customFormat="1">
      <c r="E736" s="8"/>
    </row>
    <row r="737" spans="5:5" customFormat="1">
      <c r="E737" s="8"/>
    </row>
    <row r="738" spans="5:5" customFormat="1">
      <c r="E738" s="8"/>
    </row>
    <row r="739" spans="5:5" customFormat="1">
      <c r="E739" s="8"/>
    </row>
    <row r="740" spans="5:5" customFormat="1">
      <c r="E740" s="8"/>
    </row>
    <row r="741" spans="5:5" customFormat="1">
      <c r="E741" s="8"/>
    </row>
    <row r="742" spans="5:5" customFormat="1">
      <c r="E742" s="8"/>
    </row>
    <row r="743" spans="5:5" customFormat="1">
      <c r="E743" s="8"/>
    </row>
    <row r="744" spans="5:5" customFormat="1">
      <c r="E744" s="8"/>
    </row>
    <row r="745" spans="5:5" customFormat="1">
      <c r="E745" s="8"/>
    </row>
    <row r="746" spans="5:5" customFormat="1">
      <c r="E746" s="8"/>
    </row>
    <row r="747" spans="5:5" customFormat="1">
      <c r="E747" s="8"/>
    </row>
    <row r="748" spans="5:5" customFormat="1">
      <c r="E748" s="8"/>
    </row>
    <row r="749" spans="5:5" customFormat="1">
      <c r="E749" s="8"/>
    </row>
    <row r="750" spans="5:5" customFormat="1">
      <c r="E750" s="8"/>
    </row>
    <row r="751" spans="5:5" customFormat="1">
      <c r="E751" s="8"/>
    </row>
    <row r="752" spans="5:5" customFormat="1">
      <c r="E752" s="8"/>
    </row>
    <row r="753" spans="5:5" customFormat="1">
      <c r="E753" s="8"/>
    </row>
    <row r="754" spans="5:5" customFormat="1">
      <c r="E754" s="8"/>
    </row>
    <row r="755" spans="5:5" customFormat="1">
      <c r="E755" s="8"/>
    </row>
    <row r="756" spans="5:5" customFormat="1">
      <c r="E756" s="8"/>
    </row>
    <row r="757" spans="5:5" customFormat="1">
      <c r="E757" s="8"/>
    </row>
    <row r="758" spans="5:5" customFormat="1">
      <c r="E758" s="8"/>
    </row>
    <row r="759" spans="5:5" customFormat="1">
      <c r="E759" s="8"/>
    </row>
    <row r="760" spans="5:5" customFormat="1">
      <c r="E760" s="8"/>
    </row>
    <row r="761" spans="5:5" customFormat="1">
      <c r="E761" s="8"/>
    </row>
    <row r="762" spans="5:5" customFormat="1">
      <c r="E762" s="8"/>
    </row>
    <row r="763" spans="5:5" customFormat="1">
      <c r="E763" s="8"/>
    </row>
    <row r="764" spans="5:5" customFormat="1">
      <c r="E764" s="8"/>
    </row>
    <row r="765" spans="5:5" customFormat="1">
      <c r="E765" s="8"/>
    </row>
    <row r="766" spans="5:5" customFormat="1">
      <c r="E766" s="8"/>
    </row>
    <row r="767" spans="5:5" customFormat="1">
      <c r="E767" s="8"/>
    </row>
    <row r="768" spans="5:5" customFormat="1">
      <c r="E768" s="8"/>
    </row>
    <row r="769" spans="5:5" customFormat="1">
      <c r="E769" s="8"/>
    </row>
    <row r="770" spans="5:5" customFormat="1">
      <c r="E770" s="8"/>
    </row>
    <row r="771" spans="5:5" customFormat="1">
      <c r="E771" s="8"/>
    </row>
    <row r="772" spans="5:5" customFormat="1">
      <c r="E772" s="8"/>
    </row>
    <row r="773" spans="5:5" customFormat="1">
      <c r="E773" s="8"/>
    </row>
    <row r="774" spans="5:5" customFormat="1">
      <c r="E774" s="8"/>
    </row>
    <row r="775" spans="5:5" customFormat="1">
      <c r="E775" s="8"/>
    </row>
    <row r="776" spans="5:5" customFormat="1">
      <c r="E776" s="8"/>
    </row>
    <row r="777" spans="5:5" customFormat="1">
      <c r="E777" s="8"/>
    </row>
    <row r="778" spans="5:5" customFormat="1">
      <c r="E778" s="8"/>
    </row>
    <row r="779" spans="5:5" customFormat="1">
      <c r="E779" s="8"/>
    </row>
    <row r="780" spans="5:5" customFormat="1">
      <c r="E780" s="8"/>
    </row>
    <row r="781" spans="5:5" customFormat="1">
      <c r="E781" s="8"/>
    </row>
    <row r="782" spans="5:5" customFormat="1">
      <c r="E782" s="8"/>
    </row>
    <row r="783" spans="5:5" customFormat="1">
      <c r="E783" s="8"/>
    </row>
    <row r="784" spans="5:5" customFormat="1">
      <c r="E784" s="8"/>
    </row>
    <row r="785" spans="5:5" customFormat="1">
      <c r="E785" s="8"/>
    </row>
    <row r="786" spans="5:5" customFormat="1">
      <c r="E786" s="8"/>
    </row>
    <row r="787" spans="5:5" customFormat="1">
      <c r="E787" s="8"/>
    </row>
    <row r="788" spans="5:5" customFormat="1">
      <c r="E788" s="8"/>
    </row>
    <row r="789" spans="5:5" customFormat="1">
      <c r="E789" s="8"/>
    </row>
    <row r="790" spans="5:5" customFormat="1">
      <c r="E790" s="8"/>
    </row>
    <row r="791" spans="5:5" customFormat="1">
      <c r="E791" s="8"/>
    </row>
    <row r="792" spans="5:5" customFormat="1">
      <c r="E792" s="8"/>
    </row>
    <row r="793" spans="5:5" customFormat="1">
      <c r="E793" s="8"/>
    </row>
    <row r="794" spans="5:5" customFormat="1">
      <c r="E794" s="8"/>
    </row>
    <row r="795" spans="5:5" customFormat="1">
      <c r="E795" s="8"/>
    </row>
    <row r="796" spans="5:5" customFormat="1">
      <c r="E796" s="8"/>
    </row>
    <row r="797" spans="5:5" customFormat="1">
      <c r="E797" s="8"/>
    </row>
    <row r="798" spans="5:5" customFormat="1">
      <c r="E798" s="8"/>
    </row>
    <row r="799" spans="5:5" customFormat="1">
      <c r="E799" s="8"/>
    </row>
    <row r="800" spans="5:5" customFormat="1">
      <c r="E800" s="8"/>
    </row>
    <row r="801" spans="5:5" customFormat="1">
      <c r="E801" s="8"/>
    </row>
    <row r="802" spans="5:5" customFormat="1">
      <c r="E802" s="8"/>
    </row>
    <row r="803" spans="5:5" customFormat="1">
      <c r="E803" s="8"/>
    </row>
    <row r="804" spans="5:5" customFormat="1">
      <c r="E804" s="8"/>
    </row>
    <row r="805" spans="5:5" customFormat="1">
      <c r="E805" s="8"/>
    </row>
    <row r="806" spans="5:5" customFormat="1">
      <c r="E806" s="8"/>
    </row>
    <row r="807" spans="5:5" customFormat="1">
      <c r="E807" s="8"/>
    </row>
    <row r="808" spans="5:5" customFormat="1">
      <c r="E808" s="8"/>
    </row>
    <row r="809" spans="5:5" customFormat="1">
      <c r="E809" s="8"/>
    </row>
    <row r="810" spans="5:5" customFormat="1">
      <c r="E810" s="8"/>
    </row>
    <row r="811" spans="5:5" customFormat="1">
      <c r="E811" s="8"/>
    </row>
    <row r="812" spans="5:5" customFormat="1">
      <c r="E812" s="8"/>
    </row>
    <row r="813" spans="5:5" customFormat="1">
      <c r="E813" s="8"/>
    </row>
    <row r="814" spans="5:5" customFormat="1">
      <c r="E814" s="8"/>
    </row>
    <row r="815" spans="5:5" customFormat="1">
      <c r="E815" s="8"/>
    </row>
    <row r="816" spans="5:5" customFormat="1">
      <c r="E816" s="8"/>
    </row>
    <row r="817" spans="5:5" customFormat="1">
      <c r="E817" s="8"/>
    </row>
    <row r="818" spans="5:5" customFormat="1">
      <c r="E818" s="8"/>
    </row>
    <row r="819" spans="5:5" customFormat="1">
      <c r="E819" s="8"/>
    </row>
    <row r="820" spans="5:5" customFormat="1">
      <c r="E820" s="8"/>
    </row>
    <row r="821" spans="5:5" customFormat="1">
      <c r="E821" s="8"/>
    </row>
    <row r="822" spans="5:5" customFormat="1">
      <c r="E822" s="8"/>
    </row>
    <row r="823" spans="5:5" customFormat="1">
      <c r="E823" s="8"/>
    </row>
    <row r="824" spans="5:5" customFormat="1">
      <c r="E824" s="8"/>
    </row>
    <row r="825" spans="5:5" customFormat="1">
      <c r="E825" s="8"/>
    </row>
    <row r="826" spans="5:5" customFormat="1">
      <c r="E826" s="8"/>
    </row>
    <row r="827" spans="5:5" customFormat="1">
      <c r="E827" s="8"/>
    </row>
    <row r="828" spans="5:5" customFormat="1">
      <c r="E828" s="8"/>
    </row>
    <row r="829" spans="5:5" customFormat="1">
      <c r="E829" s="8"/>
    </row>
    <row r="830" spans="5:5" customFormat="1">
      <c r="E830" s="8"/>
    </row>
    <row r="831" spans="5:5" customFormat="1">
      <c r="E831" s="8"/>
    </row>
    <row r="832" spans="5:5" customFormat="1">
      <c r="E832" s="8"/>
    </row>
    <row r="833" spans="5:5" customFormat="1">
      <c r="E833" s="8"/>
    </row>
    <row r="834" spans="5:5" customFormat="1">
      <c r="E834" s="8"/>
    </row>
    <row r="835" spans="5:5" customFormat="1">
      <c r="E835" s="8"/>
    </row>
    <row r="836" spans="5:5" customFormat="1">
      <c r="E836" s="8"/>
    </row>
    <row r="837" spans="5:5" customFormat="1">
      <c r="E837" s="8"/>
    </row>
    <row r="838" spans="5:5" customFormat="1">
      <c r="E838" s="8"/>
    </row>
    <row r="839" spans="5:5" customFormat="1">
      <c r="E839" s="8"/>
    </row>
    <row r="840" spans="5:5" customFormat="1">
      <c r="E840" s="8"/>
    </row>
    <row r="841" spans="5:5" customFormat="1">
      <c r="E841" s="8"/>
    </row>
    <row r="842" spans="5:5" customFormat="1">
      <c r="E842" s="8"/>
    </row>
    <row r="843" spans="5:5" customFormat="1">
      <c r="E843" s="8"/>
    </row>
    <row r="844" spans="5:5" customFormat="1">
      <c r="E844" s="8"/>
    </row>
    <row r="845" spans="5:5" customFormat="1">
      <c r="E845" s="8"/>
    </row>
    <row r="846" spans="5:5" customFormat="1">
      <c r="E846" s="8"/>
    </row>
    <row r="847" spans="5:5" customFormat="1">
      <c r="E847" s="8"/>
    </row>
    <row r="848" spans="5:5" customFormat="1">
      <c r="E848" s="8"/>
    </row>
    <row r="849" spans="5:5" customFormat="1">
      <c r="E849" s="8"/>
    </row>
    <row r="850" spans="5:5" customFormat="1">
      <c r="E850" s="8"/>
    </row>
    <row r="851" spans="5:5" customFormat="1">
      <c r="E851" s="8"/>
    </row>
    <row r="852" spans="5:5" customFormat="1">
      <c r="E852" s="8"/>
    </row>
    <row r="853" spans="5:5" customFormat="1">
      <c r="E853" s="8"/>
    </row>
    <row r="854" spans="5:5" customFormat="1">
      <c r="E854" s="8"/>
    </row>
    <row r="855" spans="5:5" customFormat="1">
      <c r="E855" s="8"/>
    </row>
    <row r="856" spans="5:5" customFormat="1">
      <c r="E856" s="8"/>
    </row>
    <row r="857" spans="5:5" customFormat="1">
      <c r="E857" s="8"/>
    </row>
    <row r="858" spans="5:5" customFormat="1">
      <c r="E858" s="8"/>
    </row>
    <row r="859" spans="5:5" customFormat="1">
      <c r="E859" s="8"/>
    </row>
    <row r="860" spans="5:5" customFormat="1">
      <c r="E860" s="8"/>
    </row>
    <row r="861" spans="5:5" customFormat="1">
      <c r="E861" s="8"/>
    </row>
    <row r="862" spans="5:5" customFormat="1">
      <c r="E862" s="8"/>
    </row>
    <row r="863" spans="5:5" customFormat="1">
      <c r="E863" s="8"/>
    </row>
    <row r="864" spans="5:5" customFormat="1">
      <c r="E864" s="8"/>
    </row>
    <row r="865" spans="5:5" customFormat="1">
      <c r="E865" s="8"/>
    </row>
    <row r="866" spans="5:5" customFormat="1">
      <c r="E866" s="8"/>
    </row>
    <row r="867" spans="5:5" customFormat="1">
      <c r="E867" s="8"/>
    </row>
    <row r="868" spans="5:5" customFormat="1">
      <c r="E868" s="8"/>
    </row>
    <row r="869" spans="5:5" customFormat="1">
      <c r="E869" s="8"/>
    </row>
    <row r="870" spans="5:5" customFormat="1">
      <c r="E870" s="8"/>
    </row>
    <row r="871" spans="5:5" customFormat="1">
      <c r="E871" s="8"/>
    </row>
    <row r="872" spans="5:5" customFormat="1">
      <c r="E872" s="8"/>
    </row>
    <row r="873" spans="5:5" customFormat="1">
      <c r="E873" s="8"/>
    </row>
    <row r="874" spans="5:5" customFormat="1">
      <c r="E874" s="8"/>
    </row>
    <row r="875" spans="5:5" customFormat="1">
      <c r="E875" s="8"/>
    </row>
    <row r="876" spans="5:5" customFormat="1">
      <c r="E876" s="8"/>
    </row>
    <row r="877" spans="5:5" customFormat="1">
      <c r="E877" s="8"/>
    </row>
    <row r="878" spans="5:5" customFormat="1">
      <c r="E878" s="8"/>
    </row>
    <row r="879" spans="5:5" customFormat="1">
      <c r="E879" s="8"/>
    </row>
    <row r="880" spans="5:5" customFormat="1">
      <c r="E880" s="8"/>
    </row>
    <row r="881" spans="5:5" customFormat="1">
      <c r="E881" s="8"/>
    </row>
    <row r="882" spans="5:5" customFormat="1">
      <c r="E882" s="8"/>
    </row>
    <row r="883" spans="5:5" customFormat="1">
      <c r="E883" s="8"/>
    </row>
    <row r="884" spans="5:5" customFormat="1">
      <c r="E884" s="8"/>
    </row>
    <row r="885" spans="5:5" customFormat="1">
      <c r="E885" s="8"/>
    </row>
    <row r="886" spans="5:5" customFormat="1">
      <c r="E886" s="8"/>
    </row>
    <row r="887" spans="5:5" customFormat="1">
      <c r="E887" s="8"/>
    </row>
    <row r="888" spans="5:5" customFormat="1">
      <c r="E888" s="8"/>
    </row>
    <row r="889" spans="5:5" customFormat="1">
      <c r="E889" s="8"/>
    </row>
    <row r="890" spans="5:5" customFormat="1">
      <c r="E890" s="8"/>
    </row>
    <row r="891" spans="5:5" customFormat="1">
      <c r="E891" s="8"/>
    </row>
    <row r="892" spans="5:5" customFormat="1">
      <c r="E892" s="8"/>
    </row>
    <row r="893" spans="5:5" customFormat="1">
      <c r="E893" s="8"/>
    </row>
    <row r="894" spans="5:5" customFormat="1">
      <c r="E894" s="8"/>
    </row>
    <row r="895" spans="5:5" customFormat="1">
      <c r="E895" s="8"/>
    </row>
    <row r="896" spans="5:5" customFormat="1">
      <c r="E896" s="8"/>
    </row>
    <row r="897" spans="5:5" customFormat="1">
      <c r="E897" s="8"/>
    </row>
    <row r="898" spans="5:5" customFormat="1">
      <c r="E898" s="8"/>
    </row>
    <row r="899" spans="5:5" customFormat="1">
      <c r="E899" s="8"/>
    </row>
    <row r="900" spans="5:5" customFormat="1">
      <c r="E900" s="8"/>
    </row>
    <row r="901" spans="5:5" customFormat="1">
      <c r="E901" s="8"/>
    </row>
    <row r="902" spans="5:5" customFormat="1">
      <c r="E902" s="8"/>
    </row>
    <row r="903" spans="5:5" customFormat="1">
      <c r="E903" s="8"/>
    </row>
    <row r="904" spans="5:5" customFormat="1">
      <c r="E904" s="8"/>
    </row>
    <row r="905" spans="5:5" customFormat="1">
      <c r="E905" s="8"/>
    </row>
    <row r="906" spans="5:5" customFormat="1">
      <c r="E906" s="8"/>
    </row>
    <row r="907" spans="5:5" customFormat="1">
      <c r="E907" s="8"/>
    </row>
    <row r="908" spans="5:5" customFormat="1">
      <c r="E908" s="8"/>
    </row>
    <row r="909" spans="5:5" customFormat="1">
      <c r="E909" s="8"/>
    </row>
    <row r="910" spans="5:5" customFormat="1">
      <c r="E910" s="8"/>
    </row>
    <row r="911" spans="5:5" customFormat="1">
      <c r="E911" s="8"/>
    </row>
    <row r="912" spans="5:5" customFormat="1">
      <c r="E912" s="8"/>
    </row>
    <row r="913" spans="5:5" customFormat="1">
      <c r="E913" s="8"/>
    </row>
    <row r="914" spans="5:5" customFormat="1">
      <c r="E914" s="8"/>
    </row>
    <row r="915" spans="5:5" customFormat="1">
      <c r="E915" s="8"/>
    </row>
    <row r="916" spans="5:5" customFormat="1">
      <c r="E916" s="8"/>
    </row>
    <row r="917" spans="5:5" customFormat="1">
      <c r="E917" s="8"/>
    </row>
    <row r="918" spans="5:5" customFormat="1">
      <c r="E918" s="8"/>
    </row>
    <row r="919" spans="5:5" customFormat="1">
      <c r="E919" s="8"/>
    </row>
    <row r="920" spans="5:5" customFormat="1">
      <c r="E920" s="8"/>
    </row>
    <row r="921" spans="5:5" customFormat="1">
      <c r="E921" s="8"/>
    </row>
    <row r="922" spans="5:5" customFormat="1">
      <c r="E922" s="8"/>
    </row>
    <row r="923" spans="5:5" customFormat="1">
      <c r="E923" s="8"/>
    </row>
    <row r="924" spans="5:5" customFormat="1">
      <c r="E924" s="8"/>
    </row>
    <row r="925" spans="5:5" customFormat="1">
      <c r="E925" s="8"/>
    </row>
    <row r="926" spans="5:5" customFormat="1">
      <c r="E926" s="8"/>
    </row>
    <row r="927" spans="5:5" customFormat="1">
      <c r="E927" s="8"/>
    </row>
    <row r="928" spans="5:5" customFormat="1">
      <c r="E928" s="8"/>
    </row>
    <row r="929" spans="5:5" customFormat="1">
      <c r="E929" s="8"/>
    </row>
    <row r="930" spans="5:5" customFormat="1">
      <c r="E930" s="8"/>
    </row>
    <row r="931" spans="5:5" customFormat="1">
      <c r="E931" s="8"/>
    </row>
    <row r="932" spans="5:5" customFormat="1">
      <c r="E932" s="8"/>
    </row>
    <row r="933" spans="5:5" customFormat="1">
      <c r="E933" s="8"/>
    </row>
    <row r="934" spans="5:5" customFormat="1">
      <c r="E934" s="8"/>
    </row>
    <row r="935" spans="5:5" customFormat="1">
      <c r="E935" s="8"/>
    </row>
    <row r="936" spans="5:5" customFormat="1">
      <c r="E936" s="8"/>
    </row>
    <row r="937" spans="5:5" customFormat="1">
      <c r="E937" s="8"/>
    </row>
    <row r="938" spans="5:5" customFormat="1">
      <c r="E938" s="8"/>
    </row>
    <row r="939" spans="5:5" customFormat="1">
      <c r="E939" s="8"/>
    </row>
    <row r="940" spans="5:5" customFormat="1">
      <c r="E940" s="8"/>
    </row>
    <row r="941" spans="5:5" customFormat="1">
      <c r="E941" s="8"/>
    </row>
    <row r="942" spans="5:5" customFormat="1">
      <c r="E942" s="8"/>
    </row>
    <row r="943" spans="5:5" customFormat="1">
      <c r="E943" s="8"/>
    </row>
    <row r="944" spans="5:5" customFormat="1">
      <c r="E944" s="8"/>
    </row>
    <row r="945" spans="5:5" customFormat="1">
      <c r="E945" s="8"/>
    </row>
    <row r="946" spans="5:5" customFormat="1">
      <c r="E946" s="8"/>
    </row>
    <row r="947" spans="5:5" customFormat="1">
      <c r="E947" s="8"/>
    </row>
    <row r="948" spans="5:5" customFormat="1">
      <c r="E948" s="8"/>
    </row>
    <row r="949" spans="5:5" customFormat="1">
      <c r="E949" s="8"/>
    </row>
    <row r="950" spans="5:5" customFormat="1">
      <c r="E950" s="8"/>
    </row>
    <row r="951" spans="5:5" customFormat="1">
      <c r="E951" s="8"/>
    </row>
    <row r="952" spans="5:5" customFormat="1">
      <c r="E952" s="8"/>
    </row>
    <row r="953" spans="5:5" customFormat="1">
      <c r="E953" s="8"/>
    </row>
    <row r="954" spans="5:5" customFormat="1">
      <c r="E954" s="8"/>
    </row>
    <row r="955" spans="5:5" customFormat="1">
      <c r="E955" s="8"/>
    </row>
    <row r="956" spans="5:5" customFormat="1">
      <c r="E956" s="8"/>
    </row>
    <row r="957" spans="5:5" customFormat="1">
      <c r="E957" s="8"/>
    </row>
    <row r="958" spans="5:5" customFormat="1">
      <c r="E958" s="8"/>
    </row>
    <row r="959" spans="5:5" customFormat="1">
      <c r="E959" s="8"/>
    </row>
    <row r="960" spans="5:5" customFormat="1">
      <c r="E960" s="8"/>
    </row>
    <row r="961" spans="5:5" customFormat="1">
      <c r="E961" s="8"/>
    </row>
    <row r="962" spans="5:5" customFormat="1">
      <c r="E962" s="8"/>
    </row>
    <row r="963" spans="5:5" customFormat="1">
      <c r="E963" s="8"/>
    </row>
    <row r="964" spans="5:5" customFormat="1">
      <c r="E964" s="8"/>
    </row>
    <row r="965" spans="5:5" customFormat="1">
      <c r="E965" s="8"/>
    </row>
    <row r="966" spans="5:5" customFormat="1">
      <c r="E966" s="8"/>
    </row>
    <row r="967" spans="5:5" customFormat="1">
      <c r="E967" s="8"/>
    </row>
    <row r="968" spans="5:5" customFormat="1">
      <c r="E968" s="8"/>
    </row>
    <row r="969" spans="5:5" customFormat="1">
      <c r="E969" s="8"/>
    </row>
    <row r="970" spans="5:5" customFormat="1">
      <c r="E970" s="8"/>
    </row>
    <row r="971" spans="5:5" customFormat="1">
      <c r="E971" s="8"/>
    </row>
    <row r="972" spans="5:5" customFormat="1">
      <c r="E972" s="8"/>
    </row>
    <row r="973" spans="5:5" customFormat="1">
      <c r="E973" s="8"/>
    </row>
    <row r="974" spans="5:5" customFormat="1">
      <c r="E974" s="8"/>
    </row>
    <row r="975" spans="5:5" customFormat="1">
      <c r="E975" s="8"/>
    </row>
    <row r="976" spans="5:5" customFormat="1">
      <c r="E976" s="8"/>
    </row>
    <row r="977" spans="5:5" customFormat="1">
      <c r="E977" s="8"/>
    </row>
    <row r="978" spans="5:5" customFormat="1">
      <c r="E978" s="8"/>
    </row>
    <row r="979" spans="5:5" customFormat="1">
      <c r="E979" s="8"/>
    </row>
    <row r="980" spans="5:5" customFormat="1">
      <c r="E980" s="8"/>
    </row>
    <row r="981" spans="5:5" customFormat="1">
      <c r="E981" s="8"/>
    </row>
    <row r="982" spans="5:5" customFormat="1">
      <c r="E982" s="8"/>
    </row>
    <row r="983" spans="5:5" customFormat="1">
      <c r="E983" s="8"/>
    </row>
    <row r="984" spans="5:5" customFormat="1">
      <c r="E984" s="8"/>
    </row>
    <row r="985" spans="5:5" customFormat="1">
      <c r="E985" s="8"/>
    </row>
    <row r="986" spans="5:5" customFormat="1">
      <c r="E986" s="8"/>
    </row>
    <row r="987" spans="5:5" customFormat="1">
      <c r="E987" s="8"/>
    </row>
    <row r="988" spans="5:5" customFormat="1">
      <c r="E988" s="8"/>
    </row>
    <row r="989" spans="5:5" customFormat="1">
      <c r="E989" s="8"/>
    </row>
    <row r="990" spans="5:5" customFormat="1">
      <c r="E990" s="8"/>
    </row>
    <row r="991" spans="5:5" customFormat="1">
      <c r="E991" s="8"/>
    </row>
    <row r="992" spans="5:5" customFormat="1">
      <c r="E992" s="8"/>
    </row>
    <row r="993" spans="5:5" customFormat="1">
      <c r="E993" s="8"/>
    </row>
    <row r="994" spans="5:5" customFormat="1">
      <c r="E994" s="8"/>
    </row>
    <row r="995" spans="5:5" customFormat="1">
      <c r="E995" s="8"/>
    </row>
    <row r="996" spans="5:5" customFormat="1">
      <c r="E996" s="8"/>
    </row>
    <row r="997" spans="5:5" customFormat="1">
      <c r="E997" s="8"/>
    </row>
    <row r="998" spans="5:5" customFormat="1">
      <c r="E998" s="8"/>
    </row>
    <row r="999" spans="5:5" customFormat="1">
      <c r="E999" s="8"/>
    </row>
    <row r="1000" spans="5:5" customFormat="1">
      <c r="E1000" s="8"/>
    </row>
    <row r="1001" spans="5:5" customFormat="1">
      <c r="E1001" s="8"/>
    </row>
    <row r="1002" spans="5:5" customFormat="1">
      <c r="E1002" s="8"/>
    </row>
    <row r="1003" spans="5:5" customFormat="1">
      <c r="E1003" s="8"/>
    </row>
    <row r="1004" spans="5:5" customFormat="1">
      <c r="E1004" s="8"/>
    </row>
    <row r="1005" spans="5:5" customFormat="1">
      <c r="E1005" s="8"/>
    </row>
    <row r="1006" spans="5:5" customFormat="1">
      <c r="E1006" s="8"/>
    </row>
    <row r="1007" spans="5:5" customFormat="1">
      <c r="E1007" s="8"/>
    </row>
    <row r="1008" spans="5:5" customFormat="1">
      <c r="E1008" s="8"/>
    </row>
    <row r="1009" spans="5:5" customFormat="1">
      <c r="E1009" s="8"/>
    </row>
    <row r="1010" spans="5:5" customFormat="1">
      <c r="E1010" s="8"/>
    </row>
    <row r="1011" spans="5:5" customFormat="1">
      <c r="E1011" s="8"/>
    </row>
    <row r="1012" spans="5:5" customFormat="1">
      <c r="E1012" s="8"/>
    </row>
    <row r="1013" spans="5:5" customFormat="1">
      <c r="E1013" s="8"/>
    </row>
    <row r="1014" spans="5:5" customFormat="1">
      <c r="E1014" s="8"/>
    </row>
    <row r="1015" spans="5:5" customFormat="1">
      <c r="E1015" s="8"/>
    </row>
    <row r="1016" spans="5:5" customFormat="1">
      <c r="E1016" s="8"/>
    </row>
    <row r="1017" spans="5:5" customFormat="1">
      <c r="E1017" s="8"/>
    </row>
    <row r="1018" spans="5:5" customFormat="1">
      <c r="E1018" s="8"/>
    </row>
    <row r="1019" spans="5:5" customFormat="1">
      <c r="E1019" s="8"/>
    </row>
    <row r="1020" spans="5:5" customFormat="1">
      <c r="E1020" s="8"/>
    </row>
    <row r="1021" spans="5:5" customFormat="1">
      <c r="E1021" s="8"/>
    </row>
    <row r="1022" spans="5:5" customFormat="1">
      <c r="E1022" s="8"/>
    </row>
    <row r="1023" spans="5:5" customFormat="1">
      <c r="E1023" s="8"/>
    </row>
    <row r="1024" spans="5:5" customFormat="1">
      <c r="E1024" s="8"/>
    </row>
    <row r="1025" spans="5:5" customFormat="1">
      <c r="E1025" s="8"/>
    </row>
    <row r="1026" spans="5:5" customFormat="1">
      <c r="E1026" s="8"/>
    </row>
    <row r="1027" spans="5:5" customFormat="1">
      <c r="E1027" s="8"/>
    </row>
    <row r="1028" spans="5:5" customFormat="1">
      <c r="E1028" s="8"/>
    </row>
    <row r="1029" spans="5:5" customFormat="1">
      <c r="E1029" s="8"/>
    </row>
    <row r="1030" spans="5:5" customFormat="1">
      <c r="E1030" s="8"/>
    </row>
    <row r="1031" spans="5:5" customFormat="1">
      <c r="E1031" s="8"/>
    </row>
    <row r="1032" spans="5:5" customFormat="1">
      <c r="E1032" s="8"/>
    </row>
    <row r="1033" spans="5:5" customFormat="1">
      <c r="E1033" s="8"/>
    </row>
    <row r="1034" spans="5:5" customFormat="1">
      <c r="E1034" s="8"/>
    </row>
    <row r="1035" spans="5:5" customFormat="1">
      <c r="E1035" s="8"/>
    </row>
    <row r="1036" spans="5:5" customFormat="1">
      <c r="E1036" s="8"/>
    </row>
    <row r="1037" spans="5:5" customFormat="1">
      <c r="E1037" s="8"/>
    </row>
    <row r="1038" spans="5:5" customFormat="1">
      <c r="E1038" s="8"/>
    </row>
    <row r="1039" spans="5:5" customFormat="1">
      <c r="E1039" s="8"/>
    </row>
    <row r="1040" spans="5:5" customFormat="1">
      <c r="E1040" s="8"/>
    </row>
    <row r="1041" spans="5:5" customFormat="1">
      <c r="E1041" s="8"/>
    </row>
    <row r="1042" spans="5:5" customFormat="1">
      <c r="E1042" s="8"/>
    </row>
    <row r="1043" spans="5:5" customFormat="1">
      <c r="E1043" s="8"/>
    </row>
    <row r="1044" spans="5:5" customFormat="1">
      <c r="E1044" s="8"/>
    </row>
    <row r="1045" spans="5:5" customFormat="1">
      <c r="E1045" s="8"/>
    </row>
    <row r="1046" spans="5:5" customFormat="1">
      <c r="E1046" s="8"/>
    </row>
    <row r="1047" spans="5:5" customFormat="1">
      <c r="E1047" s="8"/>
    </row>
    <row r="1048" spans="5:5" customFormat="1">
      <c r="E1048" s="8"/>
    </row>
    <row r="1049" spans="5:5" customFormat="1">
      <c r="E1049" s="8"/>
    </row>
    <row r="1050" spans="5:5" customFormat="1">
      <c r="E1050" s="8"/>
    </row>
    <row r="1051" spans="5:5" customFormat="1">
      <c r="E1051" s="8"/>
    </row>
    <row r="1052" spans="5:5" customFormat="1">
      <c r="E1052" s="8"/>
    </row>
    <row r="1053" spans="5:5" customFormat="1">
      <c r="E1053" s="8"/>
    </row>
    <row r="1054" spans="5:5" customFormat="1">
      <c r="E1054" s="8"/>
    </row>
    <row r="1055" spans="5:5" customFormat="1">
      <c r="E1055" s="8"/>
    </row>
    <row r="1056" spans="5:5" customFormat="1">
      <c r="E1056" s="8"/>
    </row>
    <row r="1057" spans="5:5" customFormat="1">
      <c r="E1057" s="8"/>
    </row>
    <row r="1058" spans="5:5" customFormat="1">
      <c r="E1058" s="8"/>
    </row>
    <row r="1059" spans="5:5" customFormat="1">
      <c r="E1059" s="8"/>
    </row>
    <row r="1060" spans="5:5" customFormat="1">
      <c r="E1060" s="8"/>
    </row>
    <row r="1061" spans="5:5" customFormat="1">
      <c r="E1061" s="8"/>
    </row>
    <row r="1062" spans="5:5" customFormat="1">
      <c r="E1062" s="8"/>
    </row>
    <row r="1063" spans="5:5" customFormat="1">
      <c r="E1063" s="8"/>
    </row>
    <row r="1064" spans="5:5" customFormat="1">
      <c r="E1064" s="8"/>
    </row>
    <row r="1065" spans="5:5" customFormat="1">
      <c r="E1065" s="8"/>
    </row>
    <row r="1066" spans="5:5" customFormat="1">
      <c r="E1066" s="8"/>
    </row>
    <row r="1067" spans="5:5" customFormat="1">
      <c r="E1067" s="8"/>
    </row>
    <row r="1068" spans="5:5" customFormat="1">
      <c r="E1068" s="8"/>
    </row>
    <row r="1069" spans="5:5" customFormat="1">
      <c r="E1069" s="8"/>
    </row>
    <row r="1070" spans="5:5" customFormat="1">
      <c r="E1070" s="8"/>
    </row>
    <row r="1071" spans="5:5" customFormat="1">
      <c r="E1071" s="8"/>
    </row>
    <row r="1072" spans="5:5" customFormat="1">
      <c r="E1072" s="8"/>
    </row>
    <row r="1073" spans="5:5" customFormat="1">
      <c r="E1073" s="8"/>
    </row>
    <row r="1074" spans="5:5" customFormat="1">
      <c r="E1074" s="8"/>
    </row>
    <row r="1075" spans="5:5" customFormat="1">
      <c r="E1075" s="8"/>
    </row>
    <row r="1076" spans="5:5" customFormat="1">
      <c r="E1076" s="8"/>
    </row>
    <row r="1077" spans="5:5" customFormat="1">
      <c r="E1077" s="8"/>
    </row>
    <row r="1078" spans="5:5" customFormat="1">
      <c r="E1078" s="8"/>
    </row>
    <row r="1079" spans="5:5" customFormat="1">
      <c r="E1079" s="8"/>
    </row>
    <row r="1080" spans="5:5" customFormat="1">
      <c r="E1080" s="8"/>
    </row>
    <row r="1081" spans="5:5" customFormat="1">
      <c r="E1081" s="8"/>
    </row>
    <row r="1082" spans="5:5" customFormat="1">
      <c r="E1082" s="8"/>
    </row>
    <row r="1083" spans="5:5" customFormat="1">
      <c r="E1083" s="8"/>
    </row>
    <row r="1084" spans="5:5" customFormat="1">
      <c r="E1084" s="8"/>
    </row>
    <row r="1085" spans="5:5" customFormat="1">
      <c r="E1085" s="8"/>
    </row>
    <row r="1086" spans="5:5" customFormat="1">
      <c r="E1086" s="8"/>
    </row>
    <row r="1087" spans="5:5" customFormat="1">
      <c r="E1087" s="8"/>
    </row>
    <row r="1088" spans="5:5" customFormat="1">
      <c r="E1088" s="8"/>
    </row>
    <row r="1089" spans="5:5" customFormat="1">
      <c r="E1089" s="8"/>
    </row>
    <row r="1090" spans="5:5" customFormat="1">
      <c r="E1090" s="8"/>
    </row>
    <row r="1091" spans="5:5" customFormat="1">
      <c r="E1091" s="8"/>
    </row>
    <row r="1092" spans="5:5" customFormat="1">
      <c r="E1092" s="8"/>
    </row>
    <row r="1093" spans="5:5" customFormat="1">
      <c r="E1093" s="8"/>
    </row>
    <row r="1094" spans="5:5" customFormat="1">
      <c r="E1094" s="8"/>
    </row>
    <row r="1095" spans="5:5" customFormat="1">
      <c r="E1095" s="8"/>
    </row>
    <row r="1096" spans="5:5" customFormat="1">
      <c r="E1096" s="8"/>
    </row>
    <row r="1097" spans="5:5" customFormat="1">
      <c r="E1097" s="8"/>
    </row>
    <row r="1098" spans="5:5" customFormat="1">
      <c r="E1098" s="8"/>
    </row>
    <row r="1099" spans="5:5" customFormat="1">
      <c r="E1099" s="8"/>
    </row>
    <row r="1100" spans="5:5" customFormat="1">
      <c r="E1100" s="8"/>
    </row>
    <row r="1101" spans="5:5" customFormat="1">
      <c r="E1101" s="8"/>
    </row>
    <row r="1102" spans="5:5" customFormat="1">
      <c r="E1102" s="8"/>
    </row>
    <row r="1103" spans="5:5" customFormat="1">
      <c r="E1103" s="8"/>
    </row>
    <row r="1104" spans="5:5" customFormat="1">
      <c r="E1104" s="8"/>
    </row>
    <row r="1105" spans="5:5" customFormat="1">
      <c r="E1105" s="8"/>
    </row>
    <row r="1106" spans="5:5" customFormat="1">
      <c r="E1106" s="8"/>
    </row>
    <row r="1107" spans="5:5" customFormat="1">
      <c r="E1107" s="8"/>
    </row>
    <row r="1108" spans="5:5" customFormat="1">
      <c r="E1108" s="8"/>
    </row>
    <row r="1109" spans="5:5" customFormat="1">
      <c r="E1109" s="8"/>
    </row>
    <row r="1110" spans="5:5" customFormat="1">
      <c r="E1110" s="8"/>
    </row>
    <row r="1111" spans="5:5" customFormat="1">
      <c r="E1111" s="8"/>
    </row>
    <row r="1112" spans="5:5" customFormat="1">
      <c r="E1112" s="8"/>
    </row>
    <row r="1113" spans="5:5" customFormat="1">
      <c r="E1113" s="8"/>
    </row>
    <row r="1114" spans="5:5" customFormat="1">
      <c r="E1114" s="8"/>
    </row>
    <row r="1115" spans="5:5" customFormat="1">
      <c r="E1115" s="8"/>
    </row>
    <row r="1116" spans="5:5" customFormat="1">
      <c r="E1116" s="8"/>
    </row>
    <row r="1117" spans="5:5" customFormat="1">
      <c r="E1117" s="8"/>
    </row>
    <row r="1118" spans="5:5" customFormat="1">
      <c r="E1118" s="8"/>
    </row>
    <row r="1119" spans="5:5" customFormat="1">
      <c r="E1119" s="8"/>
    </row>
    <row r="1120" spans="5:5" customFormat="1">
      <c r="E1120" s="8"/>
    </row>
    <row r="1121" spans="5:5" customFormat="1">
      <c r="E1121" s="8"/>
    </row>
    <row r="1122" spans="5:5" customFormat="1">
      <c r="E1122" s="8"/>
    </row>
    <row r="1123" spans="5:5" customFormat="1">
      <c r="E1123" s="8"/>
    </row>
    <row r="1124" spans="5:5" customFormat="1">
      <c r="E1124" s="8"/>
    </row>
    <row r="1125" spans="5:5" customFormat="1">
      <c r="E1125" s="8"/>
    </row>
    <row r="1126" spans="5:5" customFormat="1">
      <c r="E1126" s="8"/>
    </row>
    <row r="1127" spans="5:5" customFormat="1">
      <c r="E1127" s="8"/>
    </row>
    <row r="1128" spans="5:5" customFormat="1">
      <c r="E1128" s="8"/>
    </row>
    <row r="1129" spans="5:5" customFormat="1">
      <c r="E1129" s="8"/>
    </row>
    <row r="1130" spans="5:5" customFormat="1">
      <c r="E1130" s="8"/>
    </row>
    <row r="1131" spans="5:5" customFormat="1">
      <c r="E1131" s="8"/>
    </row>
    <row r="1132" spans="5:5" customFormat="1">
      <c r="E1132" s="8"/>
    </row>
    <row r="1133" spans="5:5" customFormat="1">
      <c r="E1133" s="8"/>
    </row>
    <row r="1134" spans="5:5" customFormat="1">
      <c r="E1134" s="8"/>
    </row>
    <row r="1135" spans="5:5" customFormat="1">
      <c r="E1135" s="8"/>
    </row>
    <row r="1136" spans="5:5" customFormat="1">
      <c r="E1136" s="8"/>
    </row>
    <row r="1137" spans="5:5" customFormat="1">
      <c r="E1137" s="8"/>
    </row>
    <row r="1138" spans="5:5" customFormat="1">
      <c r="E1138" s="8"/>
    </row>
    <row r="1139" spans="5:5" customFormat="1">
      <c r="E1139" s="8"/>
    </row>
    <row r="1140" spans="5:5" customFormat="1">
      <c r="E1140" s="8"/>
    </row>
    <row r="1141" spans="5:5" customFormat="1">
      <c r="E1141" s="8"/>
    </row>
    <row r="1142" spans="5:5" customFormat="1">
      <c r="E1142" s="8"/>
    </row>
    <row r="1143" spans="5:5" customFormat="1">
      <c r="E1143" s="8"/>
    </row>
    <row r="1144" spans="5:5" customFormat="1">
      <c r="E1144" s="8"/>
    </row>
    <row r="1145" spans="5:5" customFormat="1">
      <c r="E1145" s="8"/>
    </row>
    <row r="1146" spans="5:5" customFormat="1">
      <c r="E1146" s="8"/>
    </row>
    <row r="1147" spans="5:5" customFormat="1">
      <c r="E1147" s="8"/>
    </row>
    <row r="1148" spans="5:5" customFormat="1">
      <c r="E1148" s="8"/>
    </row>
    <row r="1149" spans="5:5" customFormat="1">
      <c r="E1149" s="8"/>
    </row>
    <row r="1150" spans="5:5" customFormat="1">
      <c r="E1150" s="8"/>
    </row>
    <row r="1151" spans="5:5" customFormat="1">
      <c r="E1151" s="8"/>
    </row>
    <row r="1152" spans="5:5" customFormat="1">
      <c r="E1152" s="8"/>
    </row>
    <row r="1153" spans="5:5" customFormat="1">
      <c r="E1153" s="8"/>
    </row>
    <row r="1154" spans="5:5" customFormat="1">
      <c r="E1154" s="8"/>
    </row>
    <row r="1155" spans="5:5" customFormat="1">
      <c r="E1155" s="8"/>
    </row>
    <row r="1156" spans="5:5" customFormat="1">
      <c r="E1156" s="8"/>
    </row>
    <row r="1157" spans="5:5" customFormat="1">
      <c r="E1157" s="8"/>
    </row>
    <row r="1158" spans="5:5" customFormat="1">
      <c r="E1158" s="8"/>
    </row>
    <row r="1159" spans="5:5" customFormat="1">
      <c r="E1159" s="8"/>
    </row>
    <row r="1160" spans="5:5" customFormat="1">
      <c r="E1160" s="8"/>
    </row>
    <row r="1161" spans="5:5" customFormat="1">
      <c r="E1161" s="8"/>
    </row>
    <row r="1162" spans="5:5" customFormat="1">
      <c r="E1162" s="8"/>
    </row>
    <row r="1163" spans="5:5" customFormat="1">
      <c r="E1163" s="8"/>
    </row>
    <row r="1164" spans="5:5" customFormat="1">
      <c r="E1164" s="8"/>
    </row>
    <row r="1165" spans="5:5" customFormat="1">
      <c r="E1165" s="8"/>
    </row>
    <row r="1166" spans="5:5" customFormat="1">
      <c r="E1166" s="8"/>
    </row>
    <row r="1167" spans="5:5" customFormat="1">
      <c r="E1167" s="8"/>
    </row>
    <row r="1168" spans="5:5" customFormat="1">
      <c r="E1168" s="8"/>
    </row>
    <row r="1169" spans="5:5" customFormat="1">
      <c r="E1169" s="8"/>
    </row>
    <row r="1170" spans="5:5" customFormat="1">
      <c r="E1170" s="8"/>
    </row>
    <row r="1171" spans="5:5" customFormat="1">
      <c r="E1171" s="8"/>
    </row>
    <row r="1172" spans="5:5" customFormat="1">
      <c r="E1172" s="8"/>
    </row>
    <row r="1173" spans="5:5" customFormat="1">
      <c r="E1173" s="8"/>
    </row>
    <row r="1174" spans="5:5" customFormat="1">
      <c r="E1174" s="8"/>
    </row>
    <row r="1175" spans="5:5" customFormat="1">
      <c r="E1175" s="8"/>
    </row>
    <row r="1176" spans="5:5" customFormat="1">
      <c r="E1176" s="8"/>
    </row>
    <row r="1177" spans="5:5" customFormat="1">
      <c r="E1177" s="8"/>
    </row>
    <row r="1178" spans="5:5" customFormat="1">
      <c r="E1178" s="8"/>
    </row>
    <row r="1179" spans="5:5" customFormat="1">
      <c r="E1179" s="8"/>
    </row>
    <row r="1180" spans="5:5" customFormat="1">
      <c r="E1180" s="8"/>
    </row>
    <row r="1181" spans="5:5" customFormat="1">
      <c r="E1181" s="8"/>
    </row>
    <row r="1182" spans="5:5" customFormat="1">
      <c r="E1182" s="8"/>
    </row>
    <row r="1183" spans="5:5" customFormat="1">
      <c r="E1183" s="8"/>
    </row>
    <row r="1184" spans="5:5" customFormat="1">
      <c r="E1184" s="8"/>
    </row>
    <row r="1185" spans="5:5" customFormat="1">
      <c r="E1185" s="8"/>
    </row>
    <row r="1186" spans="5:5" customFormat="1">
      <c r="E1186" s="8"/>
    </row>
    <row r="1187" spans="5:5" customFormat="1">
      <c r="E1187" s="8"/>
    </row>
    <row r="1188" spans="5:5" customFormat="1">
      <c r="E1188" s="8"/>
    </row>
    <row r="1189" spans="5:5" customFormat="1">
      <c r="E1189" s="8"/>
    </row>
    <row r="1190" spans="5:5" customFormat="1">
      <c r="E1190" s="8"/>
    </row>
    <row r="1191" spans="5:5" customFormat="1">
      <c r="E1191" s="8"/>
    </row>
    <row r="1192" spans="5:5" customFormat="1">
      <c r="E1192" s="8"/>
    </row>
    <row r="1193" spans="5:5" customFormat="1">
      <c r="E1193" s="8"/>
    </row>
    <row r="1194" spans="5:5" customFormat="1">
      <c r="E1194" s="8"/>
    </row>
    <row r="1195" spans="5:5" customFormat="1">
      <c r="E1195" s="8"/>
    </row>
    <row r="1196" spans="5:5" customFormat="1">
      <c r="E1196" s="8"/>
    </row>
    <row r="1197" spans="5:5" customFormat="1">
      <c r="E1197" s="8"/>
    </row>
    <row r="1198" spans="5:5" customFormat="1">
      <c r="E1198" s="8"/>
    </row>
    <row r="1199" spans="5:5" customFormat="1">
      <c r="E1199" s="8"/>
    </row>
    <row r="1200" spans="5:5" customFormat="1">
      <c r="E1200" s="8"/>
    </row>
    <row r="1201" spans="5:5" customFormat="1">
      <c r="E1201" s="8"/>
    </row>
    <row r="1202" spans="5:5" customFormat="1">
      <c r="E1202" s="8"/>
    </row>
    <row r="1203" spans="5:5" customFormat="1">
      <c r="E1203" s="8"/>
    </row>
    <row r="1204" spans="5:5" customFormat="1">
      <c r="E1204" s="8"/>
    </row>
    <row r="1205" spans="5:5" customFormat="1">
      <c r="E1205" s="8"/>
    </row>
    <row r="1206" spans="5:5" customFormat="1">
      <c r="E1206" s="8"/>
    </row>
    <row r="1207" spans="5:5" customFormat="1">
      <c r="E1207" s="8"/>
    </row>
    <row r="1208" spans="5:5" customFormat="1">
      <c r="E1208" s="8"/>
    </row>
    <row r="1209" spans="5:5" customFormat="1">
      <c r="E1209" s="8"/>
    </row>
    <row r="1210" spans="5:5" customFormat="1">
      <c r="E1210" s="8"/>
    </row>
    <row r="1211" spans="5:5" customFormat="1">
      <c r="E1211" s="8"/>
    </row>
    <row r="1212" spans="5:5" customFormat="1">
      <c r="E1212" s="8"/>
    </row>
    <row r="1213" spans="5:5" customFormat="1">
      <c r="E1213" s="8"/>
    </row>
    <row r="1214" spans="5:5" customFormat="1">
      <c r="E1214" s="8"/>
    </row>
    <row r="1215" spans="5:5" customFormat="1">
      <c r="E1215" s="8"/>
    </row>
    <row r="1216" spans="5:5" customFormat="1">
      <c r="E1216" s="8"/>
    </row>
    <row r="1217" spans="5:5" customFormat="1">
      <c r="E1217" s="8"/>
    </row>
    <row r="1218" spans="5:5" customFormat="1">
      <c r="E1218" s="8"/>
    </row>
    <row r="1219" spans="5:5" customFormat="1">
      <c r="E1219" s="8"/>
    </row>
    <row r="1220" spans="5:5" customFormat="1">
      <c r="E1220" s="8"/>
    </row>
    <row r="1221" spans="5:5" customFormat="1">
      <c r="E1221" s="8"/>
    </row>
    <row r="1222" spans="5:5" customFormat="1">
      <c r="E1222" s="8"/>
    </row>
    <row r="1223" spans="5:5" customFormat="1">
      <c r="E1223" s="8"/>
    </row>
    <row r="1224" spans="5:5" customFormat="1">
      <c r="E1224" s="8"/>
    </row>
    <row r="1225" spans="5:5" customFormat="1">
      <c r="E1225" s="8"/>
    </row>
    <row r="1226" spans="5:5" customFormat="1">
      <c r="E1226" s="8"/>
    </row>
    <row r="1227" spans="5:5" customFormat="1">
      <c r="E1227" s="8"/>
    </row>
    <row r="1228" spans="5:5" customFormat="1">
      <c r="E1228" s="8"/>
    </row>
    <row r="1229" spans="5:5" customFormat="1">
      <c r="E1229" s="8"/>
    </row>
    <row r="1230" spans="5:5" customFormat="1">
      <c r="E1230" s="8"/>
    </row>
    <row r="1231" spans="5:5" customFormat="1">
      <c r="E1231" s="8"/>
    </row>
    <row r="1232" spans="5:5" customFormat="1">
      <c r="E1232" s="8"/>
    </row>
    <row r="1233" spans="5:5" customFormat="1">
      <c r="E1233" s="8"/>
    </row>
    <row r="1234" spans="5:5" customFormat="1">
      <c r="E1234" s="8"/>
    </row>
    <row r="1235" spans="5:5" customFormat="1">
      <c r="E1235" s="8"/>
    </row>
    <row r="1236" spans="5:5" customFormat="1">
      <c r="E1236" s="8"/>
    </row>
    <row r="1237" spans="5:5" customFormat="1">
      <c r="E1237" s="8"/>
    </row>
    <row r="1238" spans="5:5" customFormat="1">
      <c r="E1238" s="8"/>
    </row>
    <row r="1239" spans="5:5" customFormat="1">
      <c r="E1239" s="8"/>
    </row>
    <row r="1240" spans="5:5" customFormat="1">
      <c r="E1240" s="8"/>
    </row>
    <row r="1241" spans="5:5" customFormat="1">
      <c r="E1241" s="8"/>
    </row>
    <row r="1242" spans="5:5" customFormat="1">
      <c r="E1242" s="8"/>
    </row>
    <row r="1243" spans="5:5" customFormat="1">
      <c r="E1243" s="8"/>
    </row>
    <row r="1244" spans="5:5" customFormat="1">
      <c r="E1244" s="8"/>
    </row>
    <row r="1245" spans="5:5" customFormat="1">
      <c r="E1245" s="8"/>
    </row>
    <row r="1246" spans="5:5" customFormat="1">
      <c r="E1246" s="8"/>
    </row>
    <row r="1247" spans="5:5" customFormat="1">
      <c r="E1247" s="8"/>
    </row>
    <row r="1248" spans="5:5" customFormat="1">
      <c r="E1248" s="8"/>
    </row>
    <row r="1249" spans="5:5" customFormat="1">
      <c r="E1249" s="8"/>
    </row>
    <row r="1250" spans="5:5" customFormat="1">
      <c r="E1250" s="8"/>
    </row>
    <row r="1251" spans="5:5" customFormat="1">
      <c r="E1251" s="8"/>
    </row>
    <row r="1252" spans="5:5" customFormat="1">
      <c r="E1252" s="8"/>
    </row>
    <row r="1253" spans="5:5" customFormat="1">
      <c r="E1253" s="8"/>
    </row>
    <row r="1254" spans="5:5" customFormat="1">
      <c r="E1254" s="8"/>
    </row>
    <row r="1255" spans="5:5" customFormat="1">
      <c r="E1255" s="8"/>
    </row>
    <row r="1256" spans="5:5" customFormat="1">
      <c r="E1256" s="8"/>
    </row>
    <row r="1257" spans="5:5" customFormat="1">
      <c r="E1257" s="8"/>
    </row>
    <row r="1258" spans="5:5" customFormat="1">
      <c r="E1258" s="8"/>
    </row>
    <row r="1259" spans="5:5" customFormat="1">
      <c r="E1259" s="8"/>
    </row>
    <row r="1260" spans="5:5" customFormat="1">
      <c r="E1260" s="8"/>
    </row>
    <row r="1261" spans="5:5" customFormat="1">
      <c r="E1261" s="8"/>
    </row>
    <row r="1262" spans="5:5" customFormat="1">
      <c r="E1262" s="8"/>
    </row>
    <row r="1263" spans="5:5" customFormat="1">
      <c r="E1263" s="8"/>
    </row>
    <row r="1264" spans="5:5" customFormat="1">
      <c r="E1264" s="8"/>
    </row>
    <row r="1265" spans="5:5" customFormat="1">
      <c r="E1265" s="8"/>
    </row>
    <row r="1266" spans="5:5" customFormat="1">
      <c r="E1266" s="8"/>
    </row>
    <row r="1267" spans="5:5" customFormat="1">
      <c r="E1267" s="8"/>
    </row>
    <row r="1268" spans="5:5" customFormat="1">
      <c r="E1268" s="8"/>
    </row>
    <row r="1269" spans="5:5" customFormat="1">
      <c r="E1269" s="8"/>
    </row>
    <row r="1270" spans="5:5" customFormat="1">
      <c r="E1270" s="8"/>
    </row>
    <row r="1271" spans="5:5" customFormat="1">
      <c r="E1271" s="8"/>
    </row>
    <row r="1272" spans="5:5" customFormat="1">
      <c r="E1272" s="8"/>
    </row>
    <row r="1273" spans="5:5" customFormat="1">
      <c r="E1273" s="8"/>
    </row>
    <row r="1274" spans="5:5" customFormat="1">
      <c r="E1274" s="8"/>
    </row>
    <row r="1275" spans="5:5" customFormat="1">
      <c r="E1275" s="8"/>
    </row>
    <row r="1276" spans="5:5" customFormat="1">
      <c r="E1276" s="8"/>
    </row>
    <row r="1277" spans="5:5" customFormat="1">
      <c r="E1277" s="8"/>
    </row>
    <row r="1278" spans="5:5" customFormat="1">
      <c r="E1278" s="8"/>
    </row>
    <row r="1279" spans="5:5" customFormat="1">
      <c r="E1279" s="8"/>
    </row>
    <row r="1280" spans="5:5" customFormat="1">
      <c r="E1280" s="8"/>
    </row>
    <row r="1281" spans="5:5" customFormat="1">
      <c r="E1281" s="8"/>
    </row>
    <row r="1282" spans="5:5" customFormat="1">
      <c r="E1282" s="8"/>
    </row>
    <row r="1283" spans="5:5" customFormat="1">
      <c r="E1283" s="8"/>
    </row>
    <row r="1284" spans="5:5" customFormat="1">
      <c r="E1284" s="8"/>
    </row>
    <row r="1285" spans="5:5" customFormat="1">
      <c r="E1285" s="8"/>
    </row>
    <row r="1286" spans="5:5" customFormat="1">
      <c r="E1286" s="8"/>
    </row>
    <row r="1287" spans="5:5" customFormat="1">
      <c r="E1287" s="8"/>
    </row>
    <row r="1288" spans="5:5" customFormat="1">
      <c r="E1288" s="8"/>
    </row>
    <row r="1289" spans="5:5" customFormat="1">
      <c r="E1289" s="8"/>
    </row>
    <row r="1290" spans="5:5" customFormat="1">
      <c r="E1290" s="8"/>
    </row>
    <row r="1291" spans="5:5" customFormat="1">
      <c r="E1291" s="8"/>
    </row>
    <row r="1292" spans="5:5" customFormat="1">
      <c r="E1292" s="8"/>
    </row>
    <row r="1293" spans="5:5" customFormat="1">
      <c r="E1293" s="8"/>
    </row>
    <row r="1294" spans="5:5" customFormat="1">
      <c r="E1294" s="8"/>
    </row>
    <row r="1295" spans="5:5" customFormat="1">
      <c r="E1295" s="8"/>
    </row>
    <row r="1296" spans="5:5" customFormat="1">
      <c r="E1296" s="8"/>
    </row>
    <row r="1297" spans="5:5" customFormat="1">
      <c r="E1297" s="8"/>
    </row>
    <row r="1298" spans="5:5" customFormat="1">
      <c r="E1298" s="8"/>
    </row>
    <row r="1299" spans="5:5" customFormat="1">
      <c r="E1299" s="8"/>
    </row>
    <row r="1300" spans="5:5" customFormat="1">
      <c r="E1300" s="8"/>
    </row>
    <row r="1301" spans="5:5" customFormat="1">
      <c r="E1301" s="8"/>
    </row>
    <row r="1302" spans="5:5" customFormat="1">
      <c r="E1302" s="8"/>
    </row>
    <row r="1303" spans="5:5" customFormat="1">
      <c r="E1303" s="8"/>
    </row>
    <row r="1304" spans="5:5" customFormat="1">
      <c r="E1304" s="8"/>
    </row>
    <row r="1305" spans="5:5" customFormat="1">
      <c r="E1305" s="8"/>
    </row>
    <row r="1306" spans="5:5" customFormat="1">
      <c r="E1306" s="8"/>
    </row>
    <row r="1307" spans="5:5" customFormat="1">
      <c r="E1307" s="8"/>
    </row>
    <row r="1308" spans="5:5" customFormat="1">
      <c r="E1308" s="8"/>
    </row>
    <row r="1309" spans="5:5" customFormat="1">
      <c r="E1309" s="8"/>
    </row>
    <row r="1310" spans="5:5" customFormat="1">
      <c r="E1310" s="8"/>
    </row>
    <row r="1311" spans="5:5" customFormat="1">
      <c r="E1311" s="8"/>
    </row>
    <row r="1312" spans="5:5" customFormat="1">
      <c r="E1312" s="8"/>
    </row>
    <row r="1313" spans="5:5" customFormat="1">
      <c r="E1313" s="8"/>
    </row>
    <row r="1314" spans="5:5" customFormat="1">
      <c r="E1314" s="8"/>
    </row>
    <row r="1315" spans="5:5" customFormat="1">
      <c r="E1315" s="8"/>
    </row>
    <row r="1316" spans="5:5" customFormat="1">
      <c r="E1316" s="8"/>
    </row>
    <row r="1317" spans="5:5" customFormat="1">
      <c r="E1317" s="8"/>
    </row>
    <row r="1318" spans="5:5" customFormat="1">
      <c r="E1318" s="8"/>
    </row>
    <row r="1319" spans="5:5" customFormat="1">
      <c r="E1319" s="8"/>
    </row>
    <row r="1320" spans="5:5" customFormat="1">
      <c r="E1320" s="8"/>
    </row>
    <row r="1321" spans="5:5" customFormat="1">
      <c r="E1321" s="8"/>
    </row>
    <row r="1322" spans="5:5" customFormat="1">
      <c r="E1322" s="8"/>
    </row>
    <row r="1323" spans="5:5" customFormat="1">
      <c r="E1323" s="8"/>
    </row>
    <row r="1324" spans="5:5" customFormat="1">
      <c r="E1324" s="8"/>
    </row>
    <row r="1325" spans="5:5" customFormat="1">
      <c r="E1325" s="8"/>
    </row>
    <row r="1326" spans="5:5" customFormat="1">
      <c r="E1326" s="8"/>
    </row>
    <row r="1327" spans="5:5" customFormat="1">
      <c r="E1327" s="8"/>
    </row>
    <row r="1328" spans="5:5" customFormat="1">
      <c r="E1328" s="8"/>
    </row>
    <row r="1329" spans="5:5" customFormat="1">
      <c r="E1329" s="8"/>
    </row>
    <row r="1330" spans="5:5" customFormat="1">
      <c r="E1330" s="8"/>
    </row>
    <row r="1331" spans="5:5" customFormat="1">
      <c r="E1331" s="8"/>
    </row>
    <row r="1332" spans="5:5" customFormat="1">
      <c r="E1332" s="8"/>
    </row>
    <row r="1333" spans="5:5" customFormat="1">
      <c r="E1333" s="8"/>
    </row>
    <row r="1334" spans="5:5" customFormat="1">
      <c r="E1334" s="8"/>
    </row>
    <row r="1335" spans="5:5" customFormat="1">
      <c r="E1335" s="8"/>
    </row>
    <row r="1336" spans="5:5" customFormat="1">
      <c r="E1336" s="8"/>
    </row>
    <row r="1337" spans="5:5" customFormat="1">
      <c r="E1337" s="8"/>
    </row>
    <row r="1338" spans="5:5" customFormat="1">
      <c r="E1338" s="8"/>
    </row>
    <row r="1339" spans="5:5" customFormat="1">
      <c r="E1339" s="8"/>
    </row>
    <row r="1340" spans="5:5" customFormat="1">
      <c r="E1340" s="8"/>
    </row>
    <row r="1341" spans="5:5" customFormat="1">
      <c r="E1341" s="8"/>
    </row>
    <row r="1342" spans="5:5" customFormat="1">
      <c r="E1342" s="8"/>
    </row>
    <row r="1343" spans="5:5" customFormat="1">
      <c r="E1343" s="8"/>
    </row>
    <row r="1344" spans="5:5" customFormat="1">
      <c r="E1344" s="8"/>
    </row>
    <row r="1345" spans="5:5" customFormat="1">
      <c r="E1345" s="8"/>
    </row>
    <row r="1346" spans="5:5" customFormat="1">
      <c r="E1346" s="8"/>
    </row>
    <row r="1347" spans="5:5" customFormat="1">
      <c r="E1347" s="8"/>
    </row>
    <row r="1348" spans="5:5" customFormat="1">
      <c r="E1348" s="8"/>
    </row>
    <row r="1349" spans="5:5" customFormat="1">
      <c r="E1349" s="8"/>
    </row>
    <row r="1350" spans="5:5" customFormat="1">
      <c r="E1350" s="8"/>
    </row>
    <row r="1351" spans="5:5" customFormat="1">
      <c r="E1351" s="8"/>
    </row>
    <row r="1352" spans="5:5" customFormat="1">
      <c r="E1352" s="8"/>
    </row>
    <row r="1353" spans="5:5" customFormat="1">
      <c r="E1353" s="8"/>
    </row>
    <row r="1354" spans="5:5" customFormat="1">
      <c r="E1354" s="8"/>
    </row>
    <row r="1355" spans="5:5" customFormat="1">
      <c r="E1355" s="8"/>
    </row>
    <row r="1356" spans="5:5" customFormat="1">
      <c r="E1356" s="8"/>
    </row>
    <row r="1357" spans="5:5" customFormat="1">
      <c r="E1357" s="8"/>
    </row>
    <row r="1358" spans="5:5" customFormat="1">
      <c r="E1358" s="8"/>
    </row>
    <row r="1359" spans="5:5" customFormat="1">
      <c r="E1359" s="8"/>
    </row>
    <row r="1360" spans="5:5" customFormat="1">
      <c r="E1360" s="8"/>
    </row>
    <row r="1361" spans="5:5" customFormat="1">
      <c r="E1361" s="8"/>
    </row>
    <row r="1362" spans="5:5" customFormat="1">
      <c r="E1362" s="8"/>
    </row>
    <row r="1363" spans="5:5" customFormat="1">
      <c r="E1363" s="8"/>
    </row>
    <row r="1364" spans="5:5" customFormat="1">
      <c r="E1364" s="8"/>
    </row>
    <row r="1365" spans="5:5" customFormat="1">
      <c r="E1365" s="8"/>
    </row>
    <row r="1366" spans="5:5" customFormat="1">
      <c r="E1366" s="8"/>
    </row>
    <row r="1367" spans="5:5" customFormat="1">
      <c r="E1367" s="8"/>
    </row>
    <row r="1368" spans="5:5" customFormat="1">
      <c r="E1368" s="8"/>
    </row>
    <row r="1369" spans="5:5" customFormat="1">
      <c r="E1369" s="8"/>
    </row>
    <row r="1370" spans="5:5" customFormat="1">
      <c r="E1370" s="8"/>
    </row>
    <row r="1371" spans="5:5" customFormat="1">
      <c r="E1371" s="8"/>
    </row>
    <row r="1372" spans="5:5" customFormat="1">
      <c r="E1372" s="8"/>
    </row>
    <row r="1373" spans="5:5" customFormat="1">
      <c r="E1373" s="8"/>
    </row>
    <row r="1374" spans="5:5" customFormat="1">
      <c r="E1374" s="8"/>
    </row>
    <row r="1375" spans="5:5" customFormat="1">
      <c r="E1375" s="8"/>
    </row>
    <row r="1376" spans="5:5" customFormat="1">
      <c r="E1376" s="8"/>
    </row>
    <row r="1377" spans="5:5" customFormat="1">
      <c r="E1377" s="8"/>
    </row>
    <row r="1378" spans="5:5" customFormat="1">
      <c r="E1378" s="8"/>
    </row>
    <row r="1379" spans="5:5" customFormat="1">
      <c r="E1379" s="8"/>
    </row>
    <row r="1380" spans="5:5" customFormat="1">
      <c r="E1380" s="8"/>
    </row>
    <row r="1381" spans="5:5" customFormat="1">
      <c r="E1381" s="8"/>
    </row>
    <row r="1382" spans="5:5" customFormat="1">
      <c r="E1382" s="8"/>
    </row>
    <row r="1383" spans="5:5" customFormat="1">
      <c r="E1383" s="8"/>
    </row>
    <row r="1384" spans="5:5" customFormat="1">
      <c r="E1384" s="8"/>
    </row>
    <row r="1385" spans="5:5" customFormat="1">
      <c r="E1385" s="8"/>
    </row>
    <row r="1386" spans="5:5" customFormat="1">
      <c r="E1386" s="8"/>
    </row>
    <row r="1387" spans="5:5" customFormat="1">
      <c r="E1387" s="8"/>
    </row>
    <row r="1388" spans="5:5" customFormat="1">
      <c r="E1388" s="8"/>
    </row>
    <row r="1389" spans="5:5" customFormat="1">
      <c r="E1389" s="8"/>
    </row>
    <row r="1390" spans="5:5" customFormat="1">
      <c r="E1390" s="8"/>
    </row>
    <row r="1391" spans="5:5" customFormat="1">
      <c r="E1391" s="8"/>
    </row>
    <row r="1392" spans="5:5" customFormat="1">
      <c r="E1392" s="8"/>
    </row>
    <row r="1393" spans="5:5" customFormat="1">
      <c r="E1393" s="8"/>
    </row>
    <row r="1394" spans="5:5" customFormat="1">
      <c r="E1394" s="8"/>
    </row>
    <row r="1395" spans="5:5" customFormat="1">
      <c r="E1395" s="8"/>
    </row>
    <row r="1396" spans="5:5" customFormat="1">
      <c r="E1396" s="8"/>
    </row>
    <row r="1397" spans="5:5" customFormat="1">
      <c r="E1397" s="8"/>
    </row>
    <row r="1398" spans="5:5" customFormat="1">
      <c r="E1398" s="8"/>
    </row>
    <row r="1399" spans="5:5" customFormat="1">
      <c r="E1399" s="8"/>
    </row>
    <row r="1400" spans="5:5" customFormat="1">
      <c r="E1400" s="8"/>
    </row>
    <row r="1401" spans="5:5" customFormat="1">
      <c r="E1401" s="8"/>
    </row>
    <row r="1402" spans="5:5" customFormat="1">
      <c r="E1402" s="8"/>
    </row>
    <row r="1403" spans="5:5" customFormat="1">
      <c r="E1403" s="8"/>
    </row>
    <row r="1404" spans="5:5" customFormat="1">
      <c r="E1404" s="8"/>
    </row>
    <row r="1405" spans="5:5" customFormat="1">
      <c r="E1405" s="8"/>
    </row>
    <row r="1406" spans="5:5" customFormat="1">
      <c r="E1406" s="8"/>
    </row>
    <row r="1407" spans="5:5" customFormat="1">
      <c r="E1407" s="8"/>
    </row>
    <row r="1408" spans="5:5" customFormat="1">
      <c r="E1408" s="8"/>
    </row>
    <row r="1409" spans="5:5" customFormat="1">
      <c r="E1409" s="8"/>
    </row>
    <row r="1410" spans="5:5" customFormat="1">
      <c r="E1410" s="8"/>
    </row>
    <row r="1411" spans="5:5" customFormat="1">
      <c r="E1411" s="8"/>
    </row>
    <row r="1412" spans="5:5" customFormat="1">
      <c r="E1412" s="8"/>
    </row>
    <row r="1413" spans="5:5" customFormat="1">
      <c r="E1413" s="8"/>
    </row>
    <row r="1414" spans="5:5" customFormat="1">
      <c r="E1414" s="8"/>
    </row>
    <row r="1415" spans="5:5" customFormat="1">
      <c r="E1415" s="8"/>
    </row>
    <row r="1416" spans="5:5" customFormat="1">
      <c r="E1416" s="8"/>
    </row>
    <row r="1417" spans="5:5" customFormat="1">
      <c r="E1417" s="8"/>
    </row>
    <row r="1418" spans="5:5" customFormat="1">
      <c r="E1418" s="8"/>
    </row>
    <row r="1419" spans="5:5" customFormat="1">
      <c r="E1419" s="8"/>
    </row>
    <row r="1420" spans="5:5" customFormat="1">
      <c r="E1420" s="8"/>
    </row>
    <row r="1421" spans="5:5" customFormat="1">
      <c r="E1421" s="8"/>
    </row>
    <row r="1422" spans="5:5" customFormat="1">
      <c r="E1422" s="8"/>
    </row>
    <row r="1423" spans="5:5" customFormat="1">
      <c r="E1423" s="8"/>
    </row>
    <row r="1424" spans="5:5" customFormat="1">
      <c r="E1424" s="8"/>
    </row>
    <row r="1425" spans="5:5" customFormat="1">
      <c r="E1425" s="8"/>
    </row>
    <row r="1426" spans="5:5" customFormat="1">
      <c r="E1426" s="8"/>
    </row>
    <row r="1427" spans="5:5" customFormat="1">
      <c r="E1427" s="8"/>
    </row>
    <row r="1428" spans="5:5" customFormat="1">
      <c r="E1428" s="8"/>
    </row>
    <row r="1429" spans="5:5" customFormat="1">
      <c r="E1429" s="8"/>
    </row>
    <row r="1430" spans="5:5" customFormat="1">
      <c r="E1430" s="8"/>
    </row>
    <row r="1431" spans="5:5" customFormat="1">
      <c r="E1431" s="8"/>
    </row>
    <row r="1432" spans="5:5" customFormat="1">
      <c r="E1432" s="8"/>
    </row>
    <row r="1433" spans="5:5" customFormat="1">
      <c r="E1433" s="8"/>
    </row>
    <row r="1434" spans="5:5" customFormat="1">
      <c r="E1434" s="8"/>
    </row>
    <row r="1435" spans="5:5" customFormat="1">
      <c r="E1435" s="8"/>
    </row>
    <row r="1436" spans="5:5" customFormat="1">
      <c r="E1436" s="8"/>
    </row>
    <row r="1437" spans="5:5" customFormat="1">
      <c r="E1437" s="8"/>
    </row>
    <row r="1438" spans="5:5" customFormat="1">
      <c r="E1438" s="8"/>
    </row>
    <row r="1439" spans="5:5" customFormat="1">
      <c r="E1439" s="8"/>
    </row>
    <row r="1440" spans="5:5" customFormat="1">
      <c r="E1440" s="8"/>
    </row>
    <row r="1441" spans="5:5" customFormat="1">
      <c r="E1441" s="8"/>
    </row>
    <row r="1442" spans="5:5" customFormat="1">
      <c r="E1442" s="8"/>
    </row>
    <row r="1443" spans="5:5" customFormat="1">
      <c r="E1443" s="8"/>
    </row>
    <row r="1444" spans="5:5" customFormat="1">
      <c r="E1444" s="8"/>
    </row>
    <row r="1445" spans="5:5" customFormat="1">
      <c r="E1445" s="8"/>
    </row>
    <row r="1446" spans="5:5" customFormat="1">
      <c r="E1446" s="8"/>
    </row>
    <row r="1447" spans="5:5" customFormat="1">
      <c r="E1447" s="8"/>
    </row>
    <row r="1448" spans="5:5" customFormat="1">
      <c r="E1448" s="8"/>
    </row>
    <row r="1449" spans="5:5" customFormat="1">
      <c r="E1449" s="8"/>
    </row>
    <row r="1450" spans="5:5" customFormat="1">
      <c r="E1450" s="8"/>
    </row>
    <row r="1451" spans="5:5" customFormat="1">
      <c r="E1451" s="8"/>
    </row>
    <row r="1452" spans="5:5" customFormat="1">
      <c r="E1452" s="8"/>
    </row>
    <row r="1453" spans="5:5" customFormat="1">
      <c r="E1453" s="8"/>
    </row>
    <row r="1454" spans="5:5" customFormat="1">
      <c r="E1454" s="8"/>
    </row>
    <row r="1455" spans="5:5" customFormat="1">
      <c r="E1455" s="8"/>
    </row>
    <row r="1456" spans="5:5" customFormat="1">
      <c r="E1456" s="8"/>
    </row>
    <row r="1457" spans="5:5" customFormat="1">
      <c r="E1457" s="8"/>
    </row>
    <row r="1458" spans="5:5" customFormat="1">
      <c r="E1458" s="8"/>
    </row>
    <row r="1459" spans="5:5" customFormat="1">
      <c r="E1459" s="8"/>
    </row>
    <row r="1460" spans="5:5" customFormat="1">
      <c r="E1460" s="8"/>
    </row>
    <row r="1461" spans="5:5" customFormat="1">
      <c r="E1461" s="8"/>
    </row>
    <row r="1462" spans="5:5" customFormat="1">
      <c r="E1462" s="8"/>
    </row>
    <row r="1463" spans="5:5" customFormat="1">
      <c r="E1463" s="8"/>
    </row>
    <row r="1464" spans="5:5" customFormat="1">
      <c r="E1464" s="8"/>
    </row>
    <row r="1465" spans="5:5" customFormat="1">
      <c r="E1465" s="8"/>
    </row>
    <row r="1466" spans="5:5" customFormat="1">
      <c r="E1466" s="8"/>
    </row>
    <row r="1467" spans="5:5" customFormat="1">
      <c r="E1467" s="8"/>
    </row>
    <row r="1468" spans="5:5" customFormat="1">
      <c r="E1468" s="8"/>
    </row>
    <row r="1469" spans="5:5" customFormat="1">
      <c r="E1469" s="8"/>
    </row>
    <row r="1470" spans="5:5" customFormat="1">
      <c r="E1470" s="8"/>
    </row>
    <row r="1471" spans="5:5" customFormat="1">
      <c r="E1471" s="8"/>
    </row>
    <row r="1472" spans="5:5" customFormat="1">
      <c r="E1472" s="8"/>
    </row>
    <row r="1473" spans="5:5" customFormat="1">
      <c r="E1473" s="8"/>
    </row>
    <row r="1474" spans="5:5" customFormat="1">
      <c r="E1474" s="8"/>
    </row>
    <row r="1475" spans="5:5" customFormat="1">
      <c r="E1475" s="8"/>
    </row>
    <row r="1476" spans="5:5" customFormat="1">
      <c r="E1476" s="8"/>
    </row>
    <row r="1477" spans="5:5" customFormat="1">
      <c r="E1477" s="8"/>
    </row>
    <row r="1478" spans="5:5" customFormat="1">
      <c r="E1478" s="8"/>
    </row>
    <row r="1479" spans="5:5" customFormat="1">
      <c r="E1479" s="8"/>
    </row>
    <row r="1480" spans="5:5" customFormat="1">
      <c r="E1480" s="8"/>
    </row>
    <row r="1481" spans="5:5" customFormat="1">
      <c r="E1481" s="8"/>
    </row>
    <row r="1482" spans="5:5" customFormat="1">
      <c r="E1482" s="8"/>
    </row>
    <row r="1483" spans="5:5" customFormat="1">
      <c r="E1483" s="8"/>
    </row>
    <row r="1484" spans="5:5" customFormat="1">
      <c r="E1484" s="8"/>
    </row>
    <row r="1485" spans="5:5" customFormat="1">
      <c r="E1485" s="8"/>
    </row>
    <row r="1486" spans="5:5" customFormat="1">
      <c r="E1486" s="8"/>
    </row>
    <row r="1487" spans="5:5" customFormat="1">
      <c r="E1487" s="8"/>
    </row>
    <row r="1488" spans="5:5" customFormat="1">
      <c r="E1488" s="8"/>
    </row>
    <row r="1489" spans="5:5" customFormat="1">
      <c r="E1489" s="8"/>
    </row>
    <row r="1490" spans="5:5" customFormat="1">
      <c r="E1490" s="8"/>
    </row>
    <row r="1491" spans="5:5" customFormat="1">
      <c r="E1491" s="8"/>
    </row>
    <row r="1492" spans="5:5" customFormat="1">
      <c r="E1492" s="8"/>
    </row>
    <row r="1493" spans="5:5" customFormat="1">
      <c r="E1493" s="8"/>
    </row>
    <row r="1494" spans="5:5" customFormat="1">
      <c r="E1494" s="8"/>
    </row>
    <row r="1495" spans="5:5" customFormat="1">
      <c r="E1495" s="8"/>
    </row>
    <row r="1496" spans="5:5" customFormat="1">
      <c r="E1496" s="8"/>
    </row>
    <row r="1497" spans="5:5" customFormat="1">
      <c r="E1497" s="8"/>
    </row>
    <row r="1498" spans="5:5" customFormat="1">
      <c r="E1498" s="8"/>
    </row>
    <row r="1499" spans="5:5" customFormat="1">
      <c r="E1499" s="8"/>
    </row>
    <row r="1500" spans="5:5" customFormat="1">
      <c r="E1500" s="8"/>
    </row>
    <row r="1501" spans="5:5" customFormat="1">
      <c r="E1501" s="8"/>
    </row>
    <row r="1502" spans="5:5" customFormat="1">
      <c r="E1502" s="8"/>
    </row>
    <row r="1503" spans="5:5" customFormat="1">
      <c r="E1503" s="8"/>
    </row>
    <row r="1504" spans="5:5" customFormat="1">
      <c r="E1504" s="8"/>
    </row>
    <row r="1505" spans="5:5" customFormat="1">
      <c r="E1505" s="8"/>
    </row>
    <row r="1506" spans="5:5" customFormat="1">
      <c r="E1506" s="8"/>
    </row>
    <row r="1507" spans="5:5" customFormat="1">
      <c r="E1507" s="8"/>
    </row>
    <row r="1508" spans="5:5" customFormat="1">
      <c r="E1508" s="8"/>
    </row>
    <row r="1509" spans="5:5" customFormat="1">
      <c r="E1509" s="8"/>
    </row>
    <row r="1510" spans="5:5" customFormat="1">
      <c r="E1510" s="8"/>
    </row>
    <row r="1511" spans="5:5" customFormat="1">
      <c r="E1511" s="8"/>
    </row>
    <row r="1512" spans="5:5" customFormat="1">
      <c r="E1512" s="8"/>
    </row>
    <row r="1513" spans="5:5" customFormat="1">
      <c r="E1513" s="8"/>
    </row>
    <row r="1514" spans="5:5" customFormat="1">
      <c r="E1514" s="8"/>
    </row>
    <row r="1515" spans="5:5" customFormat="1">
      <c r="E1515" s="8"/>
    </row>
    <row r="1516" spans="5:5" customFormat="1">
      <c r="E1516" s="8"/>
    </row>
    <row r="1517" spans="5:5" customFormat="1">
      <c r="E1517" s="8"/>
    </row>
    <row r="1518" spans="5:5" customFormat="1">
      <c r="E1518" s="8"/>
    </row>
    <row r="1519" spans="5:5" customFormat="1">
      <c r="E1519" s="8"/>
    </row>
    <row r="1520" spans="5:5" customFormat="1">
      <c r="E1520" s="8"/>
    </row>
    <row r="1521" spans="5:5" customFormat="1">
      <c r="E1521" s="8"/>
    </row>
    <row r="1522" spans="5:5" customFormat="1">
      <c r="E1522" s="8"/>
    </row>
    <row r="1523" spans="5:5" customFormat="1">
      <c r="E1523" s="8"/>
    </row>
    <row r="1524" spans="5:5" customFormat="1">
      <c r="E1524" s="8"/>
    </row>
    <row r="1525" spans="5:5" customFormat="1">
      <c r="E1525" s="8"/>
    </row>
    <row r="1526" spans="5:5" customFormat="1">
      <c r="E1526" s="8"/>
    </row>
    <row r="1527" spans="5:5" customFormat="1">
      <c r="E1527" s="8"/>
    </row>
    <row r="1528" spans="5:5" customFormat="1">
      <c r="E1528" s="8"/>
    </row>
    <row r="1529" spans="5:5" customFormat="1">
      <c r="E1529" s="8"/>
    </row>
    <row r="1530" spans="5:5" customFormat="1">
      <c r="E1530" s="8"/>
    </row>
    <row r="1531" spans="5:5" customFormat="1">
      <c r="E1531" s="8"/>
    </row>
    <row r="1532" spans="5:5" customFormat="1">
      <c r="E1532" s="8"/>
    </row>
    <row r="1533" spans="5:5" customFormat="1">
      <c r="E1533" s="8"/>
    </row>
    <row r="1534" spans="5:5" customFormat="1">
      <c r="E1534" s="8"/>
    </row>
    <row r="1535" spans="5:5" customFormat="1">
      <c r="E1535" s="8"/>
    </row>
    <row r="1536" spans="5:5" customFormat="1">
      <c r="E1536" s="8"/>
    </row>
    <row r="1537" spans="5:5" customFormat="1">
      <c r="E1537" s="8"/>
    </row>
    <row r="1538" spans="5:5" customFormat="1">
      <c r="E1538" s="8"/>
    </row>
    <row r="1539" spans="5:5" customFormat="1">
      <c r="E1539" s="8"/>
    </row>
    <row r="1540" spans="5:5" customFormat="1">
      <c r="E1540" s="8"/>
    </row>
    <row r="1541" spans="5:5" customFormat="1">
      <c r="E1541" s="8"/>
    </row>
    <row r="1542" spans="5:5" customFormat="1">
      <c r="E1542" s="8"/>
    </row>
    <row r="1543" spans="5:5" customFormat="1">
      <c r="E1543" s="8"/>
    </row>
    <row r="1544" spans="5:5" customFormat="1">
      <c r="E1544" s="8"/>
    </row>
    <row r="1545" spans="5:5" customFormat="1">
      <c r="E1545" s="8"/>
    </row>
    <row r="1546" spans="5:5" customFormat="1">
      <c r="E1546" s="8"/>
    </row>
    <row r="1547" spans="5:5" customFormat="1">
      <c r="E1547" s="8"/>
    </row>
    <row r="1548" spans="5:5" customFormat="1">
      <c r="E1548" s="8"/>
    </row>
    <row r="1549" spans="5:5" customFormat="1">
      <c r="E1549" s="8"/>
    </row>
    <row r="1550" spans="5:5" customFormat="1">
      <c r="E1550" s="8"/>
    </row>
    <row r="1551" spans="5:5" customFormat="1">
      <c r="E1551" s="8"/>
    </row>
    <row r="1552" spans="5:5" customFormat="1">
      <c r="E1552" s="8"/>
    </row>
    <row r="1553" spans="5:5" customFormat="1">
      <c r="E1553" s="8"/>
    </row>
    <row r="1554" spans="5:5" customFormat="1">
      <c r="E1554" s="8"/>
    </row>
    <row r="1555" spans="5:5" customFormat="1">
      <c r="E1555" s="8"/>
    </row>
    <row r="1556" spans="5:5" customFormat="1">
      <c r="E1556" s="8"/>
    </row>
    <row r="1557" spans="5:5" customFormat="1">
      <c r="E1557" s="8"/>
    </row>
    <row r="1558" spans="5:5" customFormat="1">
      <c r="E1558" s="8"/>
    </row>
    <row r="1559" spans="5:5" customFormat="1">
      <c r="E1559" s="8"/>
    </row>
    <row r="1560" spans="5:5" customFormat="1">
      <c r="E1560" s="8"/>
    </row>
    <row r="1561" spans="5:5" customFormat="1">
      <c r="E1561" s="8"/>
    </row>
    <row r="1562" spans="5:5" customFormat="1">
      <c r="E1562" s="8"/>
    </row>
    <row r="1563" spans="5:5" customFormat="1">
      <c r="E1563" s="8"/>
    </row>
    <row r="1564" spans="5:5" customFormat="1">
      <c r="E1564" s="8"/>
    </row>
    <row r="1565" spans="5:5" customFormat="1">
      <c r="E1565" s="8"/>
    </row>
    <row r="1566" spans="5:5" customFormat="1">
      <c r="E1566" s="8"/>
    </row>
    <row r="1567" spans="5:5" customFormat="1">
      <c r="E1567" s="8"/>
    </row>
    <row r="1568" spans="5:5" customFormat="1">
      <c r="E1568" s="8"/>
    </row>
    <row r="1569" spans="5:5" customFormat="1">
      <c r="E1569" s="8"/>
    </row>
    <row r="1570" spans="5:5" customFormat="1">
      <c r="E1570" s="8"/>
    </row>
    <row r="1571" spans="5:5" customFormat="1">
      <c r="E1571" s="8"/>
    </row>
    <row r="1572" spans="5:5" customFormat="1">
      <c r="E1572" s="8"/>
    </row>
    <row r="1573" spans="5:5" customFormat="1">
      <c r="E1573" s="8"/>
    </row>
    <row r="1574" spans="5:5" customFormat="1">
      <c r="E1574" s="8"/>
    </row>
    <row r="1575" spans="5:5" customFormat="1">
      <c r="E1575" s="8"/>
    </row>
    <row r="1576" spans="5:5" customFormat="1">
      <c r="E1576" s="8"/>
    </row>
    <row r="1577" spans="5:5" customFormat="1">
      <c r="E1577" s="8"/>
    </row>
    <row r="1578" spans="5:5" customFormat="1">
      <c r="E1578" s="8"/>
    </row>
    <row r="1579" spans="5:5" customFormat="1">
      <c r="E1579" s="8"/>
    </row>
    <row r="1580" spans="5:5" customFormat="1">
      <c r="E1580" s="8"/>
    </row>
    <row r="1581" spans="5:5" customFormat="1">
      <c r="E1581" s="8"/>
    </row>
    <row r="1582" spans="5:5" customFormat="1">
      <c r="E1582" s="8"/>
    </row>
    <row r="1583" spans="5:5" customFormat="1">
      <c r="E1583" s="8"/>
    </row>
    <row r="1584" spans="5:5" customFormat="1">
      <c r="E1584" s="8"/>
    </row>
    <row r="1585" spans="5:5" customFormat="1">
      <c r="E1585" s="8"/>
    </row>
    <row r="1586" spans="5:5" customFormat="1">
      <c r="E1586" s="8"/>
    </row>
    <row r="1587" spans="5:5" customFormat="1">
      <c r="E1587" s="8"/>
    </row>
    <row r="1588" spans="5:5" customFormat="1">
      <c r="E1588" s="8"/>
    </row>
    <row r="1589" spans="5:5" customFormat="1">
      <c r="E1589" s="8"/>
    </row>
    <row r="1590" spans="5:5" customFormat="1">
      <c r="E1590" s="8"/>
    </row>
    <row r="1591" spans="5:5" customFormat="1">
      <c r="E1591" s="8"/>
    </row>
    <row r="1592" spans="5:5" customFormat="1">
      <c r="E1592" s="8"/>
    </row>
    <row r="1593" spans="5:5" customFormat="1">
      <c r="E1593" s="8"/>
    </row>
    <row r="1594" spans="5:5" customFormat="1">
      <c r="E1594" s="8"/>
    </row>
    <row r="1595" spans="5:5" customFormat="1">
      <c r="E1595" s="8"/>
    </row>
    <row r="1596" spans="5:5" customFormat="1">
      <c r="E1596" s="8"/>
    </row>
    <row r="1597" spans="5:5" customFormat="1">
      <c r="E1597" s="8"/>
    </row>
    <row r="1598" spans="5:5" customFormat="1">
      <c r="E1598" s="8"/>
    </row>
    <row r="1599" spans="5:5" customFormat="1">
      <c r="E1599" s="8"/>
    </row>
    <row r="1600" spans="5:5" customFormat="1">
      <c r="E1600" s="8"/>
    </row>
    <row r="1601" spans="5:5" customFormat="1">
      <c r="E1601" s="8"/>
    </row>
    <row r="1602" spans="5:5" customFormat="1">
      <c r="E1602" s="8"/>
    </row>
    <row r="1603" spans="5:5" customFormat="1">
      <c r="E1603" s="8"/>
    </row>
    <row r="1604" spans="5:5" customFormat="1">
      <c r="E1604" s="8"/>
    </row>
    <row r="1605" spans="5:5" customFormat="1">
      <c r="E1605" s="8"/>
    </row>
    <row r="1606" spans="5:5" customFormat="1">
      <c r="E1606" s="8"/>
    </row>
    <row r="1607" spans="5:5" customFormat="1">
      <c r="E1607" s="8"/>
    </row>
    <row r="1608" spans="5:5" customFormat="1">
      <c r="E1608" s="8"/>
    </row>
    <row r="1609" spans="5:5" customFormat="1">
      <c r="E1609" s="8"/>
    </row>
    <row r="1610" spans="5:5" customFormat="1">
      <c r="E1610" s="8"/>
    </row>
    <row r="1611" spans="5:5" customFormat="1">
      <c r="E1611" s="8"/>
    </row>
    <row r="1612" spans="5:5" customFormat="1">
      <c r="E1612" s="8"/>
    </row>
    <row r="1613" spans="5:5" customFormat="1">
      <c r="E1613" s="8"/>
    </row>
    <row r="1614" spans="5:5" customFormat="1">
      <c r="E1614" s="8"/>
    </row>
    <row r="1615" spans="5:5" customFormat="1">
      <c r="E1615" s="8"/>
    </row>
    <row r="1616" spans="5:5" customFormat="1">
      <c r="E1616" s="8"/>
    </row>
    <row r="1617" spans="5:5" customFormat="1">
      <c r="E1617" s="8"/>
    </row>
    <row r="1618" spans="5:5" customFormat="1">
      <c r="E1618" s="8"/>
    </row>
    <row r="1619" spans="5:5" customFormat="1">
      <c r="E1619" s="8"/>
    </row>
    <row r="1620" spans="5:5" customFormat="1">
      <c r="E1620" s="8"/>
    </row>
    <row r="1621" spans="5:5" customFormat="1">
      <c r="E1621" s="8"/>
    </row>
    <row r="1622" spans="5:5" customFormat="1">
      <c r="E1622" s="8"/>
    </row>
    <row r="1623" spans="5:5" customFormat="1">
      <c r="E1623" s="8"/>
    </row>
    <row r="1624" spans="5:5" customFormat="1">
      <c r="E1624" s="8"/>
    </row>
    <row r="1625" spans="5:5" customFormat="1">
      <c r="E1625" s="8"/>
    </row>
    <row r="1626" spans="5:5" customFormat="1">
      <c r="E1626" s="8"/>
    </row>
    <row r="1627" spans="5:5" customFormat="1">
      <c r="E1627" s="8"/>
    </row>
    <row r="1628" spans="5:5" customFormat="1">
      <c r="E1628" s="8"/>
    </row>
    <row r="1629" spans="5:5" customFormat="1">
      <c r="E1629" s="8"/>
    </row>
    <row r="1630" spans="5:5" customFormat="1">
      <c r="E1630" s="8"/>
    </row>
    <row r="1631" spans="5:5" customFormat="1">
      <c r="E1631" s="8"/>
    </row>
    <row r="1632" spans="5:5" customFormat="1">
      <c r="E1632" s="8"/>
    </row>
    <row r="1633" spans="5:5" customFormat="1">
      <c r="E1633" s="8"/>
    </row>
    <row r="1634" spans="5:5" customFormat="1">
      <c r="E1634" s="8"/>
    </row>
    <row r="1635" spans="5:5" customFormat="1">
      <c r="E1635" s="8"/>
    </row>
    <row r="1636" spans="5:5" customFormat="1">
      <c r="E1636" s="8"/>
    </row>
    <row r="1637" spans="5:5" customFormat="1">
      <c r="E1637" s="8"/>
    </row>
    <row r="1638" spans="5:5" customFormat="1">
      <c r="E1638" s="8"/>
    </row>
    <row r="1639" spans="5:5" customFormat="1">
      <c r="E1639" s="8"/>
    </row>
    <row r="1640" spans="5:5" customFormat="1">
      <c r="E1640" s="8"/>
    </row>
    <row r="1641" spans="5:5" customFormat="1">
      <c r="E1641" s="8"/>
    </row>
    <row r="1642" spans="5:5" customFormat="1">
      <c r="E1642" s="8"/>
    </row>
    <row r="1643" spans="5:5" customFormat="1">
      <c r="E1643" s="8"/>
    </row>
    <row r="1644" spans="5:5" customFormat="1">
      <c r="E1644" s="8"/>
    </row>
    <row r="1645" spans="5:5" customFormat="1">
      <c r="E1645" s="8"/>
    </row>
    <row r="1646" spans="5:5" customFormat="1">
      <c r="E1646" s="8"/>
    </row>
    <row r="1647" spans="5:5" customFormat="1">
      <c r="E1647" s="8"/>
    </row>
    <row r="1648" spans="5:5" customFormat="1">
      <c r="E1648" s="8"/>
    </row>
    <row r="1649" spans="5:5" customFormat="1">
      <c r="E1649" s="8"/>
    </row>
    <row r="1650" spans="5:5" customFormat="1">
      <c r="E1650" s="8"/>
    </row>
    <row r="1651" spans="5:5" customFormat="1">
      <c r="E1651" s="8"/>
    </row>
    <row r="1652" spans="5:5" customFormat="1">
      <c r="E1652" s="8"/>
    </row>
    <row r="1653" spans="5:5" customFormat="1">
      <c r="E1653" s="8"/>
    </row>
    <row r="1654" spans="5:5" customFormat="1">
      <c r="E1654" s="8"/>
    </row>
    <row r="1655" spans="5:5" customFormat="1">
      <c r="E1655" s="8"/>
    </row>
    <row r="1656" spans="5:5" customFormat="1">
      <c r="E1656" s="8"/>
    </row>
    <row r="1657" spans="5:5" customFormat="1">
      <c r="E1657" s="8"/>
    </row>
    <row r="1658" spans="5:5" customFormat="1">
      <c r="E1658" s="8"/>
    </row>
    <row r="1659" spans="5:5" customFormat="1">
      <c r="E1659" s="8"/>
    </row>
    <row r="1660" spans="5:5" customFormat="1">
      <c r="E1660" s="8"/>
    </row>
    <row r="1661" spans="5:5" customFormat="1">
      <c r="E1661" s="8"/>
    </row>
    <row r="1662" spans="5:5" customFormat="1">
      <c r="E1662" s="8"/>
    </row>
    <row r="1663" spans="5:5" customFormat="1">
      <c r="E1663" s="8"/>
    </row>
    <row r="1664" spans="5:5" customFormat="1">
      <c r="E1664" s="8"/>
    </row>
    <row r="1665" spans="5:5" customFormat="1">
      <c r="E1665" s="8"/>
    </row>
    <row r="1666" spans="5:5" customFormat="1">
      <c r="E1666" s="8"/>
    </row>
    <row r="1667" spans="5:5" customFormat="1">
      <c r="E1667" s="8"/>
    </row>
    <row r="1668" spans="5:5" customFormat="1">
      <c r="E1668" s="8"/>
    </row>
    <row r="1669" spans="5:5" customFormat="1">
      <c r="E1669" s="8"/>
    </row>
    <row r="1670" spans="5:5" customFormat="1">
      <c r="E1670" s="8"/>
    </row>
    <row r="1671" spans="5:5" customFormat="1">
      <c r="E1671" s="8"/>
    </row>
    <row r="1672" spans="5:5" customFormat="1">
      <c r="E1672" s="8"/>
    </row>
    <row r="1673" spans="5:5" customFormat="1">
      <c r="E1673" s="8"/>
    </row>
    <row r="1674" spans="5:5" customFormat="1">
      <c r="E1674" s="8"/>
    </row>
    <row r="1675" spans="5:5" customFormat="1">
      <c r="E1675" s="8"/>
    </row>
    <row r="1676" spans="5:5" customFormat="1">
      <c r="E1676" s="8"/>
    </row>
    <row r="1677" spans="5:5" customFormat="1">
      <c r="E1677" s="8"/>
    </row>
    <row r="1678" spans="5:5" customFormat="1">
      <c r="E1678" s="8"/>
    </row>
    <row r="1679" spans="5:5" customFormat="1">
      <c r="E1679" s="8"/>
    </row>
    <row r="1680" spans="5:5" customFormat="1">
      <c r="E1680" s="8"/>
    </row>
    <row r="1681" spans="5:5" customFormat="1">
      <c r="E1681" s="8"/>
    </row>
    <row r="1682" spans="5:5" customFormat="1">
      <c r="E1682" s="8"/>
    </row>
    <row r="1683" spans="5:5" customFormat="1">
      <c r="E1683" s="8"/>
    </row>
    <row r="1684" spans="5:5" customFormat="1">
      <c r="E1684" s="8"/>
    </row>
    <row r="1685" spans="5:5" customFormat="1">
      <c r="E1685" s="8"/>
    </row>
    <row r="1686" spans="5:5" customFormat="1">
      <c r="E1686" s="8"/>
    </row>
    <row r="1687" spans="5:5" customFormat="1">
      <c r="E1687" s="8"/>
    </row>
    <row r="1688" spans="5:5" customFormat="1">
      <c r="E1688" s="8"/>
    </row>
    <row r="1689" spans="5:5" customFormat="1">
      <c r="E1689" s="8"/>
    </row>
    <row r="1690" spans="5:5" customFormat="1">
      <c r="E1690" s="8"/>
    </row>
    <row r="1691" spans="5:5" customFormat="1">
      <c r="E1691" s="8"/>
    </row>
    <row r="1692" spans="5:5" customFormat="1">
      <c r="E1692" s="8"/>
    </row>
    <row r="1693" spans="5:5" customFormat="1">
      <c r="E1693" s="8"/>
    </row>
    <row r="1694" spans="5:5" customFormat="1">
      <c r="E1694" s="8"/>
    </row>
    <row r="1695" spans="5:5" customFormat="1">
      <c r="E1695" s="8"/>
    </row>
    <row r="1696" spans="5:5" customFormat="1">
      <c r="E1696" s="8"/>
    </row>
    <row r="1697" spans="5:5" customFormat="1">
      <c r="E1697" s="8"/>
    </row>
    <row r="1698" spans="5:5" customFormat="1">
      <c r="E1698" s="8"/>
    </row>
    <row r="1699" spans="5:5" customFormat="1">
      <c r="E1699" s="8"/>
    </row>
    <row r="1700" spans="5:5" customFormat="1">
      <c r="E1700" s="8"/>
    </row>
    <row r="1701" spans="5:5" customFormat="1">
      <c r="E1701" s="8"/>
    </row>
    <row r="1702" spans="5:5" customFormat="1">
      <c r="E1702" s="8"/>
    </row>
    <row r="1703" spans="5:5" customFormat="1">
      <c r="E1703" s="8"/>
    </row>
    <row r="1704" spans="5:5" customFormat="1">
      <c r="E1704" s="8"/>
    </row>
    <row r="1705" spans="5:5" customFormat="1">
      <c r="E1705" s="8"/>
    </row>
    <row r="1706" spans="5:5" customFormat="1">
      <c r="E1706" s="8"/>
    </row>
    <row r="1707" spans="5:5" customFormat="1">
      <c r="E1707" s="8"/>
    </row>
    <row r="1708" spans="5:5" customFormat="1">
      <c r="E1708" s="8"/>
    </row>
    <row r="1709" spans="5:5" customFormat="1">
      <c r="E1709" s="8"/>
    </row>
    <row r="1710" spans="5:5" customFormat="1">
      <c r="E1710" s="8"/>
    </row>
    <row r="1711" spans="5:5" customFormat="1">
      <c r="E1711" s="8"/>
    </row>
    <row r="1712" spans="5:5" customFormat="1">
      <c r="E1712" s="8"/>
    </row>
    <row r="1713" spans="5:5" customFormat="1">
      <c r="E1713" s="8"/>
    </row>
    <row r="1714" spans="5:5" customFormat="1">
      <c r="E1714" s="8"/>
    </row>
    <row r="1715" spans="5:5" customFormat="1">
      <c r="E1715" s="8"/>
    </row>
    <row r="1716" spans="5:5" customFormat="1">
      <c r="E1716" s="8"/>
    </row>
    <row r="1717" spans="5:5" customFormat="1">
      <c r="E1717" s="8"/>
    </row>
    <row r="1718" spans="5:5" customFormat="1">
      <c r="E1718" s="8"/>
    </row>
    <row r="1719" spans="5:5" customFormat="1">
      <c r="E1719" s="8"/>
    </row>
    <row r="1720" spans="5:5" customFormat="1">
      <c r="E1720" s="8"/>
    </row>
    <row r="1721" spans="5:5" customFormat="1">
      <c r="E1721" s="8"/>
    </row>
    <row r="1722" spans="5:5" customFormat="1">
      <c r="E1722" s="8"/>
    </row>
    <row r="1723" spans="5:5" customFormat="1">
      <c r="E1723" s="8"/>
    </row>
    <row r="1724" spans="5:5" customFormat="1">
      <c r="E1724" s="8"/>
    </row>
    <row r="1725" spans="5:5" customFormat="1">
      <c r="E1725" s="8"/>
    </row>
    <row r="1726" spans="5:5" customFormat="1">
      <c r="E1726" s="8"/>
    </row>
    <row r="1727" spans="5:5" customFormat="1">
      <c r="E1727" s="8"/>
    </row>
    <row r="1728" spans="5:5" customFormat="1">
      <c r="E1728" s="8"/>
    </row>
    <row r="1729" spans="5:5" customFormat="1">
      <c r="E1729" s="8"/>
    </row>
    <row r="1730" spans="5:5" customFormat="1">
      <c r="E1730" s="8"/>
    </row>
    <row r="1731" spans="5:5" customFormat="1">
      <c r="E1731" s="8"/>
    </row>
    <row r="1732" spans="5:5" customFormat="1">
      <c r="E1732" s="8"/>
    </row>
    <row r="1733" spans="5:5" customFormat="1">
      <c r="E1733" s="8"/>
    </row>
    <row r="1734" spans="5:5" customFormat="1">
      <c r="E1734" s="8"/>
    </row>
    <row r="1735" spans="5:5" customFormat="1">
      <c r="E1735" s="8"/>
    </row>
    <row r="1736" spans="5:5" customFormat="1">
      <c r="E1736" s="8"/>
    </row>
    <row r="1737" spans="5:5" customFormat="1">
      <c r="E1737" s="8"/>
    </row>
    <row r="1738" spans="5:5" customFormat="1">
      <c r="E1738" s="8"/>
    </row>
    <row r="1739" spans="5:5" customFormat="1">
      <c r="E1739" s="8"/>
    </row>
    <row r="1740" spans="5:5" customFormat="1">
      <c r="E1740" s="8"/>
    </row>
    <row r="1741" spans="5:5" customFormat="1">
      <c r="E1741" s="8"/>
    </row>
    <row r="1742" spans="5:5" customFormat="1">
      <c r="E1742" s="8"/>
    </row>
    <row r="1743" spans="5:5" customFormat="1">
      <c r="E1743" s="8"/>
    </row>
    <row r="1744" spans="5:5" customFormat="1">
      <c r="E1744" s="8"/>
    </row>
    <row r="1745" spans="5:5" customFormat="1">
      <c r="E1745" s="8"/>
    </row>
    <row r="1746" spans="5:5" customFormat="1">
      <c r="E1746" s="8"/>
    </row>
    <row r="1747" spans="5:5" customFormat="1">
      <c r="E1747" s="8"/>
    </row>
    <row r="1748" spans="5:5" customFormat="1">
      <c r="E1748" s="8"/>
    </row>
    <row r="1749" spans="5:5" customFormat="1">
      <c r="E1749" s="8"/>
    </row>
    <row r="1750" spans="5:5" customFormat="1">
      <c r="E1750" s="8"/>
    </row>
    <row r="1751" spans="5:5" customFormat="1">
      <c r="E1751" s="8"/>
    </row>
    <row r="1752" spans="5:5" customFormat="1">
      <c r="E1752" s="8"/>
    </row>
    <row r="1753" spans="5:5" customFormat="1">
      <c r="E1753" s="8"/>
    </row>
    <row r="1754" spans="5:5" customFormat="1">
      <c r="E1754" s="8"/>
    </row>
    <row r="1755" spans="5:5" customFormat="1">
      <c r="E1755" s="8"/>
    </row>
    <row r="1756" spans="5:5" customFormat="1">
      <c r="E1756" s="8"/>
    </row>
    <row r="1757" spans="5:5" customFormat="1">
      <c r="E1757" s="8"/>
    </row>
    <row r="1758" spans="5:5" customFormat="1">
      <c r="E1758" s="8"/>
    </row>
    <row r="1759" spans="5:5" customFormat="1">
      <c r="E1759" s="8"/>
    </row>
    <row r="1760" spans="5:5" customFormat="1">
      <c r="E1760" s="8"/>
    </row>
    <row r="1761" spans="5:5" customFormat="1">
      <c r="E1761" s="8"/>
    </row>
    <row r="1762" spans="5:5" customFormat="1">
      <c r="E1762" s="8"/>
    </row>
    <row r="1763" spans="5:5" customFormat="1">
      <c r="E1763" s="8"/>
    </row>
    <row r="1764" spans="5:5" customFormat="1">
      <c r="E1764" s="8"/>
    </row>
    <row r="1765" spans="5:5" customFormat="1">
      <c r="E1765" s="8"/>
    </row>
    <row r="1766" spans="5:5" customFormat="1">
      <c r="E1766" s="8"/>
    </row>
    <row r="1767" spans="5:5" customFormat="1">
      <c r="E1767" s="8"/>
    </row>
    <row r="1768" spans="5:5" customFormat="1">
      <c r="E1768" s="8"/>
    </row>
    <row r="1769" spans="5:5" customFormat="1">
      <c r="E1769" s="8"/>
    </row>
    <row r="1770" spans="5:5" customFormat="1">
      <c r="E1770" s="8"/>
    </row>
    <row r="1771" spans="5:5" customFormat="1">
      <c r="E1771" s="8"/>
    </row>
    <row r="1772" spans="5:5" customFormat="1">
      <c r="E1772" s="8"/>
    </row>
    <row r="1773" spans="5:5" customFormat="1">
      <c r="E1773" s="8"/>
    </row>
    <row r="1774" spans="5:5" customFormat="1">
      <c r="E1774" s="8"/>
    </row>
    <row r="1775" spans="5:5" customFormat="1">
      <c r="E1775" s="8"/>
    </row>
    <row r="1776" spans="5:5" customFormat="1">
      <c r="E1776" s="8"/>
    </row>
    <row r="1777" spans="5:5" customFormat="1">
      <c r="E1777" s="8"/>
    </row>
    <row r="1778" spans="5:5" customFormat="1">
      <c r="E1778" s="8"/>
    </row>
    <row r="1779" spans="5:5" customFormat="1">
      <c r="E1779" s="8"/>
    </row>
    <row r="1780" spans="5:5" customFormat="1">
      <c r="E1780" s="8"/>
    </row>
    <row r="1781" spans="5:5" customFormat="1">
      <c r="E1781" s="8"/>
    </row>
    <row r="1782" spans="5:5" customFormat="1">
      <c r="E1782" s="8"/>
    </row>
    <row r="1783" spans="5:5" customFormat="1">
      <c r="E1783" s="8"/>
    </row>
    <row r="1784" spans="5:5" customFormat="1">
      <c r="E1784" s="8"/>
    </row>
    <row r="1785" spans="5:5" customFormat="1">
      <c r="E1785" s="8"/>
    </row>
    <row r="1786" spans="5:5" customFormat="1">
      <c r="E1786" s="8"/>
    </row>
    <row r="1787" spans="5:5" customFormat="1">
      <c r="E1787" s="8"/>
    </row>
    <row r="1788" spans="5:5" customFormat="1">
      <c r="E1788" s="8"/>
    </row>
    <row r="1789" spans="5:5" customFormat="1">
      <c r="E1789" s="8"/>
    </row>
    <row r="1790" spans="5:5" customFormat="1">
      <c r="E1790" s="8"/>
    </row>
    <row r="1791" spans="5:5" customFormat="1">
      <c r="E1791" s="8"/>
    </row>
    <row r="1792" spans="5:5" customFormat="1">
      <c r="E1792" s="8"/>
    </row>
    <row r="1793" spans="5:5" customFormat="1">
      <c r="E1793" s="8"/>
    </row>
    <row r="1794" spans="5:5" customFormat="1">
      <c r="E1794" s="8"/>
    </row>
    <row r="1795" spans="5:5" customFormat="1">
      <c r="E1795" s="8"/>
    </row>
    <row r="1796" spans="5:5" customFormat="1">
      <c r="E1796" s="8"/>
    </row>
    <row r="1797" spans="5:5" customFormat="1">
      <c r="E1797" s="8"/>
    </row>
    <row r="1798" spans="5:5" customFormat="1">
      <c r="E1798" s="8"/>
    </row>
    <row r="1799" spans="5:5" customFormat="1">
      <c r="E1799" s="8"/>
    </row>
    <row r="1800" spans="5:5" customFormat="1">
      <c r="E1800" s="8"/>
    </row>
    <row r="1801" spans="5:5" customFormat="1">
      <c r="E1801" s="8"/>
    </row>
    <row r="1802" spans="5:5" customFormat="1">
      <c r="E1802" s="8"/>
    </row>
    <row r="1803" spans="5:5" customFormat="1">
      <c r="E1803" s="8"/>
    </row>
    <row r="1804" spans="5:5" customFormat="1">
      <c r="E1804" s="8"/>
    </row>
    <row r="1805" spans="5:5" customFormat="1">
      <c r="E1805" s="8"/>
    </row>
    <row r="1806" spans="5:5" customFormat="1">
      <c r="E1806" s="8"/>
    </row>
    <row r="1807" spans="5:5" customFormat="1">
      <c r="E1807" s="8"/>
    </row>
    <row r="1808" spans="5:5" customFormat="1">
      <c r="E1808" s="8"/>
    </row>
    <row r="1809" spans="5:5" customFormat="1">
      <c r="E1809" s="8"/>
    </row>
    <row r="1810" spans="5:5" customFormat="1">
      <c r="E1810" s="8"/>
    </row>
    <row r="1811" spans="5:5" customFormat="1">
      <c r="E1811" s="8"/>
    </row>
    <row r="1812" spans="5:5" customFormat="1">
      <c r="E1812" s="8"/>
    </row>
    <row r="1813" spans="5:5" customFormat="1">
      <c r="E1813" s="8"/>
    </row>
    <row r="1814" spans="5:5" customFormat="1">
      <c r="E1814" s="8"/>
    </row>
    <row r="1815" spans="5:5" customFormat="1">
      <c r="E1815" s="8"/>
    </row>
    <row r="1816" spans="5:5" customFormat="1">
      <c r="E1816" s="8"/>
    </row>
    <row r="1817" spans="5:5" customFormat="1">
      <c r="E1817" s="8"/>
    </row>
    <row r="1818" spans="5:5" customFormat="1">
      <c r="E1818" s="8"/>
    </row>
    <row r="1819" spans="5:5" customFormat="1">
      <c r="E1819" s="8"/>
    </row>
    <row r="1820" spans="5:5" customFormat="1">
      <c r="E1820" s="8"/>
    </row>
    <row r="1821" spans="5:5" customFormat="1">
      <c r="E1821" s="8"/>
    </row>
    <row r="1822" spans="5:5" customFormat="1">
      <c r="E1822" s="8"/>
    </row>
    <row r="1823" spans="5:5" customFormat="1">
      <c r="E1823" s="8"/>
    </row>
    <row r="1824" spans="5:5" customFormat="1">
      <c r="E1824" s="8"/>
    </row>
    <row r="1825" spans="5:5" customFormat="1">
      <c r="E1825" s="8"/>
    </row>
    <row r="1826" spans="5:5" customFormat="1">
      <c r="E1826" s="8"/>
    </row>
    <row r="1827" spans="5:5" customFormat="1">
      <c r="E1827" s="8"/>
    </row>
    <row r="1828" spans="5:5" customFormat="1">
      <c r="E1828" s="8"/>
    </row>
    <row r="1829" spans="5:5" customFormat="1">
      <c r="E1829" s="8"/>
    </row>
    <row r="1830" spans="5:5" customFormat="1">
      <c r="E1830" s="8"/>
    </row>
    <row r="1831" spans="5:5" customFormat="1">
      <c r="E1831" s="8"/>
    </row>
    <row r="1832" spans="5:5" customFormat="1">
      <c r="E1832" s="8"/>
    </row>
    <row r="1833" spans="5:5" customFormat="1">
      <c r="E1833" s="8"/>
    </row>
    <row r="1834" spans="5:5" customFormat="1">
      <c r="E1834" s="8"/>
    </row>
    <row r="1835" spans="5:5" customFormat="1">
      <c r="E1835" s="8"/>
    </row>
    <row r="1836" spans="5:5" customFormat="1">
      <c r="E1836" s="8"/>
    </row>
    <row r="1837" spans="5:5" customFormat="1">
      <c r="E1837" s="8"/>
    </row>
    <row r="1838" spans="5:5" customFormat="1">
      <c r="E1838" s="8"/>
    </row>
    <row r="1839" spans="5:5" customFormat="1">
      <c r="E1839" s="8"/>
    </row>
    <row r="1840" spans="5:5" customFormat="1">
      <c r="E1840" s="8"/>
    </row>
    <row r="1841" spans="5:5" customFormat="1">
      <c r="E1841" s="8"/>
    </row>
    <row r="1842" spans="5:5" customFormat="1">
      <c r="E1842" s="8"/>
    </row>
    <row r="1843" spans="5:5" customFormat="1">
      <c r="E1843" s="8"/>
    </row>
    <row r="1844" spans="5:5" customFormat="1">
      <c r="E1844" s="8"/>
    </row>
    <row r="1845" spans="5:5" customFormat="1">
      <c r="E1845" s="8"/>
    </row>
    <row r="1846" spans="5:5" customFormat="1">
      <c r="E1846" s="8"/>
    </row>
    <row r="1847" spans="5:5" customFormat="1">
      <c r="E1847" s="8"/>
    </row>
    <row r="1848" spans="5:5" customFormat="1">
      <c r="E1848" s="8"/>
    </row>
    <row r="1849" spans="5:5" customFormat="1">
      <c r="E1849" s="8"/>
    </row>
    <row r="1850" spans="5:5" customFormat="1">
      <c r="E1850" s="8"/>
    </row>
    <row r="1851" spans="5:5" customFormat="1">
      <c r="E1851" s="8"/>
    </row>
    <row r="1852" spans="5:5" customFormat="1">
      <c r="E1852" s="8"/>
    </row>
    <row r="1853" spans="5:5" customFormat="1">
      <c r="E1853" s="8"/>
    </row>
    <row r="1854" spans="5:5" customFormat="1">
      <c r="E1854" s="8"/>
    </row>
    <row r="1855" spans="5:5" customFormat="1">
      <c r="E1855" s="8"/>
    </row>
    <row r="1856" spans="5:5" customFormat="1">
      <c r="E1856" s="8"/>
    </row>
    <row r="1857" spans="5:5" customFormat="1">
      <c r="E1857" s="8"/>
    </row>
    <row r="1858" spans="5:5" customFormat="1">
      <c r="E1858" s="8"/>
    </row>
    <row r="1859" spans="5:5" customFormat="1">
      <c r="E1859" s="8"/>
    </row>
    <row r="1860" spans="5:5" customFormat="1">
      <c r="E1860" s="8"/>
    </row>
    <row r="1861" spans="5:5" customFormat="1">
      <c r="E1861" s="8"/>
    </row>
    <row r="1862" spans="5:5" customFormat="1">
      <c r="E1862" s="8"/>
    </row>
    <row r="1863" spans="5:5" customFormat="1">
      <c r="E1863" s="8"/>
    </row>
    <row r="1864" spans="5:5" customFormat="1">
      <c r="E1864" s="8"/>
    </row>
    <row r="1865" spans="5:5" customFormat="1">
      <c r="E1865" s="8"/>
    </row>
    <row r="1866" spans="5:5" customFormat="1">
      <c r="E1866" s="8"/>
    </row>
    <row r="1867" spans="5:5" customFormat="1">
      <c r="E1867" s="8"/>
    </row>
    <row r="1868" spans="5:5" customFormat="1">
      <c r="E1868" s="8"/>
    </row>
    <row r="1869" spans="5:5" customFormat="1">
      <c r="E1869" s="8"/>
    </row>
    <row r="1870" spans="5:5" customFormat="1">
      <c r="E1870" s="8"/>
    </row>
    <row r="1871" spans="5:5" customFormat="1">
      <c r="E1871" s="8"/>
    </row>
    <row r="1872" spans="5:5" customFormat="1">
      <c r="E1872" s="8"/>
    </row>
    <row r="1873" spans="5:5" customFormat="1">
      <c r="E1873" s="8"/>
    </row>
    <row r="1874" spans="5:5" customFormat="1">
      <c r="E1874" s="8"/>
    </row>
    <row r="1875" spans="5:5" customFormat="1">
      <c r="E1875" s="8"/>
    </row>
    <row r="1876" spans="5:5" customFormat="1">
      <c r="E1876" s="8"/>
    </row>
    <row r="1877" spans="5:5" customFormat="1">
      <c r="E1877" s="8"/>
    </row>
    <row r="1878" spans="5:5" customFormat="1">
      <c r="E1878" s="8"/>
    </row>
    <row r="1879" spans="5:5" customFormat="1">
      <c r="E1879" s="8"/>
    </row>
    <row r="1880" spans="5:5" customFormat="1">
      <c r="E1880" s="8"/>
    </row>
    <row r="1881" spans="5:5" customFormat="1">
      <c r="E1881" s="8"/>
    </row>
    <row r="1882" spans="5:5" customFormat="1">
      <c r="E1882" s="8"/>
    </row>
    <row r="1883" spans="5:5" customFormat="1">
      <c r="E1883" s="8"/>
    </row>
    <row r="1884" spans="5:5" customFormat="1">
      <c r="E1884" s="8"/>
    </row>
    <row r="1885" spans="5:5" customFormat="1">
      <c r="E1885" s="8"/>
    </row>
    <row r="1886" spans="5:5" customFormat="1">
      <c r="E1886" s="8"/>
    </row>
    <row r="1887" spans="5:5" customFormat="1">
      <c r="E1887" s="8"/>
    </row>
    <row r="1888" spans="5:5" customFormat="1">
      <c r="E1888" s="8"/>
    </row>
    <row r="1889" spans="5:5" customFormat="1">
      <c r="E1889" s="8"/>
    </row>
    <row r="1890" spans="5:5" customFormat="1">
      <c r="E1890" s="8"/>
    </row>
    <row r="1891" spans="5:5" customFormat="1">
      <c r="E1891" s="8"/>
    </row>
    <row r="1892" spans="5:5" customFormat="1">
      <c r="E1892" s="8"/>
    </row>
    <row r="1893" spans="5:5" customFormat="1">
      <c r="E1893" s="8"/>
    </row>
    <row r="1894" spans="5:5" customFormat="1">
      <c r="E1894" s="8"/>
    </row>
    <row r="1895" spans="5:5" customFormat="1">
      <c r="E1895" s="8"/>
    </row>
    <row r="1896" spans="5:5" customFormat="1">
      <c r="E1896" s="8"/>
    </row>
    <row r="1897" spans="5:5" customFormat="1">
      <c r="E1897" s="8"/>
    </row>
    <row r="1898" spans="5:5" customFormat="1">
      <c r="E1898" s="8"/>
    </row>
    <row r="1899" spans="5:5" customFormat="1">
      <c r="E1899" s="8"/>
    </row>
    <row r="1900" spans="5:5" customFormat="1">
      <c r="E1900" s="8"/>
    </row>
    <row r="1901" spans="5:5" customFormat="1">
      <c r="E1901" s="8"/>
    </row>
    <row r="1902" spans="5:5" customFormat="1">
      <c r="E1902" s="8"/>
    </row>
    <row r="1903" spans="5:5" customFormat="1">
      <c r="E1903" s="8"/>
    </row>
    <row r="1904" spans="5:5" customFormat="1">
      <c r="E1904" s="8"/>
    </row>
    <row r="1905" spans="5:5" customFormat="1">
      <c r="E1905" s="8"/>
    </row>
    <row r="1906" spans="5:5" customFormat="1">
      <c r="E1906" s="8"/>
    </row>
    <row r="1907" spans="5:5" customFormat="1">
      <c r="E1907" s="8"/>
    </row>
    <row r="1908" spans="5:5" customFormat="1">
      <c r="E1908" s="8"/>
    </row>
    <row r="1909" spans="5:5" customFormat="1">
      <c r="E1909" s="8"/>
    </row>
    <row r="1910" spans="5:5" customFormat="1">
      <c r="E1910" s="8"/>
    </row>
    <row r="1911" spans="5:5" customFormat="1">
      <c r="E1911" s="8"/>
    </row>
    <row r="1912" spans="5:5" customFormat="1">
      <c r="E1912" s="8"/>
    </row>
    <row r="1913" spans="5:5" customFormat="1">
      <c r="E1913" s="8"/>
    </row>
    <row r="1914" spans="5:5" customFormat="1">
      <c r="E1914" s="8"/>
    </row>
    <row r="1915" spans="5:5" customFormat="1">
      <c r="E1915" s="8"/>
    </row>
    <row r="1916" spans="5:5" customFormat="1">
      <c r="E1916" s="8"/>
    </row>
    <row r="1917" spans="5:5" customFormat="1">
      <c r="E1917" s="8"/>
    </row>
    <row r="1918" spans="5:5" customFormat="1">
      <c r="E1918" s="8"/>
    </row>
    <row r="1919" spans="5:5" customFormat="1">
      <c r="E1919" s="8"/>
    </row>
    <row r="1920" spans="5:5" customFormat="1">
      <c r="E1920" s="8"/>
    </row>
    <row r="1921" spans="5:5" customFormat="1">
      <c r="E1921" s="8"/>
    </row>
    <row r="1922" spans="5:5" customFormat="1">
      <c r="E1922" s="8"/>
    </row>
    <row r="1923" spans="5:5" customFormat="1">
      <c r="E1923" s="8"/>
    </row>
    <row r="1924" spans="5:5" customFormat="1">
      <c r="E1924" s="8"/>
    </row>
    <row r="1925" spans="5:5" customFormat="1">
      <c r="E1925" s="8"/>
    </row>
    <row r="1926" spans="5:5" customFormat="1">
      <c r="E1926" s="8"/>
    </row>
    <row r="1927" spans="5:5" customFormat="1">
      <c r="E1927" s="8"/>
    </row>
    <row r="1928" spans="5:5" customFormat="1">
      <c r="E1928" s="8"/>
    </row>
    <row r="1929" spans="5:5" customFormat="1">
      <c r="E1929" s="8"/>
    </row>
    <row r="1930" spans="5:5" customFormat="1">
      <c r="E1930" s="8"/>
    </row>
    <row r="1931" spans="5:5" customFormat="1">
      <c r="E1931" s="8"/>
    </row>
    <row r="1932" spans="5:5" customFormat="1">
      <c r="E1932" s="8"/>
    </row>
    <row r="1933" spans="5:5" customFormat="1">
      <c r="E1933" s="8"/>
    </row>
    <row r="1934" spans="5:5" customFormat="1">
      <c r="E1934" s="8"/>
    </row>
    <row r="1935" spans="5:5" customFormat="1">
      <c r="E1935" s="8"/>
    </row>
    <row r="1936" spans="5:5" customFormat="1">
      <c r="E1936" s="8"/>
    </row>
    <row r="1937" spans="5:5" customFormat="1">
      <c r="E1937" s="8"/>
    </row>
    <row r="1938" spans="5:5" customFormat="1">
      <c r="E1938" s="8"/>
    </row>
    <row r="1939" spans="5:5" customFormat="1">
      <c r="E1939" s="8"/>
    </row>
    <row r="1940" spans="5:5" customFormat="1">
      <c r="E1940" s="8"/>
    </row>
    <row r="1941" spans="5:5" customFormat="1">
      <c r="E1941" s="8"/>
    </row>
    <row r="1942" spans="5:5" customFormat="1">
      <c r="E1942" s="8"/>
    </row>
    <row r="1943" spans="5:5" customFormat="1">
      <c r="E1943" s="8"/>
    </row>
    <row r="1944" spans="5:5" customFormat="1">
      <c r="E1944" s="8"/>
    </row>
    <row r="1945" spans="5:5" customFormat="1">
      <c r="E1945" s="8"/>
    </row>
    <row r="1946" spans="5:5" customFormat="1">
      <c r="E1946" s="8"/>
    </row>
    <row r="1947" spans="5:5" customFormat="1">
      <c r="E1947" s="8"/>
    </row>
    <row r="1948" spans="5:5" customFormat="1">
      <c r="E1948" s="8"/>
    </row>
    <row r="1949" spans="5:5" customFormat="1">
      <c r="E1949" s="8"/>
    </row>
    <row r="1950" spans="5:5" customFormat="1">
      <c r="E1950" s="8"/>
    </row>
    <row r="1951" spans="5:5" customFormat="1">
      <c r="E1951" s="8"/>
    </row>
    <row r="1952" spans="5:5" customFormat="1">
      <c r="E1952" s="8"/>
    </row>
    <row r="1953" spans="5:5" customFormat="1">
      <c r="E1953" s="8"/>
    </row>
    <row r="1954" spans="5:5" customFormat="1">
      <c r="E1954" s="8"/>
    </row>
    <row r="1955" spans="5:5" customFormat="1">
      <c r="E1955" s="8"/>
    </row>
    <row r="1956" spans="5:5" customFormat="1">
      <c r="E1956" s="8"/>
    </row>
    <row r="1957" spans="5:5" customFormat="1">
      <c r="E1957" s="8"/>
    </row>
    <row r="1958" spans="5:5" customFormat="1">
      <c r="E1958" s="8"/>
    </row>
    <row r="1959" spans="5:5" customFormat="1">
      <c r="E1959" s="8"/>
    </row>
    <row r="1960" spans="5:5" customFormat="1">
      <c r="E1960" s="8"/>
    </row>
    <row r="1961" spans="5:5" customFormat="1">
      <c r="E1961" s="8"/>
    </row>
    <row r="1962" spans="5:5" customFormat="1">
      <c r="E1962" s="8"/>
    </row>
    <row r="1963" spans="5:5" customFormat="1">
      <c r="E1963" s="8"/>
    </row>
    <row r="1964" spans="5:5" customFormat="1">
      <c r="E1964" s="8"/>
    </row>
    <row r="1965" spans="5:5" customFormat="1">
      <c r="E1965" s="8"/>
    </row>
    <row r="1966" spans="5:5" customFormat="1">
      <c r="E1966" s="8"/>
    </row>
    <row r="1967" spans="5:5" customFormat="1">
      <c r="E1967" s="8"/>
    </row>
    <row r="1968" spans="5:5" customFormat="1">
      <c r="E1968" s="8"/>
    </row>
    <row r="1969" spans="5:5" customFormat="1">
      <c r="E1969" s="8"/>
    </row>
    <row r="1970" spans="5:5" customFormat="1">
      <c r="E1970" s="8"/>
    </row>
    <row r="1971" spans="5:5" customFormat="1">
      <c r="E1971" s="8"/>
    </row>
    <row r="1972" spans="5:5" customFormat="1">
      <c r="E1972" s="8"/>
    </row>
    <row r="1973" spans="5:5" customFormat="1">
      <c r="E1973" s="8"/>
    </row>
    <row r="1974" spans="5:5" customFormat="1">
      <c r="E1974" s="8"/>
    </row>
    <row r="1975" spans="5:5" customFormat="1">
      <c r="E1975" s="8"/>
    </row>
    <row r="1976" spans="5:5" customFormat="1">
      <c r="E1976" s="8"/>
    </row>
    <row r="1977" spans="5:5" customFormat="1">
      <c r="E1977" s="8"/>
    </row>
    <row r="1978" spans="5:5" customFormat="1">
      <c r="E1978" s="8"/>
    </row>
    <row r="1979" spans="5:5" customFormat="1">
      <c r="E1979" s="8"/>
    </row>
    <row r="1980" spans="5:5" customFormat="1">
      <c r="E1980" s="8"/>
    </row>
    <row r="1981" spans="5:5" customFormat="1">
      <c r="E1981" s="8"/>
    </row>
    <row r="1982" spans="5:5" customFormat="1">
      <c r="E1982" s="8"/>
    </row>
    <row r="1983" spans="5:5" customFormat="1">
      <c r="E1983" s="8"/>
    </row>
    <row r="1984" spans="5:5" customFormat="1">
      <c r="E1984" s="8"/>
    </row>
    <row r="1985" spans="5:5" customFormat="1">
      <c r="E1985" s="8"/>
    </row>
    <row r="1986" spans="5:5" customFormat="1">
      <c r="E1986" s="8"/>
    </row>
    <row r="1987" spans="5:5" customFormat="1">
      <c r="E1987" s="8"/>
    </row>
    <row r="1988" spans="5:5" customFormat="1">
      <c r="E1988" s="8"/>
    </row>
    <row r="1989" spans="5:5" customFormat="1">
      <c r="E1989" s="8"/>
    </row>
    <row r="1990" spans="5:5" customFormat="1">
      <c r="E1990" s="8"/>
    </row>
    <row r="1991" spans="5:5" customFormat="1">
      <c r="E1991" s="8"/>
    </row>
    <row r="1992" spans="5:5" customFormat="1">
      <c r="E1992" s="8"/>
    </row>
    <row r="1993" spans="5:5" customFormat="1">
      <c r="E1993" s="8"/>
    </row>
    <row r="1994" spans="5:5" customFormat="1">
      <c r="E1994" s="8"/>
    </row>
    <row r="1995" spans="5:5" customFormat="1">
      <c r="E1995" s="8"/>
    </row>
    <row r="1996" spans="5:5" customFormat="1">
      <c r="E1996" s="8"/>
    </row>
    <row r="1997" spans="5:5" customFormat="1">
      <c r="E1997" s="8"/>
    </row>
    <row r="1998" spans="5:5" customFormat="1">
      <c r="E1998" s="8"/>
    </row>
    <row r="1999" spans="5:5" customFormat="1">
      <c r="E1999" s="8"/>
    </row>
    <row r="2000" spans="5:5" customFormat="1">
      <c r="E2000" s="8"/>
    </row>
    <row r="2001" spans="5:5" customFormat="1">
      <c r="E2001" s="8"/>
    </row>
    <row r="2002" spans="5:5" customFormat="1">
      <c r="E2002" s="8"/>
    </row>
    <row r="2003" spans="5:5" customFormat="1">
      <c r="E2003" s="8"/>
    </row>
    <row r="2004" spans="5:5" customFormat="1">
      <c r="E2004" s="8"/>
    </row>
    <row r="2005" spans="5:5" customFormat="1">
      <c r="E2005" s="8"/>
    </row>
    <row r="2006" spans="5:5" customFormat="1">
      <c r="E2006" s="8"/>
    </row>
    <row r="2007" spans="5:5" customFormat="1">
      <c r="E2007" s="8"/>
    </row>
    <row r="2008" spans="5:5" customFormat="1">
      <c r="E2008" s="8"/>
    </row>
    <row r="2009" spans="5:5" customFormat="1">
      <c r="E200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0"/>
  <sheetViews>
    <sheetView topLeftCell="J1" workbookViewId="0">
      <selection activeCell="O33" sqref="O33"/>
    </sheetView>
  </sheetViews>
  <sheetFormatPr baseColWidth="10" defaultRowHeight="15" x14ac:dyDescent="0"/>
  <cols>
    <col min="1" max="1" width="6.83203125" customWidth="1"/>
    <col min="2" max="2" width="9" customWidth="1"/>
    <col min="3" max="3" width="8.83203125" customWidth="1"/>
    <col min="6" max="6" width="19.1640625" bestFit="1" customWidth="1"/>
    <col min="7" max="7" width="21" style="13" bestFit="1" customWidth="1"/>
    <col min="8" max="8" width="9.1640625" style="13" customWidth="1"/>
    <col min="9" max="9" width="27.33203125" style="13" bestFit="1" customWidth="1"/>
    <col min="10" max="10" width="8.33203125" style="13" customWidth="1"/>
    <col min="11" max="12" width="10.83203125" style="13"/>
  </cols>
  <sheetData>
    <row r="1" spans="1:42" s="11" customFormat="1">
      <c r="A1" s="11" t="s">
        <v>45</v>
      </c>
      <c r="B1" s="11" t="s">
        <v>6</v>
      </c>
      <c r="C1" s="11" t="s">
        <v>46</v>
      </c>
      <c r="D1" s="11" t="s">
        <v>47</v>
      </c>
      <c r="E1" s="11" t="s">
        <v>48</v>
      </c>
      <c r="F1" s="11" t="s">
        <v>22</v>
      </c>
      <c r="G1" s="11" t="s">
        <v>23</v>
      </c>
      <c r="H1" s="11" t="s">
        <v>24</v>
      </c>
      <c r="I1" s="11" t="s">
        <v>25</v>
      </c>
      <c r="J1" s="11" t="s">
        <v>26</v>
      </c>
      <c r="K1" s="11" t="s">
        <v>49</v>
      </c>
      <c r="L1" s="11" t="s">
        <v>28</v>
      </c>
      <c r="Q1" s="11" t="s">
        <v>45</v>
      </c>
      <c r="R1" s="11" t="s">
        <v>6</v>
      </c>
      <c r="S1" s="11" t="s">
        <v>46</v>
      </c>
      <c r="T1" s="17" t="s">
        <v>47</v>
      </c>
      <c r="U1" s="17" t="s">
        <v>52</v>
      </c>
      <c r="V1" s="18" t="s">
        <v>53</v>
      </c>
      <c r="W1" s="18" t="s">
        <v>5</v>
      </c>
      <c r="X1" s="18" t="s">
        <v>11</v>
      </c>
      <c r="Y1" s="19" t="s">
        <v>54</v>
      </c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</row>
    <row r="2" spans="1:42">
      <c r="A2" t="s">
        <v>1</v>
      </c>
      <c r="B2">
        <v>1</v>
      </c>
      <c r="C2">
        <v>1</v>
      </c>
      <c r="D2" s="12">
        <v>0</v>
      </c>
      <c r="E2" s="12">
        <f>D2+6</f>
        <v>6</v>
      </c>
      <c r="F2" t="s">
        <v>29</v>
      </c>
      <c r="G2" s="13">
        <v>0</v>
      </c>
      <c r="H2" s="13">
        <v>0</v>
      </c>
      <c r="I2" s="13">
        <v>1</v>
      </c>
      <c r="J2" s="13">
        <v>0</v>
      </c>
      <c r="K2" s="13">
        <v>37</v>
      </c>
      <c r="L2" s="13">
        <v>69</v>
      </c>
      <c r="M2" t="s">
        <v>0</v>
      </c>
      <c r="Q2" t="s">
        <v>1</v>
      </c>
      <c r="R2">
        <v>1</v>
      </c>
      <c r="S2">
        <v>1</v>
      </c>
      <c r="T2" s="15">
        <v>0</v>
      </c>
      <c r="U2" s="15">
        <v>1</v>
      </c>
      <c r="V2" s="18">
        <f>COUNT(Y2:AN2)</f>
        <v>1</v>
      </c>
      <c r="W2" s="20">
        <f>AVERAGE(Y2:AN2)</f>
        <v>2</v>
      </c>
      <c r="X2" s="18"/>
      <c r="Y2" s="19">
        <v>2</v>
      </c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</row>
    <row r="3" spans="1:42">
      <c r="A3" t="s">
        <v>1</v>
      </c>
      <c r="B3">
        <v>1</v>
      </c>
      <c r="C3">
        <v>2</v>
      </c>
      <c r="D3" s="12">
        <v>0</v>
      </c>
      <c r="E3" s="12">
        <f t="shared" ref="E3:E64" si="0">D3+6</f>
        <v>6</v>
      </c>
      <c r="F3" t="s">
        <v>29</v>
      </c>
      <c r="G3" s="13">
        <v>40</v>
      </c>
      <c r="H3" s="13">
        <v>10</v>
      </c>
      <c r="I3" s="13">
        <v>2</v>
      </c>
      <c r="J3" s="13">
        <v>2</v>
      </c>
      <c r="K3" s="13">
        <v>21</v>
      </c>
      <c r="L3" s="13">
        <v>33</v>
      </c>
      <c r="M3" t="s">
        <v>0</v>
      </c>
      <c r="Q3" t="s">
        <v>1</v>
      </c>
      <c r="R3">
        <v>1</v>
      </c>
      <c r="S3">
        <v>2</v>
      </c>
      <c r="T3" s="15">
        <v>0</v>
      </c>
      <c r="U3" s="15">
        <v>1</v>
      </c>
      <c r="V3" s="18">
        <f t="shared" ref="V3:V66" si="1">COUNT(Y3:AN3)</f>
        <v>2</v>
      </c>
      <c r="W3" s="20">
        <f t="shared" ref="W3:W64" si="2">AVERAGE(Y3:AN3)</f>
        <v>2</v>
      </c>
      <c r="X3" s="21">
        <f t="shared" ref="X3:X63" si="3">VAR(Y3:AN3)</f>
        <v>0</v>
      </c>
      <c r="Y3" s="19">
        <v>2</v>
      </c>
      <c r="Z3" s="19">
        <v>2</v>
      </c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</row>
    <row r="4" spans="1:42">
      <c r="A4" t="s">
        <v>1</v>
      </c>
      <c r="B4">
        <v>1</v>
      </c>
      <c r="C4">
        <v>3</v>
      </c>
      <c r="D4" s="12">
        <v>0</v>
      </c>
      <c r="E4" s="12">
        <f t="shared" si="0"/>
        <v>6</v>
      </c>
      <c r="F4" t="s">
        <v>29</v>
      </c>
      <c r="G4" s="13">
        <v>0</v>
      </c>
      <c r="H4" s="13">
        <v>0</v>
      </c>
      <c r="I4" s="13">
        <v>2</v>
      </c>
      <c r="J4" s="13">
        <v>0</v>
      </c>
      <c r="K4" s="13">
        <v>43</v>
      </c>
      <c r="L4" s="13">
        <v>32</v>
      </c>
      <c r="M4" t="s">
        <v>0</v>
      </c>
      <c r="Q4" t="s">
        <v>1</v>
      </c>
      <c r="R4">
        <v>1</v>
      </c>
      <c r="S4">
        <v>3</v>
      </c>
      <c r="T4" s="15">
        <v>0</v>
      </c>
      <c r="U4" s="15">
        <v>1</v>
      </c>
      <c r="V4" s="18">
        <f t="shared" si="1"/>
        <v>2</v>
      </c>
      <c r="W4" s="20">
        <f t="shared" si="2"/>
        <v>3.3</v>
      </c>
      <c r="X4" s="21">
        <f t="shared" si="3"/>
        <v>14.580000000000002</v>
      </c>
      <c r="Y4" s="19">
        <v>0.6</v>
      </c>
      <c r="Z4" s="19">
        <v>6</v>
      </c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</row>
    <row r="5" spans="1:42">
      <c r="A5" t="s">
        <v>1</v>
      </c>
      <c r="B5">
        <v>1</v>
      </c>
      <c r="C5">
        <v>4</v>
      </c>
      <c r="D5" s="12">
        <v>0</v>
      </c>
      <c r="E5" s="12">
        <f t="shared" si="0"/>
        <v>6</v>
      </c>
      <c r="F5" t="s">
        <v>29</v>
      </c>
      <c r="G5" s="13">
        <v>10</v>
      </c>
      <c r="H5" s="13">
        <v>15</v>
      </c>
      <c r="I5" s="13">
        <v>2</v>
      </c>
      <c r="J5" s="13">
        <v>5</v>
      </c>
      <c r="K5" s="13">
        <v>43</v>
      </c>
      <c r="L5" s="13">
        <v>76</v>
      </c>
      <c r="M5" t="s">
        <v>0</v>
      </c>
      <c r="Q5" t="s">
        <v>1</v>
      </c>
      <c r="R5">
        <v>1</v>
      </c>
      <c r="S5">
        <v>4</v>
      </c>
      <c r="T5" s="15">
        <v>0</v>
      </c>
      <c r="U5" s="15">
        <v>1</v>
      </c>
      <c r="V5" s="18">
        <f t="shared" si="1"/>
        <v>2</v>
      </c>
      <c r="W5" s="20">
        <f t="shared" si="2"/>
        <v>1.85</v>
      </c>
      <c r="X5" s="21">
        <f t="shared" si="3"/>
        <v>4.5000000000000012E-2</v>
      </c>
      <c r="Y5" s="19">
        <v>1.7</v>
      </c>
      <c r="Z5" s="19">
        <v>2</v>
      </c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</row>
    <row r="6" spans="1:42">
      <c r="A6" t="s">
        <v>1</v>
      </c>
      <c r="B6">
        <v>1</v>
      </c>
      <c r="C6">
        <v>5</v>
      </c>
      <c r="D6" s="12">
        <v>0</v>
      </c>
      <c r="E6" s="12">
        <f t="shared" si="0"/>
        <v>6</v>
      </c>
      <c r="F6" t="s">
        <v>29</v>
      </c>
      <c r="G6" s="13">
        <v>0</v>
      </c>
      <c r="H6" s="13">
        <v>0</v>
      </c>
      <c r="I6" s="13">
        <v>1</v>
      </c>
      <c r="J6" s="13">
        <v>0</v>
      </c>
      <c r="K6" s="13">
        <v>22</v>
      </c>
      <c r="L6" s="13">
        <v>54</v>
      </c>
      <c r="M6" t="s">
        <v>0</v>
      </c>
      <c r="Q6" t="s">
        <v>1</v>
      </c>
      <c r="R6">
        <v>1</v>
      </c>
      <c r="S6">
        <v>5</v>
      </c>
      <c r="T6" s="15">
        <v>0</v>
      </c>
      <c r="U6" s="15">
        <v>1</v>
      </c>
      <c r="V6" s="18">
        <f t="shared" si="1"/>
        <v>1</v>
      </c>
      <c r="W6" s="20">
        <f t="shared" si="2"/>
        <v>0.6</v>
      </c>
      <c r="X6" s="21"/>
      <c r="Y6" s="19">
        <v>0.6</v>
      </c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</row>
    <row r="7" spans="1:42">
      <c r="A7" t="s">
        <v>1</v>
      </c>
      <c r="B7">
        <v>1</v>
      </c>
      <c r="C7">
        <v>6</v>
      </c>
      <c r="D7" s="12">
        <v>0</v>
      </c>
      <c r="E7" s="12">
        <f t="shared" si="0"/>
        <v>6</v>
      </c>
      <c r="F7" t="s">
        <v>29</v>
      </c>
      <c r="G7" s="13">
        <v>30</v>
      </c>
      <c r="H7" s="13">
        <v>15</v>
      </c>
      <c r="I7" s="13">
        <v>1</v>
      </c>
      <c r="J7" s="13">
        <v>6</v>
      </c>
      <c r="K7" s="13">
        <v>21</v>
      </c>
      <c r="L7" s="13">
        <v>29</v>
      </c>
      <c r="M7" t="s">
        <v>0</v>
      </c>
      <c r="Q7" t="s">
        <v>1</v>
      </c>
      <c r="R7">
        <v>1</v>
      </c>
      <c r="S7">
        <v>6</v>
      </c>
      <c r="T7" s="15">
        <v>0</v>
      </c>
      <c r="U7" s="15">
        <v>1</v>
      </c>
      <c r="V7" s="18">
        <f t="shared" si="1"/>
        <v>1</v>
      </c>
      <c r="W7" s="20">
        <f t="shared" si="2"/>
        <v>2.8</v>
      </c>
      <c r="X7" s="21"/>
      <c r="Y7" s="19">
        <v>2.8</v>
      </c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</row>
    <row r="8" spans="1:42">
      <c r="A8" t="s">
        <v>1</v>
      </c>
      <c r="B8">
        <v>1</v>
      </c>
      <c r="C8">
        <v>7</v>
      </c>
      <c r="D8" s="12">
        <v>0</v>
      </c>
      <c r="E8" s="12">
        <f t="shared" si="0"/>
        <v>6</v>
      </c>
      <c r="F8" t="s">
        <v>29</v>
      </c>
      <c r="G8" s="13">
        <v>0</v>
      </c>
      <c r="H8" s="13">
        <v>10</v>
      </c>
      <c r="I8" s="13">
        <v>5</v>
      </c>
      <c r="J8" s="13">
        <v>0</v>
      </c>
      <c r="K8" s="13">
        <v>25</v>
      </c>
      <c r="L8" s="13">
        <v>90</v>
      </c>
      <c r="M8" t="s">
        <v>0</v>
      </c>
      <c r="Q8" t="s">
        <v>1</v>
      </c>
      <c r="R8">
        <v>1</v>
      </c>
      <c r="S8">
        <v>7</v>
      </c>
      <c r="T8" s="15">
        <v>0</v>
      </c>
      <c r="U8" s="15">
        <v>1</v>
      </c>
      <c r="V8" s="18">
        <f t="shared" si="1"/>
        <v>5</v>
      </c>
      <c r="W8" s="20">
        <f t="shared" si="2"/>
        <v>1.22</v>
      </c>
      <c r="X8" s="21">
        <f t="shared" si="3"/>
        <v>0.6720000000000006</v>
      </c>
      <c r="Y8" s="19">
        <v>0.6</v>
      </c>
      <c r="Z8" s="19">
        <v>0.6</v>
      </c>
      <c r="AA8" s="19">
        <v>1.1000000000000001</v>
      </c>
      <c r="AB8" s="19">
        <v>1.2</v>
      </c>
      <c r="AC8" s="19">
        <v>2.6</v>
      </c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</row>
    <row r="9" spans="1:42">
      <c r="A9" t="s">
        <v>1</v>
      </c>
      <c r="B9">
        <v>1</v>
      </c>
      <c r="C9">
        <v>8</v>
      </c>
      <c r="D9" s="12">
        <v>0</v>
      </c>
      <c r="E9" s="12">
        <f t="shared" si="0"/>
        <v>6</v>
      </c>
      <c r="F9" t="s">
        <v>29</v>
      </c>
      <c r="G9" s="13">
        <v>10</v>
      </c>
      <c r="H9" s="13">
        <v>15</v>
      </c>
      <c r="I9" s="13">
        <v>3</v>
      </c>
      <c r="J9" s="13">
        <v>4</v>
      </c>
      <c r="K9" s="13">
        <v>15</v>
      </c>
      <c r="L9" s="13">
        <v>25</v>
      </c>
      <c r="M9" t="s">
        <v>0</v>
      </c>
      <c r="Q9" t="s">
        <v>1</v>
      </c>
      <c r="R9">
        <v>1</v>
      </c>
      <c r="S9">
        <v>8</v>
      </c>
      <c r="T9" s="15">
        <v>0</v>
      </c>
      <c r="U9" s="15">
        <v>1</v>
      </c>
      <c r="V9" s="18">
        <f t="shared" si="1"/>
        <v>3</v>
      </c>
      <c r="W9" s="20">
        <f t="shared" si="2"/>
        <v>1.7000000000000002</v>
      </c>
      <c r="X9" s="21">
        <f t="shared" si="3"/>
        <v>0.60999999999999943</v>
      </c>
      <c r="Y9" s="19">
        <v>2.1</v>
      </c>
      <c r="Z9" s="19">
        <v>2.2000000000000002</v>
      </c>
      <c r="AA9" s="19">
        <v>0.8</v>
      </c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</row>
    <row r="10" spans="1:42">
      <c r="A10" t="s">
        <v>1</v>
      </c>
      <c r="B10">
        <v>1</v>
      </c>
      <c r="C10">
        <v>9</v>
      </c>
      <c r="D10" s="12">
        <v>0</v>
      </c>
      <c r="E10" s="12">
        <f t="shared" si="0"/>
        <v>6</v>
      </c>
      <c r="F10" t="s">
        <v>29</v>
      </c>
      <c r="G10" s="13">
        <v>0</v>
      </c>
      <c r="H10" s="13">
        <v>0</v>
      </c>
      <c r="I10" s="13">
        <v>0</v>
      </c>
      <c r="J10" s="13">
        <v>1</v>
      </c>
      <c r="K10" s="13">
        <v>66</v>
      </c>
      <c r="L10" s="13">
        <v>62</v>
      </c>
      <c r="M10" t="s">
        <v>0</v>
      </c>
      <c r="Q10" t="s">
        <v>1</v>
      </c>
      <c r="R10">
        <v>1</v>
      </c>
      <c r="S10">
        <v>9</v>
      </c>
      <c r="T10" s="15">
        <v>0</v>
      </c>
      <c r="U10" s="15">
        <v>1</v>
      </c>
      <c r="V10" s="18">
        <f t="shared" si="1"/>
        <v>1</v>
      </c>
      <c r="W10" s="20">
        <f t="shared" si="2"/>
        <v>0</v>
      </c>
      <c r="X10" s="21"/>
      <c r="Y10" s="19">
        <v>0</v>
      </c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</row>
    <row r="11" spans="1:42">
      <c r="A11" t="s">
        <v>1</v>
      </c>
      <c r="B11">
        <v>1</v>
      </c>
      <c r="C11">
        <v>10</v>
      </c>
      <c r="D11" s="12">
        <v>0</v>
      </c>
      <c r="E11" s="12">
        <f t="shared" si="0"/>
        <v>6</v>
      </c>
      <c r="F11" t="s">
        <v>29</v>
      </c>
      <c r="G11" s="13">
        <v>10</v>
      </c>
      <c r="H11" s="13">
        <v>20</v>
      </c>
      <c r="I11" s="13">
        <v>4</v>
      </c>
      <c r="J11" s="13">
        <v>2</v>
      </c>
      <c r="K11" s="13">
        <v>43</v>
      </c>
      <c r="L11" s="13">
        <v>10</v>
      </c>
      <c r="M11" t="s">
        <v>0</v>
      </c>
      <c r="Q11" t="s">
        <v>1</v>
      </c>
      <c r="R11">
        <v>1</v>
      </c>
      <c r="S11">
        <v>10</v>
      </c>
      <c r="T11" s="15">
        <v>0</v>
      </c>
      <c r="U11" s="15">
        <v>1</v>
      </c>
      <c r="V11" s="18">
        <f t="shared" si="1"/>
        <v>4</v>
      </c>
      <c r="W11" s="20">
        <f t="shared" si="2"/>
        <v>1.1000000000000001</v>
      </c>
      <c r="X11" s="21">
        <f t="shared" si="3"/>
        <v>0.44666666666666632</v>
      </c>
      <c r="Y11" s="19">
        <v>0.7</v>
      </c>
      <c r="Z11" s="19">
        <v>0.5</v>
      </c>
      <c r="AA11" s="19">
        <v>1.2</v>
      </c>
      <c r="AB11" s="19">
        <v>2</v>
      </c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</row>
    <row r="12" spans="1:42">
      <c r="A12" t="s">
        <v>1</v>
      </c>
      <c r="B12">
        <v>1</v>
      </c>
      <c r="C12">
        <v>11</v>
      </c>
      <c r="D12" s="12">
        <v>0</v>
      </c>
      <c r="E12" s="12">
        <f t="shared" si="0"/>
        <v>6</v>
      </c>
      <c r="F12" t="s">
        <v>29</v>
      </c>
      <c r="G12" s="13">
        <v>0</v>
      </c>
      <c r="H12" s="13">
        <v>0</v>
      </c>
      <c r="I12" s="13">
        <v>2</v>
      </c>
      <c r="J12" s="13">
        <v>1</v>
      </c>
      <c r="K12" s="13">
        <v>5</v>
      </c>
      <c r="L12" s="13">
        <v>18</v>
      </c>
      <c r="M12" t="s">
        <v>0</v>
      </c>
      <c r="Q12" t="s">
        <v>1</v>
      </c>
      <c r="R12">
        <v>1</v>
      </c>
      <c r="S12">
        <v>11</v>
      </c>
      <c r="T12" s="15">
        <v>0</v>
      </c>
      <c r="U12" s="15">
        <v>1</v>
      </c>
      <c r="V12" s="18">
        <f t="shared" si="1"/>
        <v>2</v>
      </c>
      <c r="W12" s="20">
        <f t="shared" si="2"/>
        <v>0.55000000000000004</v>
      </c>
      <c r="X12" s="21">
        <f t="shared" si="3"/>
        <v>4.4999999999999818E-2</v>
      </c>
      <c r="Y12" s="19">
        <v>0.7</v>
      </c>
      <c r="Z12" s="19">
        <v>0.4</v>
      </c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</row>
    <row r="13" spans="1:42">
      <c r="A13" t="s">
        <v>1</v>
      </c>
      <c r="B13">
        <v>2</v>
      </c>
      <c r="C13">
        <v>1</v>
      </c>
      <c r="D13" s="12">
        <v>10</v>
      </c>
      <c r="E13" s="12">
        <f t="shared" si="0"/>
        <v>16</v>
      </c>
      <c r="F13" t="s">
        <v>29</v>
      </c>
      <c r="G13" s="13">
        <v>20</v>
      </c>
      <c r="H13" s="13">
        <v>40</v>
      </c>
      <c r="I13" s="13">
        <v>1</v>
      </c>
      <c r="J13" s="13">
        <v>0</v>
      </c>
      <c r="K13" s="13">
        <v>7</v>
      </c>
      <c r="L13" s="13">
        <v>45</v>
      </c>
      <c r="M13" t="s">
        <v>0</v>
      </c>
      <c r="Q13" t="s">
        <v>1</v>
      </c>
      <c r="R13">
        <v>2</v>
      </c>
      <c r="S13">
        <v>1</v>
      </c>
      <c r="T13" s="15">
        <v>10</v>
      </c>
      <c r="U13" s="15">
        <v>1</v>
      </c>
      <c r="V13" s="18">
        <f t="shared" si="1"/>
        <v>1</v>
      </c>
      <c r="W13" s="20">
        <f t="shared" si="2"/>
        <v>1</v>
      </c>
      <c r="X13" s="21"/>
      <c r="Y13" s="19">
        <v>1</v>
      </c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</row>
    <row r="14" spans="1:42">
      <c r="A14" t="s">
        <v>1</v>
      </c>
      <c r="B14">
        <v>2</v>
      </c>
      <c r="C14">
        <v>2</v>
      </c>
      <c r="D14" s="12">
        <v>10</v>
      </c>
      <c r="E14" s="12">
        <f t="shared" si="0"/>
        <v>16</v>
      </c>
      <c r="F14" t="s">
        <v>29</v>
      </c>
      <c r="G14" s="13">
        <v>40</v>
      </c>
      <c r="H14" s="13">
        <v>30</v>
      </c>
      <c r="I14" s="13">
        <v>4</v>
      </c>
      <c r="J14" s="13">
        <v>1</v>
      </c>
      <c r="K14" s="13">
        <v>15</v>
      </c>
      <c r="L14" s="13">
        <v>27</v>
      </c>
      <c r="M14" t="s">
        <v>0</v>
      </c>
      <c r="Q14" t="s">
        <v>1</v>
      </c>
      <c r="R14">
        <v>2</v>
      </c>
      <c r="S14">
        <v>2</v>
      </c>
      <c r="T14" s="15">
        <v>10</v>
      </c>
      <c r="U14" s="15">
        <v>1</v>
      </c>
      <c r="V14" s="18">
        <f t="shared" si="1"/>
        <v>5</v>
      </c>
      <c r="W14" s="20">
        <f t="shared" si="2"/>
        <v>3</v>
      </c>
      <c r="X14" s="21">
        <f t="shared" si="3"/>
        <v>1</v>
      </c>
      <c r="Y14" s="19">
        <v>4</v>
      </c>
      <c r="Z14" s="19">
        <v>4</v>
      </c>
      <c r="AA14" s="19">
        <v>3</v>
      </c>
      <c r="AB14" s="19">
        <v>2</v>
      </c>
      <c r="AC14" s="19">
        <v>2</v>
      </c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</row>
    <row r="15" spans="1:42">
      <c r="A15" t="s">
        <v>1</v>
      </c>
      <c r="B15">
        <v>2</v>
      </c>
      <c r="C15">
        <v>3</v>
      </c>
      <c r="D15" s="12">
        <v>10</v>
      </c>
      <c r="E15" s="12">
        <f t="shared" si="0"/>
        <v>16</v>
      </c>
      <c r="F15" t="s">
        <v>29</v>
      </c>
      <c r="G15" s="13">
        <v>30</v>
      </c>
      <c r="H15" s="13">
        <v>30</v>
      </c>
      <c r="I15" s="13">
        <v>3</v>
      </c>
      <c r="J15" s="13">
        <v>1</v>
      </c>
      <c r="K15" s="13">
        <v>10</v>
      </c>
      <c r="L15" s="13">
        <v>14</v>
      </c>
      <c r="M15" t="s">
        <v>0</v>
      </c>
      <c r="Q15" t="s">
        <v>1</v>
      </c>
      <c r="R15">
        <v>2</v>
      </c>
      <c r="S15">
        <v>3</v>
      </c>
      <c r="T15" s="15">
        <v>10</v>
      </c>
      <c r="U15" s="15">
        <v>1</v>
      </c>
      <c r="V15" s="18">
        <f t="shared" si="1"/>
        <v>4</v>
      </c>
      <c r="W15" s="20">
        <f t="shared" si="2"/>
        <v>1.5</v>
      </c>
      <c r="X15" s="21">
        <f t="shared" si="3"/>
        <v>0.33333333333333331</v>
      </c>
      <c r="Y15" s="19">
        <v>2</v>
      </c>
      <c r="Z15" s="19">
        <v>1</v>
      </c>
      <c r="AA15" s="19">
        <v>1</v>
      </c>
      <c r="AB15" s="19">
        <v>2</v>
      </c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</row>
    <row r="16" spans="1:42">
      <c r="A16" t="s">
        <v>1</v>
      </c>
      <c r="B16">
        <v>2</v>
      </c>
      <c r="C16">
        <v>4</v>
      </c>
      <c r="D16" s="12">
        <v>10</v>
      </c>
      <c r="E16" s="12">
        <f t="shared" si="0"/>
        <v>16</v>
      </c>
      <c r="F16" t="s">
        <v>29</v>
      </c>
      <c r="G16" s="13">
        <v>20</v>
      </c>
      <c r="H16" s="13">
        <v>10</v>
      </c>
      <c r="I16" s="13">
        <v>5</v>
      </c>
      <c r="J16" s="13">
        <v>6</v>
      </c>
      <c r="K16" s="13">
        <v>4</v>
      </c>
      <c r="L16" s="13">
        <v>6</v>
      </c>
      <c r="M16" t="s">
        <v>0</v>
      </c>
      <c r="Q16" t="s">
        <v>1</v>
      </c>
      <c r="R16">
        <v>2</v>
      </c>
      <c r="S16">
        <v>4</v>
      </c>
      <c r="T16" s="15">
        <v>10</v>
      </c>
      <c r="U16" s="15">
        <v>1</v>
      </c>
      <c r="V16" s="18">
        <f t="shared" si="1"/>
        <v>10</v>
      </c>
      <c r="W16" s="20">
        <f t="shared" si="2"/>
        <v>2.1</v>
      </c>
      <c r="X16" s="21">
        <f t="shared" si="3"/>
        <v>1.4333333333333331</v>
      </c>
      <c r="Y16" s="19">
        <v>1</v>
      </c>
      <c r="Z16" s="19">
        <v>2</v>
      </c>
      <c r="AA16" s="19">
        <v>2</v>
      </c>
      <c r="AB16" s="19">
        <v>2</v>
      </c>
      <c r="AC16" s="19">
        <v>5</v>
      </c>
      <c r="AD16" s="19">
        <v>3</v>
      </c>
      <c r="AE16" s="19">
        <v>1</v>
      </c>
      <c r="AF16" s="19">
        <v>1</v>
      </c>
      <c r="AG16" s="19">
        <v>2</v>
      </c>
      <c r="AH16" s="19">
        <v>2</v>
      </c>
      <c r="AI16" s="19"/>
      <c r="AJ16" s="19"/>
      <c r="AK16" s="19"/>
      <c r="AL16" s="19"/>
      <c r="AM16" s="19"/>
      <c r="AN16" s="19"/>
      <c r="AO16" s="19"/>
      <c r="AP16" s="19"/>
    </row>
    <row r="17" spans="1:42">
      <c r="A17" t="s">
        <v>1</v>
      </c>
      <c r="B17">
        <v>2</v>
      </c>
      <c r="C17">
        <v>5</v>
      </c>
      <c r="D17" s="12">
        <v>10</v>
      </c>
      <c r="E17" s="12">
        <f t="shared" si="0"/>
        <v>16</v>
      </c>
      <c r="F17" t="s">
        <v>29</v>
      </c>
      <c r="G17" s="13">
        <v>30</v>
      </c>
      <c r="H17" s="13">
        <v>30</v>
      </c>
      <c r="I17" s="13">
        <v>6</v>
      </c>
      <c r="J17" s="13">
        <v>0</v>
      </c>
      <c r="K17" s="13">
        <v>10</v>
      </c>
      <c r="L17" s="13">
        <v>1</v>
      </c>
      <c r="M17" t="s">
        <v>0</v>
      </c>
      <c r="Q17" t="s">
        <v>1</v>
      </c>
      <c r="R17">
        <v>2</v>
      </c>
      <c r="S17">
        <v>5</v>
      </c>
      <c r="T17" s="15">
        <v>10</v>
      </c>
      <c r="U17" s="15">
        <v>1</v>
      </c>
      <c r="V17" s="18">
        <f t="shared" si="1"/>
        <v>6</v>
      </c>
      <c r="W17" s="20">
        <f t="shared" si="2"/>
        <v>1.6666666666666667</v>
      </c>
      <c r="X17" s="21">
        <f t="shared" si="3"/>
        <v>0.66666666666666641</v>
      </c>
      <c r="Y17" s="19">
        <v>3</v>
      </c>
      <c r="Z17" s="19">
        <v>1</v>
      </c>
      <c r="AA17" s="19">
        <v>1</v>
      </c>
      <c r="AB17" s="19">
        <v>2</v>
      </c>
      <c r="AC17" s="19">
        <v>2</v>
      </c>
      <c r="AD17" s="19">
        <v>1</v>
      </c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</row>
    <row r="18" spans="1:42">
      <c r="A18" t="s">
        <v>1</v>
      </c>
      <c r="B18">
        <v>2</v>
      </c>
      <c r="C18">
        <v>6</v>
      </c>
      <c r="D18" s="12">
        <v>10</v>
      </c>
      <c r="E18" s="12">
        <f t="shared" si="0"/>
        <v>16</v>
      </c>
      <c r="F18" t="s">
        <v>29</v>
      </c>
      <c r="G18" s="13">
        <v>10</v>
      </c>
      <c r="H18" s="13">
        <v>50</v>
      </c>
      <c r="I18" s="13">
        <v>14</v>
      </c>
      <c r="J18" s="13">
        <v>2</v>
      </c>
      <c r="K18" s="13">
        <v>18</v>
      </c>
      <c r="L18" s="13">
        <v>22</v>
      </c>
      <c r="M18" t="s">
        <v>0</v>
      </c>
      <c r="Q18" t="s">
        <v>1</v>
      </c>
      <c r="R18">
        <v>2</v>
      </c>
      <c r="S18">
        <v>6</v>
      </c>
      <c r="T18" s="15">
        <v>10</v>
      </c>
      <c r="U18" s="15">
        <v>1</v>
      </c>
      <c r="V18" s="18">
        <f t="shared" si="1"/>
        <v>15</v>
      </c>
      <c r="W18" s="20">
        <f t="shared" si="2"/>
        <v>2.4666666666666668</v>
      </c>
      <c r="X18" s="21">
        <f t="shared" si="3"/>
        <v>1.8380952380952382</v>
      </c>
      <c r="Y18" s="19">
        <v>3</v>
      </c>
      <c r="Z18" s="19">
        <v>4</v>
      </c>
      <c r="AA18" s="19">
        <v>3</v>
      </c>
      <c r="AB18" s="19">
        <v>3</v>
      </c>
      <c r="AC18" s="19">
        <v>1</v>
      </c>
      <c r="AD18" s="19">
        <v>3</v>
      </c>
      <c r="AE18" s="19">
        <v>6</v>
      </c>
      <c r="AF18" s="19">
        <v>1</v>
      </c>
      <c r="AG18" s="19">
        <v>2</v>
      </c>
      <c r="AH18" s="19">
        <v>3</v>
      </c>
      <c r="AI18" s="19">
        <v>2</v>
      </c>
      <c r="AJ18" s="19">
        <v>1</v>
      </c>
      <c r="AK18" s="19">
        <v>2</v>
      </c>
      <c r="AL18" s="19">
        <v>1</v>
      </c>
      <c r="AM18" s="19">
        <v>2</v>
      </c>
      <c r="AN18" s="19"/>
      <c r="AO18" s="19"/>
      <c r="AP18" s="19"/>
    </row>
    <row r="19" spans="1:42">
      <c r="A19" t="s">
        <v>1</v>
      </c>
      <c r="B19">
        <v>2</v>
      </c>
      <c r="C19">
        <v>7</v>
      </c>
      <c r="D19" s="12">
        <v>10</v>
      </c>
      <c r="E19" s="12">
        <f t="shared" si="0"/>
        <v>16</v>
      </c>
      <c r="F19" t="s">
        <v>29</v>
      </c>
      <c r="G19" s="13">
        <v>30</v>
      </c>
      <c r="H19" s="13">
        <v>30</v>
      </c>
      <c r="I19" s="13">
        <v>1</v>
      </c>
      <c r="J19" s="13">
        <v>0</v>
      </c>
      <c r="K19" s="13">
        <v>33</v>
      </c>
      <c r="L19" s="13">
        <v>3</v>
      </c>
      <c r="M19" t="s">
        <v>0</v>
      </c>
      <c r="Q19" t="s">
        <v>1</v>
      </c>
      <c r="R19">
        <v>2</v>
      </c>
      <c r="S19">
        <v>7</v>
      </c>
      <c r="T19" s="15">
        <v>10</v>
      </c>
      <c r="U19" s="15">
        <v>1</v>
      </c>
      <c r="V19" s="18">
        <f t="shared" si="1"/>
        <v>1</v>
      </c>
      <c r="W19" s="20">
        <f t="shared" si="2"/>
        <v>3</v>
      </c>
      <c r="X19" s="21"/>
      <c r="Y19" s="19">
        <v>3</v>
      </c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</row>
    <row r="20" spans="1:42">
      <c r="A20" t="s">
        <v>1</v>
      </c>
      <c r="B20">
        <v>2</v>
      </c>
      <c r="C20">
        <v>8</v>
      </c>
      <c r="D20" s="12">
        <v>10</v>
      </c>
      <c r="E20" s="12">
        <f t="shared" si="0"/>
        <v>16</v>
      </c>
      <c r="F20" t="s">
        <v>29</v>
      </c>
      <c r="G20" s="13">
        <v>20</v>
      </c>
      <c r="H20" s="13">
        <v>30</v>
      </c>
      <c r="I20" s="13">
        <v>16</v>
      </c>
      <c r="J20" s="13">
        <v>1</v>
      </c>
      <c r="K20" s="13">
        <v>6</v>
      </c>
      <c r="L20" s="13">
        <v>5</v>
      </c>
      <c r="M20" t="s">
        <v>0</v>
      </c>
      <c r="Q20" t="s">
        <v>1</v>
      </c>
      <c r="R20">
        <v>2</v>
      </c>
      <c r="S20">
        <v>8</v>
      </c>
      <c r="T20" s="15">
        <v>10</v>
      </c>
      <c r="U20" s="15">
        <v>1</v>
      </c>
      <c r="V20" s="18">
        <f t="shared" si="1"/>
        <v>16</v>
      </c>
      <c r="W20" s="20">
        <f t="shared" si="2"/>
        <v>2.1875</v>
      </c>
      <c r="X20" s="21">
        <f t="shared" si="3"/>
        <v>1.8958333333333333</v>
      </c>
      <c r="Y20" s="19">
        <v>1</v>
      </c>
      <c r="Z20" s="19">
        <v>2</v>
      </c>
      <c r="AA20" s="19">
        <v>3</v>
      </c>
      <c r="AB20" s="19">
        <v>3</v>
      </c>
      <c r="AC20" s="19">
        <v>3</v>
      </c>
      <c r="AD20" s="19">
        <v>5</v>
      </c>
      <c r="AE20" s="19">
        <v>1</v>
      </c>
      <c r="AF20" s="19">
        <v>1</v>
      </c>
      <c r="AG20" s="19">
        <v>5</v>
      </c>
      <c r="AH20" s="19">
        <v>1</v>
      </c>
      <c r="AI20" s="19">
        <v>2</v>
      </c>
      <c r="AJ20" s="19">
        <v>1</v>
      </c>
      <c r="AK20" s="19">
        <v>2</v>
      </c>
      <c r="AL20" s="19">
        <v>1</v>
      </c>
      <c r="AM20" s="19">
        <v>3</v>
      </c>
      <c r="AN20" s="19">
        <v>1</v>
      </c>
      <c r="AO20" s="19"/>
      <c r="AP20" s="19"/>
    </row>
    <row r="21" spans="1:42">
      <c r="A21" t="s">
        <v>1</v>
      </c>
      <c r="B21">
        <v>2</v>
      </c>
      <c r="C21">
        <v>9</v>
      </c>
      <c r="D21" s="12">
        <v>10</v>
      </c>
      <c r="E21" s="12">
        <f t="shared" si="0"/>
        <v>16</v>
      </c>
      <c r="F21" t="s">
        <v>29</v>
      </c>
      <c r="G21" s="13">
        <v>10</v>
      </c>
      <c r="H21" s="13">
        <v>20</v>
      </c>
      <c r="I21" s="13">
        <v>2</v>
      </c>
      <c r="J21" s="13">
        <v>0</v>
      </c>
      <c r="K21" s="13">
        <v>12</v>
      </c>
      <c r="L21" s="13">
        <v>43</v>
      </c>
      <c r="M21" t="s">
        <v>0</v>
      </c>
      <c r="Q21" t="s">
        <v>1</v>
      </c>
      <c r="R21">
        <v>2</v>
      </c>
      <c r="S21">
        <v>9</v>
      </c>
      <c r="T21" s="15">
        <v>10</v>
      </c>
      <c r="U21" s="15">
        <v>1</v>
      </c>
      <c r="V21" s="18">
        <f t="shared" si="1"/>
        <v>2</v>
      </c>
      <c r="W21" s="20">
        <f t="shared" si="2"/>
        <v>1.5</v>
      </c>
      <c r="X21" s="21">
        <f t="shared" si="3"/>
        <v>0.5</v>
      </c>
      <c r="Y21" s="19">
        <v>1</v>
      </c>
      <c r="Z21" s="19">
        <v>2</v>
      </c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</row>
    <row r="22" spans="1:42">
      <c r="A22" t="s">
        <v>1</v>
      </c>
      <c r="B22">
        <v>2</v>
      </c>
      <c r="C22">
        <v>10</v>
      </c>
      <c r="D22" s="12">
        <v>10</v>
      </c>
      <c r="E22" s="12">
        <f t="shared" si="0"/>
        <v>16</v>
      </c>
      <c r="F22" t="s">
        <v>29</v>
      </c>
      <c r="G22" s="13">
        <v>70</v>
      </c>
      <c r="H22" s="13">
        <v>50</v>
      </c>
      <c r="I22" s="13">
        <v>14</v>
      </c>
      <c r="J22" s="13">
        <v>0</v>
      </c>
      <c r="K22" s="13">
        <v>16</v>
      </c>
      <c r="L22" s="13">
        <v>41</v>
      </c>
      <c r="M22" t="s">
        <v>0</v>
      </c>
      <c r="Q22" t="s">
        <v>1</v>
      </c>
      <c r="R22">
        <v>2</v>
      </c>
      <c r="S22">
        <v>10</v>
      </c>
      <c r="T22" s="15">
        <v>10</v>
      </c>
      <c r="U22" s="15">
        <v>1</v>
      </c>
      <c r="V22" s="18">
        <f t="shared" si="1"/>
        <v>14</v>
      </c>
      <c r="W22" s="20">
        <f t="shared" si="2"/>
        <v>3.1428571428571428</v>
      </c>
      <c r="X22" s="21">
        <f t="shared" si="3"/>
        <v>0.74725274725274793</v>
      </c>
      <c r="Y22" s="19">
        <v>3</v>
      </c>
      <c r="Z22" s="19">
        <v>4</v>
      </c>
      <c r="AA22" s="19">
        <v>3</v>
      </c>
      <c r="AB22" s="19">
        <v>4</v>
      </c>
      <c r="AC22" s="19">
        <v>3</v>
      </c>
      <c r="AD22" s="19">
        <v>3</v>
      </c>
      <c r="AE22" s="19">
        <v>4</v>
      </c>
      <c r="AF22" s="19">
        <v>3</v>
      </c>
      <c r="AG22" s="19">
        <v>5</v>
      </c>
      <c r="AH22" s="19">
        <v>2</v>
      </c>
      <c r="AI22" s="19">
        <v>3</v>
      </c>
      <c r="AJ22" s="19">
        <v>2</v>
      </c>
      <c r="AK22" s="19">
        <v>3</v>
      </c>
      <c r="AL22" s="19">
        <v>2</v>
      </c>
      <c r="AM22" s="19"/>
      <c r="AN22" s="19"/>
      <c r="AO22" s="19"/>
      <c r="AP22" s="19"/>
    </row>
    <row r="23" spans="1:42">
      <c r="A23" t="s">
        <v>1</v>
      </c>
      <c r="B23">
        <v>3</v>
      </c>
      <c r="C23">
        <v>1</v>
      </c>
      <c r="D23">
        <v>20</v>
      </c>
      <c r="E23" s="12">
        <f t="shared" si="0"/>
        <v>26</v>
      </c>
      <c r="F23" t="s">
        <v>32</v>
      </c>
      <c r="G23" s="13">
        <v>60</v>
      </c>
      <c r="H23" s="13">
        <v>30</v>
      </c>
      <c r="I23" s="13">
        <v>1</v>
      </c>
      <c r="J23" s="13">
        <v>2</v>
      </c>
      <c r="K23" s="13">
        <v>50</v>
      </c>
      <c r="L23" s="13">
        <v>186</v>
      </c>
      <c r="M23" t="s">
        <v>0</v>
      </c>
      <c r="Q23" t="s">
        <v>1</v>
      </c>
      <c r="R23">
        <v>3</v>
      </c>
      <c r="S23">
        <v>1</v>
      </c>
      <c r="T23" s="15">
        <v>20</v>
      </c>
      <c r="U23" s="15">
        <v>1</v>
      </c>
      <c r="V23" s="18">
        <f t="shared" si="1"/>
        <v>1</v>
      </c>
      <c r="W23" s="20">
        <f t="shared" si="2"/>
        <v>3.1</v>
      </c>
      <c r="X23" s="21"/>
      <c r="Y23" s="19">
        <v>3.1</v>
      </c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</row>
    <row r="24" spans="1:42">
      <c r="A24" t="s">
        <v>1</v>
      </c>
      <c r="B24">
        <v>3</v>
      </c>
      <c r="C24">
        <v>2</v>
      </c>
      <c r="D24">
        <v>20</v>
      </c>
      <c r="E24" s="12">
        <f t="shared" si="0"/>
        <v>26</v>
      </c>
      <c r="F24" t="s">
        <v>32</v>
      </c>
      <c r="G24" s="13">
        <v>50</v>
      </c>
      <c r="H24" s="13">
        <v>20</v>
      </c>
      <c r="I24" s="13">
        <v>3</v>
      </c>
      <c r="J24" s="13">
        <v>1</v>
      </c>
      <c r="K24" s="13">
        <v>49</v>
      </c>
      <c r="L24" s="13">
        <v>45</v>
      </c>
      <c r="M24" t="s">
        <v>0</v>
      </c>
      <c r="Q24" t="s">
        <v>1</v>
      </c>
      <c r="R24">
        <v>3</v>
      </c>
      <c r="S24">
        <v>2</v>
      </c>
      <c r="T24" s="15">
        <v>20</v>
      </c>
      <c r="U24" s="15">
        <v>1</v>
      </c>
      <c r="V24" s="18">
        <f t="shared" si="1"/>
        <v>3</v>
      </c>
      <c r="W24" s="20">
        <f t="shared" si="2"/>
        <v>1.5666666666666664</v>
      </c>
      <c r="X24" s="21">
        <f t="shared" si="3"/>
        <v>0.4433333333333338</v>
      </c>
      <c r="Y24" s="19">
        <v>2.2999999999999998</v>
      </c>
      <c r="Z24" s="19">
        <v>1</v>
      </c>
      <c r="AA24" s="19">
        <v>1.4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</row>
    <row r="25" spans="1:42">
      <c r="A25" t="s">
        <v>1</v>
      </c>
      <c r="B25">
        <v>3</v>
      </c>
      <c r="C25">
        <v>3</v>
      </c>
      <c r="D25">
        <v>20</v>
      </c>
      <c r="E25" s="12">
        <f t="shared" si="0"/>
        <v>26</v>
      </c>
      <c r="F25" t="s">
        <v>32</v>
      </c>
      <c r="G25" s="13">
        <v>35</v>
      </c>
      <c r="H25" s="13">
        <v>0</v>
      </c>
      <c r="I25" s="13">
        <v>2</v>
      </c>
      <c r="J25" s="13">
        <v>2</v>
      </c>
      <c r="K25" s="13">
        <v>77</v>
      </c>
      <c r="L25" s="13">
        <v>16</v>
      </c>
      <c r="M25" t="s">
        <v>0</v>
      </c>
      <c r="Q25" t="s">
        <v>1</v>
      </c>
      <c r="R25">
        <v>3</v>
      </c>
      <c r="S25">
        <v>3</v>
      </c>
      <c r="T25" s="15">
        <v>20</v>
      </c>
      <c r="U25" s="15">
        <v>1</v>
      </c>
      <c r="V25" s="18">
        <f t="shared" si="1"/>
        <v>2</v>
      </c>
      <c r="W25" s="20">
        <f t="shared" si="2"/>
        <v>1.65</v>
      </c>
      <c r="X25" s="21">
        <f t="shared" si="3"/>
        <v>0.40500000000000025</v>
      </c>
      <c r="Y25" s="19">
        <v>1.2</v>
      </c>
      <c r="Z25" s="19">
        <v>2.1</v>
      </c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</row>
    <row r="26" spans="1:42">
      <c r="A26" t="s">
        <v>1</v>
      </c>
      <c r="B26">
        <v>3</v>
      </c>
      <c r="C26">
        <v>4</v>
      </c>
      <c r="D26">
        <v>20</v>
      </c>
      <c r="E26" s="12">
        <f t="shared" si="0"/>
        <v>26</v>
      </c>
      <c r="F26" t="s">
        <v>32</v>
      </c>
      <c r="G26" s="13">
        <v>30</v>
      </c>
      <c r="H26" s="13">
        <v>30</v>
      </c>
      <c r="I26" s="13">
        <v>3</v>
      </c>
      <c r="J26" s="13">
        <v>2</v>
      </c>
      <c r="K26" s="13">
        <v>24</v>
      </c>
      <c r="L26" s="13">
        <v>145</v>
      </c>
      <c r="M26" t="s">
        <v>0</v>
      </c>
      <c r="Q26" t="s">
        <v>1</v>
      </c>
      <c r="R26">
        <v>3</v>
      </c>
      <c r="S26">
        <v>4</v>
      </c>
      <c r="T26" s="15">
        <v>20</v>
      </c>
      <c r="U26" s="15">
        <v>1</v>
      </c>
      <c r="V26" s="18">
        <f t="shared" si="1"/>
        <v>3</v>
      </c>
      <c r="W26" s="20">
        <f t="shared" si="2"/>
        <v>1.0999999999999999</v>
      </c>
      <c r="X26" s="21">
        <f t="shared" si="3"/>
        <v>7.0000000000000284E-2</v>
      </c>
      <c r="Y26" s="19">
        <v>1.3</v>
      </c>
      <c r="Z26" s="19">
        <v>1.2</v>
      </c>
      <c r="AA26" s="19">
        <v>0.8</v>
      </c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</row>
    <row r="27" spans="1:42">
      <c r="A27" t="s">
        <v>1</v>
      </c>
      <c r="B27">
        <v>3</v>
      </c>
      <c r="C27">
        <v>5</v>
      </c>
      <c r="D27">
        <v>20</v>
      </c>
      <c r="E27" s="12">
        <f t="shared" si="0"/>
        <v>26</v>
      </c>
      <c r="F27" t="s">
        <v>32</v>
      </c>
      <c r="G27" s="13">
        <v>30</v>
      </c>
      <c r="H27" s="13">
        <v>40</v>
      </c>
      <c r="I27" s="13">
        <v>1</v>
      </c>
      <c r="J27" s="13">
        <v>1</v>
      </c>
      <c r="K27" s="13">
        <v>90</v>
      </c>
      <c r="L27" s="13">
        <v>17</v>
      </c>
      <c r="M27" t="s">
        <v>0</v>
      </c>
      <c r="Q27" t="s">
        <v>1</v>
      </c>
      <c r="R27">
        <v>3</v>
      </c>
      <c r="S27">
        <v>5</v>
      </c>
      <c r="T27" s="15">
        <v>20</v>
      </c>
      <c r="U27" s="15">
        <v>1</v>
      </c>
      <c r="V27" s="18">
        <f t="shared" si="1"/>
        <v>1</v>
      </c>
      <c r="W27" s="20">
        <f t="shared" si="2"/>
        <v>1.4</v>
      </c>
      <c r="X27" s="21"/>
      <c r="Y27" s="19">
        <v>1.4</v>
      </c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</row>
    <row r="28" spans="1:42">
      <c r="A28" t="s">
        <v>1</v>
      </c>
      <c r="B28">
        <v>3</v>
      </c>
      <c r="C28">
        <v>6</v>
      </c>
      <c r="D28">
        <v>20</v>
      </c>
      <c r="E28" s="12">
        <f t="shared" si="0"/>
        <v>26</v>
      </c>
      <c r="F28" t="s">
        <v>32</v>
      </c>
      <c r="G28" s="13">
        <v>40</v>
      </c>
      <c r="H28" s="13">
        <v>10</v>
      </c>
      <c r="I28" s="13">
        <v>2</v>
      </c>
      <c r="J28" s="13">
        <v>4</v>
      </c>
      <c r="K28" s="13">
        <v>69</v>
      </c>
      <c r="L28" s="13">
        <v>92</v>
      </c>
      <c r="M28" t="s">
        <v>0</v>
      </c>
      <c r="Q28" t="s">
        <v>1</v>
      </c>
      <c r="R28">
        <v>3</v>
      </c>
      <c r="S28">
        <v>6</v>
      </c>
      <c r="T28" s="15">
        <v>20</v>
      </c>
      <c r="U28" s="15">
        <v>1</v>
      </c>
      <c r="V28" s="18">
        <f t="shared" si="1"/>
        <v>2</v>
      </c>
      <c r="W28" s="20">
        <f t="shared" si="2"/>
        <v>2</v>
      </c>
      <c r="X28" s="21">
        <f t="shared" si="3"/>
        <v>0.32000000000000028</v>
      </c>
      <c r="Y28" s="19">
        <v>1.6</v>
      </c>
      <c r="Z28" s="19">
        <v>2.4</v>
      </c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</row>
    <row r="29" spans="1:42">
      <c r="A29" t="s">
        <v>1</v>
      </c>
      <c r="B29">
        <v>3</v>
      </c>
      <c r="C29">
        <v>7</v>
      </c>
      <c r="D29">
        <v>20</v>
      </c>
      <c r="E29" s="12">
        <f t="shared" si="0"/>
        <v>26</v>
      </c>
      <c r="F29" t="s">
        <v>32</v>
      </c>
      <c r="G29" s="13">
        <v>80</v>
      </c>
      <c r="H29" s="13">
        <v>20</v>
      </c>
      <c r="I29" s="13">
        <v>0</v>
      </c>
      <c r="J29" s="13">
        <v>0</v>
      </c>
      <c r="K29" s="13">
        <v>24</v>
      </c>
      <c r="L29" s="13">
        <v>35</v>
      </c>
      <c r="M29" t="s">
        <v>0</v>
      </c>
      <c r="Q29" t="s">
        <v>1</v>
      </c>
      <c r="R29">
        <v>3</v>
      </c>
      <c r="S29">
        <v>7</v>
      </c>
      <c r="T29" s="15">
        <v>20</v>
      </c>
      <c r="U29" s="15">
        <v>1</v>
      </c>
      <c r="V29" s="18">
        <f t="shared" si="1"/>
        <v>1</v>
      </c>
      <c r="W29" s="20">
        <f t="shared" si="2"/>
        <v>0</v>
      </c>
      <c r="X29" s="21"/>
      <c r="Y29" s="19">
        <v>0</v>
      </c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</row>
    <row r="30" spans="1:42">
      <c r="A30" t="s">
        <v>1</v>
      </c>
      <c r="B30">
        <v>3</v>
      </c>
      <c r="C30">
        <v>8</v>
      </c>
      <c r="D30">
        <v>20</v>
      </c>
      <c r="E30" s="12">
        <f t="shared" si="0"/>
        <v>26</v>
      </c>
      <c r="F30" t="s">
        <v>32</v>
      </c>
      <c r="G30" s="13">
        <v>30</v>
      </c>
      <c r="H30" s="13">
        <v>10</v>
      </c>
      <c r="I30" s="13">
        <v>6</v>
      </c>
      <c r="J30" s="13">
        <v>6</v>
      </c>
      <c r="K30" s="13">
        <v>29</v>
      </c>
      <c r="L30" s="13">
        <v>16</v>
      </c>
      <c r="M30" t="s">
        <v>0</v>
      </c>
      <c r="Q30" t="s">
        <v>1</v>
      </c>
      <c r="R30">
        <v>3</v>
      </c>
      <c r="S30">
        <v>8</v>
      </c>
      <c r="T30" s="15">
        <v>20</v>
      </c>
      <c r="U30" s="15">
        <v>1</v>
      </c>
      <c r="V30" s="18">
        <f t="shared" si="1"/>
        <v>6</v>
      </c>
      <c r="W30" s="20">
        <f t="shared" si="2"/>
        <v>1.5999999999999999</v>
      </c>
      <c r="X30" s="21">
        <f t="shared" si="3"/>
        <v>0.32000000000000028</v>
      </c>
      <c r="Y30" s="19">
        <v>2</v>
      </c>
      <c r="Z30" s="19">
        <v>2.5</v>
      </c>
      <c r="AA30" s="19">
        <v>1.1000000000000001</v>
      </c>
      <c r="AB30" s="19">
        <v>1.5</v>
      </c>
      <c r="AC30" s="19">
        <v>1</v>
      </c>
      <c r="AD30" s="19">
        <v>1.5</v>
      </c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</row>
    <row r="31" spans="1:42">
      <c r="A31" t="s">
        <v>1</v>
      </c>
      <c r="B31">
        <v>3</v>
      </c>
      <c r="C31">
        <v>9</v>
      </c>
      <c r="D31">
        <v>20</v>
      </c>
      <c r="E31" s="12">
        <f t="shared" si="0"/>
        <v>26</v>
      </c>
      <c r="F31" t="s">
        <v>32</v>
      </c>
      <c r="G31" s="13">
        <v>60</v>
      </c>
      <c r="H31" s="13">
        <v>50</v>
      </c>
      <c r="I31" s="13">
        <v>4</v>
      </c>
      <c r="J31" s="13">
        <v>2</v>
      </c>
      <c r="K31" s="13">
        <v>70</v>
      </c>
      <c r="L31" s="13">
        <v>14</v>
      </c>
      <c r="M31" t="s">
        <v>0</v>
      </c>
      <c r="Q31" t="s">
        <v>1</v>
      </c>
      <c r="R31">
        <v>3</v>
      </c>
      <c r="S31">
        <v>9</v>
      </c>
      <c r="T31" s="15">
        <v>20</v>
      </c>
      <c r="U31" s="15">
        <v>1</v>
      </c>
      <c r="V31" s="18">
        <f t="shared" si="1"/>
        <v>4</v>
      </c>
      <c r="W31" s="20">
        <f t="shared" si="2"/>
        <v>2.3250000000000002</v>
      </c>
      <c r="X31" s="21">
        <f t="shared" si="3"/>
        <v>0.38916666666666561</v>
      </c>
      <c r="Y31" s="19">
        <v>2.2999999999999998</v>
      </c>
      <c r="Z31" s="19">
        <v>2.5</v>
      </c>
      <c r="AA31" s="19">
        <v>3</v>
      </c>
      <c r="AB31" s="19">
        <v>1.5</v>
      </c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</row>
    <row r="32" spans="1:42">
      <c r="A32" t="s">
        <v>1</v>
      </c>
      <c r="B32">
        <v>3</v>
      </c>
      <c r="C32">
        <v>10</v>
      </c>
      <c r="D32">
        <v>20</v>
      </c>
      <c r="E32" s="12">
        <f t="shared" si="0"/>
        <v>26</v>
      </c>
      <c r="F32" t="s">
        <v>32</v>
      </c>
      <c r="G32" s="13">
        <v>20</v>
      </c>
      <c r="H32" s="13">
        <v>10</v>
      </c>
      <c r="I32" s="13">
        <v>0</v>
      </c>
      <c r="J32" s="13">
        <v>1</v>
      </c>
      <c r="K32" s="13">
        <v>42</v>
      </c>
      <c r="L32" s="13">
        <v>13</v>
      </c>
      <c r="M32" t="s">
        <v>0</v>
      </c>
      <c r="Q32" t="s">
        <v>1</v>
      </c>
      <c r="R32">
        <v>3</v>
      </c>
      <c r="S32">
        <v>10</v>
      </c>
      <c r="T32" s="15">
        <v>20</v>
      </c>
      <c r="U32" s="15">
        <v>1</v>
      </c>
      <c r="V32" s="18">
        <f t="shared" si="1"/>
        <v>1</v>
      </c>
      <c r="W32" s="20">
        <f t="shared" si="2"/>
        <v>0</v>
      </c>
      <c r="X32" s="21"/>
      <c r="Y32" s="19">
        <v>0</v>
      </c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</row>
    <row r="33" spans="1:42">
      <c r="A33" t="s">
        <v>1</v>
      </c>
      <c r="B33">
        <v>3</v>
      </c>
      <c r="C33">
        <v>11</v>
      </c>
      <c r="D33">
        <v>20</v>
      </c>
      <c r="E33" s="12">
        <f t="shared" si="0"/>
        <v>26</v>
      </c>
      <c r="F33" t="s">
        <v>32</v>
      </c>
      <c r="G33" s="13">
        <v>30</v>
      </c>
      <c r="H33" s="13">
        <v>70</v>
      </c>
      <c r="I33" s="13">
        <v>5</v>
      </c>
      <c r="J33" s="13">
        <v>2</v>
      </c>
      <c r="K33" s="13">
        <v>74</v>
      </c>
      <c r="L33" s="13">
        <v>14</v>
      </c>
      <c r="M33" t="s">
        <v>0</v>
      </c>
      <c r="Q33" t="s">
        <v>1</v>
      </c>
      <c r="R33">
        <v>3</v>
      </c>
      <c r="S33">
        <v>11</v>
      </c>
      <c r="T33" s="15">
        <v>20</v>
      </c>
      <c r="U33" s="15">
        <v>1</v>
      </c>
      <c r="V33" s="18">
        <f t="shared" si="1"/>
        <v>5</v>
      </c>
      <c r="W33" s="20">
        <f t="shared" si="2"/>
        <v>2.2800000000000002</v>
      </c>
      <c r="X33" s="21">
        <f t="shared" si="3"/>
        <v>0.31699999999999928</v>
      </c>
      <c r="Y33" s="19">
        <v>2.5</v>
      </c>
      <c r="Z33" s="19">
        <v>2</v>
      </c>
      <c r="AA33" s="19">
        <v>1.5</v>
      </c>
      <c r="AB33" s="19">
        <v>3</v>
      </c>
      <c r="AC33" s="19">
        <v>2.4</v>
      </c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</row>
    <row r="34" spans="1:42">
      <c r="A34" t="s">
        <v>1</v>
      </c>
      <c r="B34">
        <v>4</v>
      </c>
      <c r="C34">
        <v>1</v>
      </c>
      <c r="D34" s="12">
        <v>30</v>
      </c>
      <c r="E34" s="12">
        <f t="shared" si="0"/>
        <v>36</v>
      </c>
      <c r="F34" t="s">
        <v>29</v>
      </c>
      <c r="G34" s="13">
        <v>10</v>
      </c>
      <c r="H34" s="13">
        <v>95</v>
      </c>
      <c r="I34" s="13">
        <v>10</v>
      </c>
      <c r="J34" s="13">
        <v>0</v>
      </c>
      <c r="K34" s="13">
        <v>16</v>
      </c>
      <c r="L34" s="13">
        <v>30</v>
      </c>
      <c r="M34" t="s">
        <v>0</v>
      </c>
      <c r="Q34" t="s">
        <v>1</v>
      </c>
      <c r="R34">
        <v>4</v>
      </c>
      <c r="S34">
        <v>1</v>
      </c>
      <c r="T34" s="15">
        <v>30</v>
      </c>
      <c r="U34" s="15">
        <v>1</v>
      </c>
      <c r="V34" s="18">
        <f t="shared" si="1"/>
        <v>10</v>
      </c>
      <c r="W34" s="20">
        <f t="shared" si="2"/>
        <v>2.8</v>
      </c>
      <c r="X34" s="21">
        <f t="shared" si="3"/>
        <v>0.39999999999999936</v>
      </c>
      <c r="Y34" s="19">
        <v>4</v>
      </c>
      <c r="Z34" s="19">
        <v>3</v>
      </c>
      <c r="AA34" s="19">
        <v>2</v>
      </c>
      <c r="AB34" s="19">
        <v>3</v>
      </c>
      <c r="AC34" s="19">
        <v>3</v>
      </c>
      <c r="AD34" s="19">
        <v>2</v>
      </c>
      <c r="AE34" s="19">
        <v>2</v>
      </c>
      <c r="AF34" s="19">
        <v>3</v>
      </c>
      <c r="AG34" s="19">
        <v>3</v>
      </c>
      <c r="AH34" s="19">
        <v>3</v>
      </c>
      <c r="AI34" s="19"/>
      <c r="AJ34" s="19"/>
      <c r="AK34" s="19"/>
      <c r="AL34" s="19"/>
      <c r="AM34" s="19"/>
      <c r="AN34" s="19"/>
      <c r="AO34" s="19"/>
      <c r="AP34" s="19"/>
    </row>
    <row r="35" spans="1:42">
      <c r="A35" t="s">
        <v>1</v>
      </c>
      <c r="B35">
        <v>4</v>
      </c>
      <c r="C35">
        <v>2</v>
      </c>
      <c r="D35" s="12">
        <v>30</v>
      </c>
      <c r="E35" s="12">
        <f t="shared" si="0"/>
        <v>36</v>
      </c>
      <c r="F35" t="s">
        <v>29</v>
      </c>
      <c r="G35" s="13">
        <v>40</v>
      </c>
      <c r="H35" s="13">
        <v>40</v>
      </c>
      <c r="I35" s="13">
        <v>10</v>
      </c>
      <c r="J35" s="13">
        <v>0</v>
      </c>
      <c r="K35" s="13">
        <v>2</v>
      </c>
      <c r="L35" s="13">
        <v>2</v>
      </c>
      <c r="M35" t="s">
        <v>0</v>
      </c>
      <c r="Q35" t="s">
        <v>1</v>
      </c>
      <c r="R35">
        <v>4</v>
      </c>
      <c r="S35">
        <v>2</v>
      </c>
      <c r="T35" s="15">
        <v>30</v>
      </c>
      <c r="U35" s="15">
        <v>1</v>
      </c>
      <c r="V35" s="18">
        <f t="shared" si="1"/>
        <v>10</v>
      </c>
      <c r="W35" s="20">
        <f t="shared" si="2"/>
        <v>2</v>
      </c>
      <c r="X35" s="21">
        <f t="shared" si="3"/>
        <v>0.66666666666666663</v>
      </c>
      <c r="Y35" s="19">
        <v>3</v>
      </c>
      <c r="Z35" s="19">
        <v>3</v>
      </c>
      <c r="AA35" s="19">
        <v>2</v>
      </c>
      <c r="AB35" s="19">
        <v>1</v>
      </c>
      <c r="AC35" s="19">
        <v>2</v>
      </c>
      <c r="AD35" s="19">
        <v>2</v>
      </c>
      <c r="AE35" s="19">
        <v>1</v>
      </c>
      <c r="AF35" s="19">
        <v>3</v>
      </c>
      <c r="AG35" s="19">
        <v>2</v>
      </c>
      <c r="AH35" s="19">
        <v>1</v>
      </c>
      <c r="AI35" s="19"/>
      <c r="AJ35" s="19"/>
      <c r="AK35" s="19"/>
      <c r="AL35" s="19"/>
      <c r="AM35" s="19"/>
      <c r="AN35" s="19"/>
      <c r="AO35" s="19"/>
      <c r="AP35" s="19"/>
    </row>
    <row r="36" spans="1:42">
      <c r="A36" t="s">
        <v>1</v>
      </c>
      <c r="B36">
        <v>4</v>
      </c>
      <c r="C36">
        <v>3</v>
      </c>
      <c r="D36" s="12">
        <v>30</v>
      </c>
      <c r="E36" s="12">
        <f t="shared" si="0"/>
        <v>36</v>
      </c>
      <c r="F36" t="s">
        <v>29</v>
      </c>
      <c r="G36" s="13">
        <v>30</v>
      </c>
      <c r="H36" s="13">
        <v>40</v>
      </c>
      <c r="I36" s="13">
        <v>5</v>
      </c>
      <c r="J36" s="13">
        <v>0</v>
      </c>
      <c r="K36" s="13">
        <v>13</v>
      </c>
      <c r="L36" s="13">
        <v>3</v>
      </c>
      <c r="M36" t="s">
        <v>0</v>
      </c>
      <c r="Q36" t="s">
        <v>1</v>
      </c>
      <c r="R36">
        <v>4</v>
      </c>
      <c r="S36">
        <v>3</v>
      </c>
      <c r="T36" s="15">
        <v>30</v>
      </c>
      <c r="U36" s="15">
        <v>1</v>
      </c>
      <c r="V36" s="18">
        <f t="shared" si="1"/>
        <v>5</v>
      </c>
      <c r="W36" s="20">
        <f t="shared" si="2"/>
        <v>3.4</v>
      </c>
      <c r="X36" s="21">
        <f t="shared" si="3"/>
        <v>0.30000000000000071</v>
      </c>
      <c r="Y36" s="19">
        <v>3</v>
      </c>
      <c r="Z36" s="19">
        <v>4</v>
      </c>
      <c r="AA36" s="19">
        <v>3</v>
      </c>
      <c r="AB36" s="19">
        <v>4</v>
      </c>
      <c r="AC36" s="19">
        <v>3</v>
      </c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</row>
    <row r="37" spans="1:42">
      <c r="A37" t="s">
        <v>1</v>
      </c>
      <c r="B37">
        <v>4</v>
      </c>
      <c r="C37">
        <v>4</v>
      </c>
      <c r="D37" s="12">
        <v>30</v>
      </c>
      <c r="E37" s="12">
        <f t="shared" si="0"/>
        <v>36</v>
      </c>
      <c r="F37" t="s">
        <v>29</v>
      </c>
      <c r="G37" s="13">
        <v>10</v>
      </c>
      <c r="H37" s="13">
        <v>20</v>
      </c>
      <c r="I37" s="13">
        <v>8</v>
      </c>
      <c r="J37" s="13">
        <v>0</v>
      </c>
      <c r="K37" s="13">
        <v>9</v>
      </c>
      <c r="L37" s="13">
        <v>3</v>
      </c>
      <c r="M37" t="s">
        <v>0</v>
      </c>
      <c r="Q37" t="s">
        <v>1</v>
      </c>
      <c r="R37">
        <v>4</v>
      </c>
      <c r="S37">
        <v>4</v>
      </c>
      <c r="T37" s="15">
        <v>30</v>
      </c>
      <c r="U37" s="15">
        <v>1</v>
      </c>
      <c r="V37" s="18">
        <f t="shared" si="1"/>
        <v>10</v>
      </c>
      <c r="W37" s="20">
        <f t="shared" si="2"/>
        <v>1.7</v>
      </c>
      <c r="X37" s="21">
        <f t="shared" si="3"/>
        <v>0.45555555555555571</v>
      </c>
      <c r="Y37" s="19">
        <v>2</v>
      </c>
      <c r="Z37" s="19">
        <v>1</v>
      </c>
      <c r="AA37" s="19">
        <v>3</v>
      </c>
      <c r="AB37" s="19">
        <v>2</v>
      </c>
      <c r="AC37" s="19">
        <v>1</v>
      </c>
      <c r="AD37" s="19">
        <v>2</v>
      </c>
      <c r="AE37" s="19">
        <v>1</v>
      </c>
      <c r="AF37" s="19">
        <v>2</v>
      </c>
      <c r="AG37" s="19">
        <v>1</v>
      </c>
      <c r="AH37" s="19">
        <v>2</v>
      </c>
      <c r="AI37" s="19"/>
      <c r="AJ37" s="19"/>
      <c r="AK37" s="19"/>
      <c r="AL37" s="19"/>
      <c r="AM37" s="19"/>
      <c r="AN37" s="19"/>
      <c r="AO37" s="19"/>
      <c r="AP37" s="19"/>
    </row>
    <row r="38" spans="1:42">
      <c r="A38" t="s">
        <v>1</v>
      </c>
      <c r="B38">
        <v>4</v>
      </c>
      <c r="C38">
        <v>5</v>
      </c>
      <c r="D38" s="12">
        <v>30</v>
      </c>
      <c r="E38" s="12">
        <f t="shared" si="0"/>
        <v>36</v>
      </c>
      <c r="F38" t="s">
        <v>29</v>
      </c>
      <c r="G38" s="13">
        <v>20</v>
      </c>
      <c r="H38" s="13">
        <v>90</v>
      </c>
      <c r="I38" s="13">
        <v>3</v>
      </c>
      <c r="J38" s="13">
        <v>0</v>
      </c>
      <c r="K38" s="13">
        <v>32</v>
      </c>
      <c r="L38" s="13">
        <v>36</v>
      </c>
      <c r="M38" t="s">
        <v>0</v>
      </c>
      <c r="Q38" t="s">
        <v>1</v>
      </c>
      <c r="R38">
        <v>4</v>
      </c>
      <c r="S38">
        <v>5</v>
      </c>
      <c r="T38" s="15">
        <v>30</v>
      </c>
      <c r="U38" s="15">
        <v>1</v>
      </c>
      <c r="V38" s="18">
        <f t="shared" si="1"/>
        <v>3</v>
      </c>
      <c r="W38" s="20">
        <f t="shared" si="2"/>
        <v>2.3333333333333335</v>
      </c>
      <c r="X38" s="21">
        <f t="shared" si="3"/>
        <v>0.33333333333333393</v>
      </c>
      <c r="Y38" s="19">
        <v>2</v>
      </c>
      <c r="Z38" s="19">
        <v>2</v>
      </c>
      <c r="AA38" s="19">
        <v>3</v>
      </c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</row>
    <row r="39" spans="1:42">
      <c r="A39" t="s">
        <v>1</v>
      </c>
      <c r="B39">
        <v>4</v>
      </c>
      <c r="C39">
        <v>6</v>
      </c>
      <c r="D39" s="12">
        <v>30</v>
      </c>
      <c r="E39" s="12">
        <f t="shared" si="0"/>
        <v>36</v>
      </c>
      <c r="F39" t="s">
        <v>29</v>
      </c>
      <c r="G39" s="13">
        <v>5</v>
      </c>
      <c r="H39" s="13">
        <v>100</v>
      </c>
      <c r="I39" s="13">
        <v>3</v>
      </c>
      <c r="J39" s="13">
        <v>0</v>
      </c>
      <c r="K39" s="13">
        <v>30</v>
      </c>
      <c r="L39" s="13">
        <v>33</v>
      </c>
      <c r="M39" t="s">
        <v>0</v>
      </c>
      <c r="Q39" t="s">
        <v>1</v>
      </c>
      <c r="R39">
        <v>4</v>
      </c>
      <c r="S39">
        <v>6</v>
      </c>
      <c r="T39" s="15">
        <v>30</v>
      </c>
      <c r="U39" s="15">
        <v>1</v>
      </c>
      <c r="V39" s="18">
        <f t="shared" si="1"/>
        <v>3</v>
      </c>
      <c r="W39" s="20">
        <f t="shared" si="2"/>
        <v>4.333333333333333</v>
      </c>
      <c r="X39" s="21">
        <f t="shared" si="3"/>
        <v>0.33333333333333215</v>
      </c>
      <c r="Y39" s="19">
        <v>4</v>
      </c>
      <c r="Z39" s="19">
        <v>4</v>
      </c>
      <c r="AA39" s="19">
        <v>5</v>
      </c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</row>
    <row r="40" spans="1:42">
      <c r="A40" t="s">
        <v>1</v>
      </c>
      <c r="B40">
        <v>4</v>
      </c>
      <c r="C40">
        <v>7</v>
      </c>
      <c r="D40" s="12">
        <v>30</v>
      </c>
      <c r="E40" s="12">
        <f t="shared" si="0"/>
        <v>36</v>
      </c>
      <c r="F40" t="s">
        <v>29</v>
      </c>
      <c r="G40" s="13">
        <v>50</v>
      </c>
      <c r="H40" s="13">
        <v>90</v>
      </c>
      <c r="I40" s="13">
        <v>5</v>
      </c>
      <c r="J40" s="13">
        <v>0</v>
      </c>
      <c r="K40" s="13">
        <v>25</v>
      </c>
      <c r="L40" s="13">
        <v>45</v>
      </c>
      <c r="M40" t="s">
        <v>0</v>
      </c>
      <c r="Q40" t="s">
        <v>1</v>
      </c>
      <c r="R40">
        <v>4</v>
      </c>
      <c r="S40">
        <v>7</v>
      </c>
      <c r="T40" s="15">
        <v>30</v>
      </c>
      <c r="U40" s="15">
        <v>1</v>
      </c>
      <c r="V40" s="18">
        <f t="shared" si="1"/>
        <v>5</v>
      </c>
      <c r="W40" s="20">
        <f t="shared" si="2"/>
        <v>4.8</v>
      </c>
      <c r="X40" s="21">
        <f t="shared" si="3"/>
        <v>2.6999999999999993</v>
      </c>
      <c r="Y40" s="19">
        <v>7</v>
      </c>
      <c r="Z40" s="19">
        <v>6</v>
      </c>
      <c r="AA40" s="19">
        <v>4</v>
      </c>
      <c r="AB40" s="19">
        <v>3</v>
      </c>
      <c r="AC40" s="19">
        <v>4</v>
      </c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</row>
    <row r="41" spans="1:42">
      <c r="A41" t="s">
        <v>1</v>
      </c>
      <c r="B41">
        <v>4</v>
      </c>
      <c r="C41">
        <v>8</v>
      </c>
      <c r="D41" s="12">
        <v>30</v>
      </c>
      <c r="E41" s="12">
        <f t="shared" si="0"/>
        <v>36</v>
      </c>
      <c r="F41" t="s">
        <v>29</v>
      </c>
      <c r="G41" s="13">
        <v>35</v>
      </c>
      <c r="H41" s="13">
        <v>90</v>
      </c>
      <c r="I41" s="13">
        <v>1</v>
      </c>
      <c r="J41" s="13">
        <v>0</v>
      </c>
      <c r="K41" s="13">
        <v>17</v>
      </c>
      <c r="L41" s="13">
        <v>48</v>
      </c>
      <c r="M41" t="s">
        <v>0</v>
      </c>
      <c r="Q41" t="s">
        <v>1</v>
      </c>
      <c r="R41">
        <v>4</v>
      </c>
      <c r="S41">
        <v>8</v>
      </c>
      <c r="T41" s="15">
        <v>30</v>
      </c>
      <c r="U41" s="15">
        <v>1</v>
      </c>
      <c r="V41" s="18">
        <f t="shared" si="1"/>
        <v>1</v>
      </c>
      <c r="W41" s="20">
        <f t="shared" si="2"/>
        <v>3</v>
      </c>
      <c r="X41" s="21"/>
      <c r="Y41" s="19">
        <v>3</v>
      </c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</row>
    <row r="42" spans="1:42">
      <c r="A42" t="s">
        <v>1</v>
      </c>
      <c r="B42">
        <v>4</v>
      </c>
      <c r="C42">
        <v>9</v>
      </c>
      <c r="D42" s="12">
        <v>30</v>
      </c>
      <c r="E42" s="12">
        <f t="shared" si="0"/>
        <v>36</v>
      </c>
      <c r="F42" t="s">
        <v>29</v>
      </c>
      <c r="G42" s="13">
        <v>50</v>
      </c>
      <c r="H42" s="13">
        <v>90</v>
      </c>
      <c r="I42" s="13">
        <v>1</v>
      </c>
      <c r="J42" s="13">
        <v>0</v>
      </c>
      <c r="K42" s="13">
        <v>23</v>
      </c>
      <c r="L42" s="13">
        <v>38</v>
      </c>
      <c r="M42" t="s">
        <v>0</v>
      </c>
      <c r="Q42" t="s">
        <v>1</v>
      </c>
      <c r="R42">
        <v>4</v>
      </c>
      <c r="S42">
        <v>9</v>
      </c>
      <c r="T42" s="15">
        <v>30</v>
      </c>
      <c r="U42" s="15">
        <v>1</v>
      </c>
      <c r="V42" s="18">
        <f t="shared" si="1"/>
        <v>1</v>
      </c>
      <c r="W42" s="20">
        <f t="shared" si="2"/>
        <v>3</v>
      </c>
      <c r="X42" s="21"/>
      <c r="Y42" s="19">
        <v>3</v>
      </c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</row>
    <row r="43" spans="1:42">
      <c r="A43" t="s">
        <v>1</v>
      </c>
      <c r="B43">
        <v>4</v>
      </c>
      <c r="C43">
        <v>10</v>
      </c>
      <c r="D43" s="12">
        <v>30</v>
      </c>
      <c r="E43" s="12">
        <f t="shared" si="0"/>
        <v>36</v>
      </c>
      <c r="F43" t="s">
        <v>29</v>
      </c>
      <c r="G43" s="13">
        <v>15</v>
      </c>
      <c r="H43" s="13">
        <v>90</v>
      </c>
      <c r="I43" s="13">
        <v>6</v>
      </c>
      <c r="J43" s="13">
        <v>0</v>
      </c>
      <c r="K43" s="13">
        <v>34</v>
      </c>
      <c r="L43" s="13">
        <v>50</v>
      </c>
      <c r="M43" t="s">
        <v>0</v>
      </c>
      <c r="Q43" t="s">
        <v>1</v>
      </c>
      <c r="R43">
        <v>4</v>
      </c>
      <c r="S43">
        <v>10</v>
      </c>
      <c r="T43" s="15">
        <v>30</v>
      </c>
      <c r="U43" s="15">
        <v>1</v>
      </c>
      <c r="V43" s="18">
        <f t="shared" si="1"/>
        <v>6</v>
      </c>
      <c r="W43" s="20">
        <f t="shared" si="2"/>
        <v>3</v>
      </c>
      <c r="X43" s="21">
        <f t="shared" si="3"/>
        <v>2.4</v>
      </c>
      <c r="Y43" s="19">
        <v>2</v>
      </c>
      <c r="Z43" s="19">
        <v>3</v>
      </c>
      <c r="AA43" s="19">
        <v>2</v>
      </c>
      <c r="AB43" s="19">
        <v>2</v>
      </c>
      <c r="AC43" s="19">
        <v>6</v>
      </c>
      <c r="AD43" s="19">
        <v>3</v>
      </c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</row>
    <row r="44" spans="1:42">
      <c r="A44" t="s">
        <v>1</v>
      </c>
      <c r="B44">
        <v>5</v>
      </c>
      <c r="C44">
        <v>1</v>
      </c>
      <c r="D44" s="12">
        <v>40</v>
      </c>
      <c r="E44" s="12">
        <f t="shared" si="0"/>
        <v>46</v>
      </c>
      <c r="F44" t="s">
        <v>33</v>
      </c>
      <c r="G44" s="13">
        <v>30</v>
      </c>
      <c r="H44" s="13">
        <v>70</v>
      </c>
      <c r="I44" s="13">
        <v>4</v>
      </c>
      <c r="J44" s="13">
        <v>1</v>
      </c>
      <c r="K44" s="13">
        <v>22</v>
      </c>
      <c r="L44" s="13">
        <v>83</v>
      </c>
      <c r="M44" t="s">
        <v>0</v>
      </c>
      <c r="Q44" t="s">
        <v>1</v>
      </c>
      <c r="R44">
        <v>5</v>
      </c>
      <c r="S44">
        <v>1</v>
      </c>
      <c r="T44" s="15">
        <v>40</v>
      </c>
      <c r="U44" s="15">
        <v>1</v>
      </c>
      <c r="V44" s="18">
        <f t="shared" si="1"/>
        <v>5</v>
      </c>
      <c r="W44" s="20">
        <f t="shared" si="2"/>
        <v>2.2000000000000002</v>
      </c>
      <c r="X44" s="21">
        <f t="shared" si="3"/>
        <v>0.70000000000000018</v>
      </c>
      <c r="Y44" s="19">
        <v>3</v>
      </c>
      <c r="Z44" s="19">
        <v>1</v>
      </c>
      <c r="AA44" s="19">
        <v>3</v>
      </c>
      <c r="AB44" s="19">
        <v>2</v>
      </c>
      <c r="AC44" s="19">
        <v>2</v>
      </c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</row>
    <row r="45" spans="1:42">
      <c r="A45" t="s">
        <v>1</v>
      </c>
      <c r="B45">
        <v>5</v>
      </c>
      <c r="C45">
        <v>2</v>
      </c>
      <c r="D45" s="12">
        <v>40</v>
      </c>
      <c r="E45" s="12">
        <f t="shared" si="0"/>
        <v>46</v>
      </c>
      <c r="F45" t="s">
        <v>33</v>
      </c>
      <c r="G45" s="13">
        <v>60</v>
      </c>
      <c r="H45" s="13">
        <v>40</v>
      </c>
      <c r="I45" s="13">
        <v>3</v>
      </c>
      <c r="J45" s="13">
        <v>0</v>
      </c>
      <c r="K45" s="13">
        <v>20</v>
      </c>
      <c r="L45" s="13">
        <v>54</v>
      </c>
      <c r="M45" t="s">
        <v>0</v>
      </c>
      <c r="Q45" t="s">
        <v>1</v>
      </c>
      <c r="R45">
        <v>5</v>
      </c>
      <c r="S45">
        <v>2</v>
      </c>
      <c r="T45" s="15">
        <v>40</v>
      </c>
      <c r="U45" s="15">
        <v>1</v>
      </c>
      <c r="V45" s="18">
        <f t="shared" si="1"/>
        <v>3</v>
      </c>
      <c r="W45" s="20">
        <f t="shared" si="2"/>
        <v>2.3333333333333335</v>
      </c>
      <c r="X45" s="21">
        <f t="shared" si="3"/>
        <v>0.33333333333333393</v>
      </c>
      <c r="Y45" s="19">
        <v>2</v>
      </c>
      <c r="Z45" s="19">
        <v>2</v>
      </c>
      <c r="AA45" s="19">
        <v>3</v>
      </c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</row>
    <row r="46" spans="1:42">
      <c r="A46" t="s">
        <v>1</v>
      </c>
      <c r="B46">
        <v>5</v>
      </c>
      <c r="C46">
        <v>3</v>
      </c>
      <c r="D46" s="12">
        <v>40</v>
      </c>
      <c r="E46" s="12">
        <f t="shared" si="0"/>
        <v>46</v>
      </c>
      <c r="F46" t="s">
        <v>33</v>
      </c>
      <c r="G46" s="13">
        <v>100</v>
      </c>
      <c r="H46" s="13">
        <v>10</v>
      </c>
      <c r="I46" s="13">
        <v>4</v>
      </c>
      <c r="J46" s="13">
        <v>2</v>
      </c>
      <c r="K46" s="13">
        <v>20</v>
      </c>
      <c r="L46" s="13">
        <v>56</v>
      </c>
      <c r="M46" t="s">
        <v>0</v>
      </c>
      <c r="Q46" t="s">
        <v>1</v>
      </c>
      <c r="R46">
        <v>5</v>
      </c>
      <c r="S46">
        <v>3</v>
      </c>
      <c r="T46" s="15">
        <v>40</v>
      </c>
      <c r="U46" s="15">
        <v>1</v>
      </c>
      <c r="V46" s="18">
        <f t="shared" si="1"/>
        <v>6</v>
      </c>
      <c r="W46" s="20">
        <f t="shared" si="2"/>
        <v>2.1666666666666665</v>
      </c>
      <c r="X46" s="21"/>
      <c r="Y46" s="19">
        <v>2</v>
      </c>
      <c r="Z46" s="19">
        <v>2</v>
      </c>
      <c r="AA46" s="19">
        <v>3</v>
      </c>
      <c r="AB46" s="19">
        <v>2</v>
      </c>
      <c r="AC46" s="19">
        <v>2</v>
      </c>
      <c r="AD46" s="19">
        <v>2</v>
      </c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</row>
    <row r="47" spans="1:42">
      <c r="A47" t="s">
        <v>1</v>
      </c>
      <c r="B47">
        <v>5</v>
      </c>
      <c r="C47">
        <v>4</v>
      </c>
      <c r="D47" s="12">
        <v>40</v>
      </c>
      <c r="E47" s="12">
        <f t="shared" si="0"/>
        <v>46</v>
      </c>
      <c r="F47" t="s">
        <v>33</v>
      </c>
      <c r="G47" s="13">
        <v>100</v>
      </c>
      <c r="H47" s="13">
        <v>20</v>
      </c>
      <c r="I47" s="13">
        <v>2</v>
      </c>
      <c r="J47" s="13">
        <v>0</v>
      </c>
      <c r="K47" s="13">
        <v>58</v>
      </c>
      <c r="L47" s="13">
        <v>150</v>
      </c>
      <c r="M47" t="s">
        <v>0</v>
      </c>
      <c r="Q47" t="s">
        <v>1</v>
      </c>
      <c r="R47">
        <v>5</v>
      </c>
      <c r="S47">
        <v>4</v>
      </c>
      <c r="T47" s="15">
        <v>40</v>
      </c>
      <c r="U47" s="15">
        <v>1</v>
      </c>
      <c r="V47" s="18">
        <f t="shared" si="1"/>
        <v>1</v>
      </c>
      <c r="W47" s="20">
        <f t="shared" si="2"/>
        <v>2</v>
      </c>
      <c r="X47" s="21"/>
      <c r="Y47" s="19">
        <v>2</v>
      </c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</row>
    <row r="48" spans="1:42">
      <c r="A48" t="s">
        <v>1</v>
      </c>
      <c r="B48">
        <v>5</v>
      </c>
      <c r="C48">
        <v>5</v>
      </c>
      <c r="D48" s="12">
        <v>40</v>
      </c>
      <c r="E48" s="12">
        <f t="shared" si="0"/>
        <v>46</v>
      </c>
      <c r="F48" t="s">
        <v>33</v>
      </c>
      <c r="G48" s="13">
        <v>100</v>
      </c>
      <c r="H48" s="13">
        <v>10</v>
      </c>
      <c r="I48" s="13">
        <v>1</v>
      </c>
      <c r="J48" s="13">
        <v>0</v>
      </c>
      <c r="K48" s="13">
        <v>0</v>
      </c>
      <c r="L48" s="13">
        <v>0</v>
      </c>
      <c r="M48" t="s">
        <v>0</v>
      </c>
      <c r="Q48" t="s">
        <v>1</v>
      </c>
      <c r="R48">
        <v>5</v>
      </c>
      <c r="S48">
        <v>5</v>
      </c>
      <c r="T48" s="15">
        <v>40</v>
      </c>
      <c r="U48" s="15">
        <v>1</v>
      </c>
      <c r="V48" s="18">
        <f t="shared" si="1"/>
        <v>1</v>
      </c>
      <c r="W48" s="20">
        <f t="shared" si="2"/>
        <v>2</v>
      </c>
      <c r="X48" s="21"/>
      <c r="Y48" s="19">
        <v>2</v>
      </c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</row>
    <row r="49" spans="1:42">
      <c r="A49" t="s">
        <v>1</v>
      </c>
      <c r="B49">
        <v>5</v>
      </c>
      <c r="C49">
        <v>6</v>
      </c>
      <c r="D49" s="12">
        <v>40</v>
      </c>
      <c r="E49" s="12">
        <f t="shared" si="0"/>
        <v>46</v>
      </c>
      <c r="F49" t="s">
        <v>32</v>
      </c>
      <c r="G49" s="13">
        <v>15</v>
      </c>
      <c r="H49" s="13">
        <v>90</v>
      </c>
      <c r="I49" s="13">
        <v>0</v>
      </c>
      <c r="J49" s="13">
        <v>0</v>
      </c>
      <c r="K49" s="13">
        <v>58</v>
      </c>
      <c r="L49" s="13">
        <v>94</v>
      </c>
      <c r="M49" t="s">
        <v>0</v>
      </c>
      <c r="Q49" t="s">
        <v>1</v>
      </c>
      <c r="R49">
        <v>5</v>
      </c>
      <c r="S49">
        <v>6</v>
      </c>
      <c r="T49" s="15">
        <v>40</v>
      </c>
      <c r="U49" s="15">
        <v>1</v>
      </c>
      <c r="V49" s="18">
        <f t="shared" si="1"/>
        <v>1</v>
      </c>
      <c r="W49" s="20">
        <f t="shared" si="2"/>
        <v>0</v>
      </c>
      <c r="X49" s="21"/>
      <c r="Y49" s="19">
        <v>0</v>
      </c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</row>
    <row r="50" spans="1:42">
      <c r="A50" t="s">
        <v>1</v>
      </c>
      <c r="B50">
        <v>5</v>
      </c>
      <c r="C50">
        <v>7</v>
      </c>
      <c r="D50" s="12">
        <v>40</v>
      </c>
      <c r="E50" s="12">
        <f t="shared" si="0"/>
        <v>46</v>
      </c>
      <c r="F50" t="s">
        <v>32</v>
      </c>
      <c r="G50" s="13">
        <v>50</v>
      </c>
      <c r="H50" s="13">
        <v>50</v>
      </c>
      <c r="I50" s="13">
        <v>6</v>
      </c>
      <c r="J50" s="13">
        <v>0</v>
      </c>
      <c r="K50" s="13">
        <v>9</v>
      </c>
      <c r="L50" s="13">
        <v>10</v>
      </c>
      <c r="M50" t="s">
        <v>0</v>
      </c>
      <c r="Q50" t="s">
        <v>1</v>
      </c>
      <c r="R50">
        <v>5</v>
      </c>
      <c r="S50">
        <v>7</v>
      </c>
      <c r="T50" s="15">
        <v>40</v>
      </c>
      <c r="U50" s="15">
        <v>1</v>
      </c>
      <c r="V50" s="18">
        <f t="shared" si="1"/>
        <v>6</v>
      </c>
      <c r="W50" s="20">
        <f t="shared" si="2"/>
        <v>3.1666666666666665</v>
      </c>
      <c r="X50" s="21">
        <f t="shared" si="3"/>
        <v>3.7666666666666671</v>
      </c>
      <c r="Y50" s="19">
        <v>1</v>
      </c>
      <c r="Z50" s="19">
        <v>5</v>
      </c>
      <c r="AA50" s="19">
        <v>3</v>
      </c>
      <c r="AB50" s="19">
        <v>2</v>
      </c>
      <c r="AC50" s="19">
        <v>2</v>
      </c>
      <c r="AD50" s="19">
        <v>6</v>
      </c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</row>
    <row r="51" spans="1:42">
      <c r="A51" t="s">
        <v>1</v>
      </c>
      <c r="B51">
        <v>5</v>
      </c>
      <c r="C51">
        <v>8</v>
      </c>
      <c r="D51" s="12">
        <v>40</v>
      </c>
      <c r="E51" s="12">
        <f t="shared" si="0"/>
        <v>46</v>
      </c>
      <c r="F51" t="s">
        <v>32</v>
      </c>
      <c r="G51" s="13">
        <v>50</v>
      </c>
      <c r="H51" s="13">
        <v>95</v>
      </c>
      <c r="I51" s="13">
        <v>1</v>
      </c>
      <c r="J51" s="13">
        <v>0</v>
      </c>
      <c r="K51" s="13">
        <v>29</v>
      </c>
      <c r="L51" s="13">
        <v>54</v>
      </c>
      <c r="M51" t="s">
        <v>0</v>
      </c>
      <c r="Q51" t="s">
        <v>1</v>
      </c>
      <c r="R51">
        <v>5</v>
      </c>
      <c r="S51">
        <v>8</v>
      </c>
      <c r="T51" s="15">
        <v>40</v>
      </c>
      <c r="U51" s="15">
        <v>1</v>
      </c>
      <c r="V51" s="18">
        <f t="shared" si="1"/>
        <v>1</v>
      </c>
      <c r="W51" s="20">
        <f t="shared" si="2"/>
        <v>3</v>
      </c>
      <c r="X51" s="21"/>
      <c r="Y51" s="19">
        <v>3</v>
      </c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</row>
    <row r="52" spans="1:42">
      <c r="A52" t="s">
        <v>1</v>
      </c>
      <c r="B52">
        <v>5</v>
      </c>
      <c r="C52">
        <v>9</v>
      </c>
      <c r="D52" s="12">
        <v>40</v>
      </c>
      <c r="E52" s="12">
        <f t="shared" si="0"/>
        <v>46</v>
      </c>
      <c r="F52" t="s">
        <v>32</v>
      </c>
      <c r="G52" s="13">
        <v>70</v>
      </c>
      <c r="H52" s="13">
        <v>100</v>
      </c>
      <c r="I52" s="13">
        <v>5</v>
      </c>
      <c r="J52" s="13">
        <v>0</v>
      </c>
      <c r="K52" s="13">
        <v>52</v>
      </c>
      <c r="L52" s="13">
        <v>57</v>
      </c>
      <c r="M52" t="s">
        <v>0</v>
      </c>
      <c r="Q52" t="s">
        <v>1</v>
      </c>
      <c r="R52">
        <v>5</v>
      </c>
      <c r="S52">
        <v>9</v>
      </c>
      <c r="T52" s="15">
        <v>40</v>
      </c>
      <c r="U52" s="15">
        <v>1</v>
      </c>
      <c r="V52" s="18">
        <f t="shared" si="1"/>
        <v>5</v>
      </c>
      <c r="W52" s="20">
        <f t="shared" si="2"/>
        <v>4</v>
      </c>
      <c r="X52" s="21">
        <f t="shared" si="3"/>
        <v>4</v>
      </c>
      <c r="Y52" s="19">
        <v>3</v>
      </c>
      <c r="Z52" s="19">
        <v>5</v>
      </c>
      <c r="AA52" s="19">
        <v>7</v>
      </c>
      <c r="AB52" s="19">
        <v>2</v>
      </c>
      <c r="AC52" s="19">
        <v>3</v>
      </c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</row>
    <row r="53" spans="1:42">
      <c r="A53" t="s">
        <v>1</v>
      </c>
      <c r="B53">
        <v>5</v>
      </c>
      <c r="C53">
        <v>10</v>
      </c>
      <c r="D53" s="12">
        <v>40</v>
      </c>
      <c r="E53" s="12">
        <f t="shared" si="0"/>
        <v>46</v>
      </c>
      <c r="F53" t="s">
        <v>32</v>
      </c>
      <c r="G53" s="13">
        <v>20</v>
      </c>
      <c r="H53" s="13">
        <v>90</v>
      </c>
      <c r="I53" s="13">
        <v>3</v>
      </c>
      <c r="J53" s="13">
        <v>0</v>
      </c>
      <c r="K53" s="13">
        <v>14</v>
      </c>
      <c r="L53" s="13">
        <v>53</v>
      </c>
      <c r="M53" t="s">
        <v>0</v>
      </c>
      <c r="Q53" t="s">
        <v>1</v>
      </c>
      <c r="R53">
        <v>5</v>
      </c>
      <c r="S53">
        <v>10</v>
      </c>
      <c r="T53" s="15">
        <v>40</v>
      </c>
      <c r="U53" s="15">
        <v>1</v>
      </c>
      <c r="V53" s="18">
        <f t="shared" si="1"/>
        <v>3</v>
      </c>
      <c r="W53" s="20">
        <f t="shared" si="2"/>
        <v>3</v>
      </c>
      <c r="X53" s="21">
        <f t="shared" si="3"/>
        <v>0</v>
      </c>
      <c r="Y53" s="19">
        <v>3</v>
      </c>
      <c r="Z53" s="19">
        <v>3</v>
      </c>
      <c r="AA53" s="19">
        <v>3</v>
      </c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</row>
    <row r="54" spans="1:42">
      <c r="A54" t="s">
        <v>1</v>
      </c>
      <c r="B54">
        <v>6</v>
      </c>
      <c r="C54">
        <v>1</v>
      </c>
      <c r="D54">
        <v>50</v>
      </c>
      <c r="E54" s="12">
        <f t="shared" si="0"/>
        <v>56</v>
      </c>
      <c r="F54" t="s">
        <v>31</v>
      </c>
      <c r="G54" s="13">
        <v>30</v>
      </c>
      <c r="H54" s="13">
        <v>70</v>
      </c>
      <c r="I54" s="13">
        <v>4</v>
      </c>
      <c r="J54" s="13">
        <v>1</v>
      </c>
      <c r="K54" s="13">
        <v>22</v>
      </c>
      <c r="L54" s="13">
        <v>83</v>
      </c>
      <c r="M54" t="s">
        <v>0</v>
      </c>
      <c r="Q54" t="s">
        <v>1</v>
      </c>
      <c r="R54">
        <v>6</v>
      </c>
      <c r="S54">
        <v>1</v>
      </c>
      <c r="T54" s="15">
        <v>50</v>
      </c>
      <c r="U54" s="15">
        <v>1</v>
      </c>
      <c r="V54" s="18">
        <f t="shared" si="1"/>
        <v>4</v>
      </c>
      <c r="W54" s="20">
        <f t="shared" si="2"/>
        <v>2.35</v>
      </c>
      <c r="X54" s="21">
        <f t="shared" si="3"/>
        <v>0.78999999999999915</v>
      </c>
      <c r="Y54" s="19">
        <v>2.5</v>
      </c>
      <c r="Z54" s="19">
        <v>1.4</v>
      </c>
      <c r="AA54" s="19">
        <v>3.5</v>
      </c>
      <c r="AB54" s="19">
        <v>2</v>
      </c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</row>
    <row r="55" spans="1:42">
      <c r="A55" t="s">
        <v>1</v>
      </c>
      <c r="B55">
        <v>6</v>
      </c>
      <c r="C55">
        <v>2</v>
      </c>
      <c r="D55">
        <v>50</v>
      </c>
      <c r="E55" s="12">
        <f t="shared" si="0"/>
        <v>56</v>
      </c>
      <c r="F55" t="s">
        <v>31</v>
      </c>
      <c r="G55" s="13">
        <v>60</v>
      </c>
      <c r="H55" s="13">
        <v>40</v>
      </c>
      <c r="I55" s="13">
        <v>3</v>
      </c>
      <c r="J55" s="13">
        <v>0</v>
      </c>
      <c r="K55" s="13">
        <v>20</v>
      </c>
      <c r="L55" s="13">
        <v>54</v>
      </c>
      <c r="M55" t="s">
        <v>0</v>
      </c>
      <c r="Q55" t="s">
        <v>1</v>
      </c>
      <c r="R55">
        <v>6</v>
      </c>
      <c r="S55">
        <v>2</v>
      </c>
      <c r="T55" s="15">
        <v>50</v>
      </c>
      <c r="U55" s="15">
        <v>1</v>
      </c>
      <c r="V55" s="18">
        <f t="shared" si="1"/>
        <v>3</v>
      </c>
      <c r="W55" s="20">
        <f t="shared" si="2"/>
        <v>2.0333333333333332</v>
      </c>
      <c r="X55" s="21">
        <f t="shared" si="3"/>
        <v>1.3333333333333358E-2</v>
      </c>
      <c r="Y55" s="19">
        <v>2.1</v>
      </c>
      <c r="Z55" s="19">
        <v>1.9</v>
      </c>
      <c r="AA55" s="19">
        <v>2.1</v>
      </c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</row>
    <row r="56" spans="1:42">
      <c r="A56" t="s">
        <v>1</v>
      </c>
      <c r="B56">
        <v>6</v>
      </c>
      <c r="C56">
        <v>3</v>
      </c>
      <c r="D56">
        <v>50</v>
      </c>
      <c r="E56" s="12">
        <f t="shared" si="0"/>
        <v>56</v>
      </c>
      <c r="F56" t="s">
        <v>31</v>
      </c>
      <c r="G56" s="13">
        <v>100</v>
      </c>
      <c r="H56" s="13">
        <v>10</v>
      </c>
      <c r="I56" s="13">
        <v>4</v>
      </c>
      <c r="J56" s="13">
        <v>2</v>
      </c>
      <c r="K56" s="13">
        <v>20</v>
      </c>
      <c r="L56" s="13">
        <v>56</v>
      </c>
      <c r="M56" t="s">
        <v>0</v>
      </c>
      <c r="Q56" t="s">
        <v>1</v>
      </c>
      <c r="R56">
        <v>6</v>
      </c>
      <c r="S56">
        <v>3</v>
      </c>
      <c r="T56" s="15">
        <v>50</v>
      </c>
      <c r="U56" s="15">
        <v>1</v>
      </c>
      <c r="V56" s="18">
        <f t="shared" si="1"/>
        <v>4</v>
      </c>
      <c r="W56" s="20">
        <f t="shared" si="2"/>
        <v>2.0249999999999999</v>
      </c>
      <c r="X56" s="21">
        <f t="shared" si="3"/>
        <v>0.16916666666666677</v>
      </c>
      <c r="Y56" s="19">
        <v>2</v>
      </c>
      <c r="Z56" s="19">
        <v>2.1</v>
      </c>
      <c r="AA56" s="19">
        <v>2.5</v>
      </c>
      <c r="AB56" s="19">
        <v>1.5</v>
      </c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</row>
    <row r="57" spans="1:42">
      <c r="A57" t="s">
        <v>1</v>
      </c>
      <c r="B57">
        <v>6</v>
      </c>
      <c r="C57">
        <v>4</v>
      </c>
      <c r="D57">
        <v>50</v>
      </c>
      <c r="E57" s="12">
        <f t="shared" si="0"/>
        <v>56</v>
      </c>
      <c r="F57" t="s">
        <v>31</v>
      </c>
      <c r="G57" s="13">
        <v>100</v>
      </c>
      <c r="H57" s="13">
        <v>20</v>
      </c>
      <c r="I57" s="13">
        <v>2</v>
      </c>
      <c r="J57" s="13">
        <v>0</v>
      </c>
      <c r="K57" s="13">
        <v>58</v>
      </c>
      <c r="L57" s="13">
        <v>150</v>
      </c>
      <c r="M57" t="s">
        <v>0</v>
      </c>
      <c r="Q57" t="s">
        <v>1</v>
      </c>
      <c r="R57">
        <v>6</v>
      </c>
      <c r="S57">
        <v>4</v>
      </c>
      <c r="T57" s="15">
        <v>50</v>
      </c>
      <c r="U57" s="15">
        <v>1</v>
      </c>
      <c r="V57" s="18">
        <f t="shared" si="1"/>
        <v>2</v>
      </c>
      <c r="W57" s="20">
        <f t="shared" si="2"/>
        <v>1.9500000000000002</v>
      </c>
      <c r="X57" s="21">
        <f t="shared" si="3"/>
        <v>4.5000000000000012E-2</v>
      </c>
      <c r="Y57" s="19">
        <v>2.1</v>
      </c>
      <c r="Z57" s="19">
        <v>1.8</v>
      </c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</row>
    <row r="58" spans="1:42">
      <c r="A58" t="s">
        <v>1</v>
      </c>
      <c r="B58">
        <v>6</v>
      </c>
      <c r="C58">
        <v>5</v>
      </c>
      <c r="D58">
        <v>50</v>
      </c>
      <c r="E58" s="12">
        <f t="shared" si="0"/>
        <v>56</v>
      </c>
      <c r="F58" t="s">
        <v>31</v>
      </c>
      <c r="G58" s="13">
        <v>100</v>
      </c>
      <c r="H58" s="13">
        <v>10</v>
      </c>
      <c r="I58" s="13">
        <v>1</v>
      </c>
      <c r="J58" s="13">
        <v>0</v>
      </c>
      <c r="K58" s="13">
        <v>0</v>
      </c>
      <c r="L58" s="13">
        <v>0</v>
      </c>
      <c r="M58" t="s">
        <v>0</v>
      </c>
      <c r="Q58" t="s">
        <v>1</v>
      </c>
      <c r="R58">
        <v>6</v>
      </c>
      <c r="S58">
        <v>5</v>
      </c>
      <c r="T58" s="15">
        <v>50</v>
      </c>
      <c r="U58" s="15">
        <v>1</v>
      </c>
      <c r="V58" s="18">
        <f t="shared" si="1"/>
        <v>1</v>
      </c>
      <c r="W58" s="20">
        <f t="shared" si="2"/>
        <v>2.2999999999999998</v>
      </c>
      <c r="X58" s="21"/>
      <c r="Y58" s="19">
        <v>2.2999999999999998</v>
      </c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</row>
    <row r="59" spans="1:42">
      <c r="A59" t="s">
        <v>1</v>
      </c>
      <c r="B59">
        <v>6</v>
      </c>
      <c r="C59">
        <v>6</v>
      </c>
      <c r="D59">
        <v>50</v>
      </c>
      <c r="E59" s="12">
        <f t="shared" si="0"/>
        <v>56</v>
      </c>
      <c r="F59" t="s">
        <v>31</v>
      </c>
      <c r="G59" s="13">
        <v>15</v>
      </c>
      <c r="H59" s="13">
        <v>90</v>
      </c>
      <c r="I59" s="13">
        <v>1</v>
      </c>
      <c r="J59" s="13">
        <v>1</v>
      </c>
      <c r="K59" s="13">
        <v>129</v>
      </c>
      <c r="L59" s="13">
        <v>50</v>
      </c>
      <c r="M59" t="s">
        <v>0</v>
      </c>
      <c r="Q59" t="s">
        <v>1</v>
      </c>
      <c r="R59">
        <v>6</v>
      </c>
      <c r="S59">
        <v>6</v>
      </c>
      <c r="T59" s="15">
        <v>50</v>
      </c>
      <c r="U59" s="15">
        <v>1</v>
      </c>
      <c r="V59" s="18">
        <f t="shared" si="1"/>
        <v>1</v>
      </c>
      <c r="W59" s="20">
        <f t="shared" si="2"/>
        <v>2.2000000000000002</v>
      </c>
      <c r="X59" s="21"/>
      <c r="Y59" s="19">
        <v>2.2000000000000002</v>
      </c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</row>
    <row r="60" spans="1:42">
      <c r="A60" t="s">
        <v>1</v>
      </c>
      <c r="B60">
        <v>6</v>
      </c>
      <c r="C60">
        <v>7</v>
      </c>
      <c r="D60">
        <v>50</v>
      </c>
      <c r="E60" s="12">
        <f t="shared" si="0"/>
        <v>56</v>
      </c>
      <c r="F60" t="s">
        <v>31</v>
      </c>
      <c r="G60" s="13">
        <v>50</v>
      </c>
      <c r="H60" s="13">
        <v>50</v>
      </c>
      <c r="I60" s="13">
        <v>6</v>
      </c>
      <c r="J60" s="13">
        <v>0</v>
      </c>
      <c r="K60" s="13">
        <v>9</v>
      </c>
      <c r="L60" s="13">
        <v>10</v>
      </c>
      <c r="M60" t="s">
        <v>0</v>
      </c>
      <c r="Q60" t="s">
        <v>1</v>
      </c>
      <c r="R60">
        <v>6</v>
      </c>
      <c r="S60">
        <v>7</v>
      </c>
      <c r="T60" s="15">
        <v>50</v>
      </c>
      <c r="U60" s="15">
        <v>1</v>
      </c>
      <c r="V60" s="18">
        <f t="shared" si="1"/>
        <v>6</v>
      </c>
      <c r="W60" s="20">
        <f t="shared" si="2"/>
        <v>2.9166666666666665</v>
      </c>
      <c r="X60" s="21">
        <f t="shared" si="3"/>
        <v>2.6416666666666671</v>
      </c>
      <c r="Y60" s="19">
        <v>1.5</v>
      </c>
      <c r="Z60" s="19">
        <v>3</v>
      </c>
      <c r="AA60" s="19">
        <v>2</v>
      </c>
      <c r="AB60" s="19">
        <v>2</v>
      </c>
      <c r="AC60" s="19">
        <v>6</v>
      </c>
      <c r="AD60" s="19">
        <v>3</v>
      </c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</row>
    <row r="61" spans="1:42">
      <c r="A61" t="s">
        <v>1</v>
      </c>
      <c r="B61">
        <v>6</v>
      </c>
      <c r="C61">
        <v>8</v>
      </c>
      <c r="D61">
        <v>50</v>
      </c>
      <c r="E61" s="12">
        <f t="shared" si="0"/>
        <v>56</v>
      </c>
      <c r="F61" t="s">
        <v>31</v>
      </c>
      <c r="G61" s="13">
        <v>50</v>
      </c>
      <c r="H61" s="13">
        <v>95</v>
      </c>
      <c r="I61" s="13">
        <v>1</v>
      </c>
      <c r="J61" s="13">
        <v>0</v>
      </c>
      <c r="K61" s="13">
        <v>29</v>
      </c>
      <c r="L61" s="13">
        <v>54</v>
      </c>
      <c r="M61" t="s">
        <v>0</v>
      </c>
      <c r="Q61" t="s">
        <v>1</v>
      </c>
      <c r="R61">
        <v>6</v>
      </c>
      <c r="S61">
        <v>8</v>
      </c>
      <c r="T61" s="15">
        <v>50</v>
      </c>
      <c r="U61" s="15">
        <v>1</v>
      </c>
      <c r="V61" s="18">
        <f t="shared" si="1"/>
        <v>1</v>
      </c>
      <c r="W61" s="20">
        <f t="shared" si="2"/>
        <v>3</v>
      </c>
      <c r="X61" s="21"/>
      <c r="Y61" s="19">
        <v>3</v>
      </c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</row>
    <row r="62" spans="1:42">
      <c r="A62" t="s">
        <v>1</v>
      </c>
      <c r="B62">
        <v>6</v>
      </c>
      <c r="C62">
        <v>9</v>
      </c>
      <c r="D62">
        <v>50</v>
      </c>
      <c r="E62" s="12">
        <f t="shared" si="0"/>
        <v>56</v>
      </c>
      <c r="F62" t="s">
        <v>31</v>
      </c>
      <c r="G62" s="13">
        <v>70</v>
      </c>
      <c r="H62" s="13">
        <v>100</v>
      </c>
      <c r="I62" s="13">
        <v>5</v>
      </c>
      <c r="J62" s="13">
        <v>0</v>
      </c>
      <c r="K62" s="13">
        <v>4</v>
      </c>
      <c r="L62" s="13">
        <v>57</v>
      </c>
      <c r="M62" t="s">
        <v>0</v>
      </c>
      <c r="Q62" t="s">
        <v>1</v>
      </c>
      <c r="R62">
        <v>6</v>
      </c>
      <c r="S62">
        <v>9</v>
      </c>
      <c r="T62" s="15">
        <v>50</v>
      </c>
      <c r="U62" s="15">
        <v>1</v>
      </c>
      <c r="V62" s="18">
        <f t="shared" si="1"/>
        <v>5</v>
      </c>
      <c r="W62" s="20">
        <f t="shared" si="2"/>
        <v>3.9</v>
      </c>
      <c r="X62" s="21">
        <f t="shared" si="3"/>
        <v>4.3000000000000007</v>
      </c>
      <c r="Y62" s="19">
        <v>3</v>
      </c>
      <c r="Z62" s="19">
        <v>5</v>
      </c>
      <c r="AA62" s="19">
        <v>7</v>
      </c>
      <c r="AB62" s="19">
        <v>2</v>
      </c>
      <c r="AC62" s="19">
        <v>2.5</v>
      </c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</row>
    <row r="63" spans="1:42">
      <c r="A63" t="s">
        <v>1</v>
      </c>
      <c r="B63">
        <v>6</v>
      </c>
      <c r="C63">
        <v>10</v>
      </c>
      <c r="D63">
        <v>50</v>
      </c>
      <c r="E63" s="12">
        <f t="shared" si="0"/>
        <v>56</v>
      </c>
      <c r="F63" t="s">
        <v>31</v>
      </c>
      <c r="G63" s="13">
        <v>20</v>
      </c>
      <c r="H63" s="13">
        <v>90</v>
      </c>
      <c r="I63" s="13">
        <v>3</v>
      </c>
      <c r="J63" s="13">
        <v>0</v>
      </c>
      <c r="K63" s="13">
        <v>14</v>
      </c>
      <c r="L63" s="13">
        <v>53</v>
      </c>
      <c r="M63" t="s">
        <v>0</v>
      </c>
      <c r="Q63" t="s">
        <v>1</v>
      </c>
      <c r="R63">
        <v>6</v>
      </c>
      <c r="S63">
        <v>10</v>
      </c>
      <c r="T63" s="15">
        <v>50</v>
      </c>
      <c r="U63" s="15">
        <v>1</v>
      </c>
      <c r="V63" s="18">
        <f t="shared" si="1"/>
        <v>3</v>
      </c>
      <c r="W63" s="20">
        <f t="shared" si="2"/>
        <v>3</v>
      </c>
      <c r="X63" s="21">
        <f t="shared" si="3"/>
        <v>0</v>
      </c>
      <c r="Y63" s="19">
        <v>3</v>
      </c>
      <c r="Z63" s="19">
        <v>3</v>
      </c>
      <c r="AA63" s="19">
        <v>3</v>
      </c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</row>
    <row r="64" spans="1:42">
      <c r="A64" t="s">
        <v>1</v>
      </c>
      <c r="B64">
        <v>6</v>
      </c>
      <c r="C64">
        <v>11</v>
      </c>
      <c r="D64">
        <v>50</v>
      </c>
      <c r="E64" s="12">
        <f t="shared" si="0"/>
        <v>56</v>
      </c>
      <c r="F64" t="s">
        <v>31</v>
      </c>
      <c r="G64" s="13">
        <v>40</v>
      </c>
      <c r="H64" s="13">
        <v>70</v>
      </c>
      <c r="I64" s="13">
        <v>0</v>
      </c>
      <c r="J64" s="13">
        <v>0</v>
      </c>
      <c r="K64" s="13">
        <v>100</v>
      </c>
      <c r="L64" s="13">
        <v>50</v>
      </c>
      <c r="M64" t="s">
        <v>0</v>
      </c>
      <c r="Q64" t="s">
        <v>1</v>
      </c>
      <c r="R64">
        <v>6</v>
      </c>
      <c r="S64">
        <v>11</v>
      </c>
      <c r="T64" s="15">
        <v>50</v>
      </c>
      <c r="U64" s="15">
        <v>1</v>
      </c>
      <c r="V64" s="18">
        <f t="shared" si="1"/>
        <v>1</v>
      </c>
      <c r="W64" s="20">
        <f t="shared" si="2"/>
        <v>0</v>
      </c>
      <c r="X64" s="21"/>
      <c r="Y64" s="19">
        <v>0</v>
      </c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</row>
    <row r="65" spans="1:42">
      <c r="M65" t="s">
        <v>0</v>
      </c>
      <c r="T65" s="15"/>
      <c r="U65" s="15">
        <v>1</v>
      </c>
      <c r="V65" s="18">
        <f t="shared" si="1"/>
        <v>0</v>
      </c>
      <c r="X65" s="2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</row>
    <row r="66" spans="1:42">
      <c r="A66" t="s">
        <v>3</v>
      </c>
      <c r="B66">
        <v>1</v>
      </c>
      <c r="C66">
        <v>1</v>
      </c>
      <c r="D66">
        <v>0</v>
      </c>
      <c r="F66" t="s">
        <v>30</v>
      </c>
      <c r="G66" s="13">
        <v>0</v>
      </c>
      <c r="H66" s="13">
        <v>0</v>
      </c>
      <c r="I66" s="13">
        <v>0</v>
      </c>
      <c r="J66" s="13">
        <v>1</v>
      </c>
      <c r="K66" s="13">
        <v>33</v>
      </c>
      <c r="L66" s="13">
        <v>28</v>
      </c>
      <c r="M66" t="s">
        <v>0</v>
      </c>
      <c r="Q66" t="s">
        <v>3</v>
      </c>
      <c r="R66">
        <v>1</v>
      </c>
      <c r="S66">
        <v>1</v>
      </c>
      <c r="T66" s="15">
        <v>0</v>
      </c>
      <c r="U66" s="15">
        <v>1</v>
      </c>
      <c r="V66" s="18">
        <f t="shared" si="1"/>
        <v>0</v>
      </c>
      <c r="X66" s="2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</row>
    <row r="67" spans="1:42">
      <c r="A67" t="s">
        <v>3</v>
      </c>
      <c r="B67">
        <v>1</v>
      </c>
      <c r="C67">
        <v>2</v>
      </c>
      <c r="D67">
        <v>0</v>
      </c>
      <c r="F67" t="s">
        <v>30</v>
      </c>
      <c r="G67" s="13">
        <v>0</v>
      </c>
      <c r="H67" s="13">
        <v>0</v>
      </c>
      <c r="I67" s="13">
        <v>0</v>
      </c>
      <c r="J67" s="13">
        <v>0</v>
      </c>
      <c r="K67" s="13">
        <v>23</v>
      </c>
      <c r="L67" s="13">
        <v>44</v>
      </c>
      <c r="M67" t="s">
        <v>0</v>
      </c>
      <c r="Q67" t="s">
        <v>3</v>
      </c>
      <c r="R67">
        <v>1</v>
      </c>
      <c r="S67">
        <v>2</v>
      </c>
      <c r="T67" s="15">
        <v>0</v>
      </c>
      <c r="U67" s="15">
        <v>1</v>
      </c>
      <c r="V67" s="18">
        <f t="shared" ref="V67:V130" si="4">COUNT(Y67:AN67)</f>
        <v>0</v>
      </c>
      <c r="X67" s="2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</row>
    <row r="68" spans="1:42">
      <c r="A68" t="s">
        <v>3</v>
      </c>
      <c r="B68">
        <v>1</v>
      </c>
      <c r="C68">
        <v>3</v>
      </c>
      <c r="D68">
        <v>0</v>
      </c>
      <c r="F68" t="s">
        <v>30</v>
      </c>
      <c r="G68" s="13">
        <v>0</v>
      </c>
      <c r="H68" s="13">
        <v>0</v>
      </c>
      <c r="I68" s="13">
        <v>1</v>
      </c>
      <c r="J68" s="13">
        <v>4</v>
      </c>
      <c r="K68" s="13">
        <v>82</v>
      </c>
      <c r="L68" s="13">
        <v>50</v>
      </c>
      <c r="M68" t="s">
        <v>0</v>
      </c>
      <c r="Q68" t="s">
        <v>3</v>
      </c>
      <c r="R68">
        <v>1</v>
      </c>
      <c r="S68">
        <v>3</v>
      </c>
      <c r="T68" s="15">
        <v>0</v>
      </c>
      <c r="U68" s="15">
        <v>1</v>
      </c>
      <c r="V68" s="18">
        <f t="shared" si="4"/>
        <v>1</v>
      </c>
      <c r="W68" s="20">
        <f t="shared" ref="W68:W131" si="5">AVERAGE(Y68:AN68)</f>
        <v>2.5</v>
      </c>
      <c r="X68" s="21"/>
      <c r="Y68" s="19">
        <v>2.5</v>
      </c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</row>
    <row r="69" spans="1:42">
      <c r="A69" t="s">
        <v>3</v>
      </c>
      <c r="B69">
        <v>1</v>
      </c>
      <c r="C69">
        <v>4</v>
      </c>
      <c r="D69">
        <v>0</v>
      </c>
      <c r="F69" t="s">
        <v>30</v>
      </c>
      <c r="G69" s="13">
        <v>0</v>
      </c>
      <c r="H69" s="13">
        <v>0</v>
      </c>
      <c r="I69" s="13">
        <v>0</v>
      </c>
      <c r="J69" s="13">
        <v>0</v>
      </c>
      <c r="K69" s="13">
        <v>54</v>
      </c>
      <c r="L69" s="13">
        <v>98</v>
      </c>
      <c r="M69" t="s">
        <v>0</v>
      </c>
      <c r="Q69" t="s">
        <v>3</v>
      </c>
      <c r="R69">
        <v>1</v>
      </c>
      <c r="S69">
        <v>4</v>
      </c>
      <c r="T69" s="15">
        <v>0</v>
      </c>
      <c r="U69" s="15">
        <v>1</v>
      </c>
      <c r="V69" s="18">
        <f t="shared" si="4"/>
        <v>0</v>
      </c>
      <c r="W69" s="20"/>
      <c r="X69" s="21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</row>
    <row r="70" spans="1:42">
      <c r="A70" t="s">
        <v>3</v>
      </c>
      <c r="B70">
        <v>1</v>
      </c>
      <c r="C70">
        <v>5</v>
      </c>
      <c r="D70">
        <v>0</v>
      </c>
      <c r="F70" t="s">
        <v>30</v>
      </c>
      <c r="G70" s="13">
        <v>0</v>
      </c>
      <c r="H70" s="13">
        <v>0</v>
      </c>
      <c r="I70" s="13">
        <v>6</v>
      </c>
      <c r="J70" s="13">
        <v>3</v>
      </c>
      <c r="K70" s="13">
        <v>92</v>
      </c>
      <c r="L70" s="13">
        <v>63</v>
      </c>
      <c r="M70" t="s">
        <v>0</v>
      </c>
      <c r="Q70" t="s">
        <v>3</v>
      </c>
      <c r="R70">
        <v>1</v>
      </c>
      <c r="S70">
        <v>5</v>
      </c>
      <c r="T70" s="15">
        <v>0</v>
      </c>
      <c r="U70" s="15">
        <v>1</v>
      </c>
      <c r="V70" s="18">
        <f t="shared" si="4"/>
        <v>6</v>
      </c>
      <c r="W70" s="20">
        <f t="shared" si="5"/>
        <v>2.25</v>
      </c>
      <c r="X70" s="21">
        <f>VAR(Y70:AN70)</f>
        <v>1.7749999999999999</v>
      </c>
      <c r="Y70" s="19">
        <v>3</v>
      </c>
      <c r="Z70" s="19">
        <v>4</v>
      </c>
      <c r="AA70" s="19">
        <v>3</v>
      </c>
      <c r="AB70" s="19">
        <v>1</v>
      </c>
      <c r="AC70" s="19">
        <v>2</v>
      </c>
      <c r="AD70" s="19">
        <v>0.5</v>
      </c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</row>
    <row r="71" spans="1:42">
      <c r="A71" t="s">
        <v>3</v>
      </c>
      <c r="B71">
        <v>1</v>
      </c>
      <c r="C71">
        <v>6</v>
      </c>
      <c r="D71">
        <v>0</v>
      </c>
      <c r="F71" t="s">
        <v>30</v>
      </c>
      <c r="G71" s="13">
        <v>0</v>
      </c>
      <c r="H71" s="13">
        <v>0</v>
      </c>
      <c r="I71" s="13">
        <v>1</v>
      </c>
      <c r="J71" s="13">
        <v>0</v>
      </c>
      <c r="K71" s="13">
        <v>112</v>
      </c>
      <c r="L71" s="13">
        <v>116</v>
      </c>
      <c r="M71" t="s">
        <v>0</v>
      </c>
      <c r="Q71" t="s">
        <v>3</v>
      </c>
      <c r="R71">
        <v>1</v>
      </c>
      <c r="S71">
        <v>6</v>
      </c>
      <c r="T71" s="15">
        <v>0</v>
      </c>
      <c r="U71" s="15">
        <v>1</v>
      </c>
      <c r="V71" s="18">
        <f t="shared" si="4"/>
        <v>1</v>
      </c>
      <c r="W71" s="20">
        <f t="shared" si="5"/>
        <v>5</v>
      </c>
      <c r="X71" s="21"/>
      <c r="Y71" s="19">
        <v>5</v>
      </c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</row>
    <row r="72" spans="1:42">
      <c r="A72" t="s">
        <v>3</v>
      </c>
      <c r="B72">
        <v>1</v>
      </c>
      <c r="C72">
        <v>7</v>
      </c>
      <c r="D72">
        <v>0</v>
      </c>
      <c r="F72" t="s">
        <v>30</v>
      </c>
      <c r="G72" s="13">
        <v>0</v>
      </c>
      <c r="H72" s="13">
        <v>0</v>
      </c>
      <c r="I72" s="13">
        <v>2</v>
      </c>
      <c r="J72" s="13">
        <v>0</v>
      </c>
      <c r="K72" s="13">
        <v>97</v>
      </c>
      <c r="L72" s="13">
        <v>83</v>
      </c>
      <c r="M72" t="s">
        <v>0</v>
      </c>
      <c r="Q72" t="s">
        <v>3</v>
      </c>
      <c r="R72">
        <v>1</v>
      </c>
      <c r="S72">
        <v>7</v>
      </c>
      <c r="T72" s="15">
        <v>0</v>
      </c>
      <c r="U72" s="15">
        <v>1</v>
      </c>
      <c r="V72" s="18">
        <f t="shared" si="4"/>
        <v>2</v>
      </c>
      <c r="W72" s="20">
        <f t="shared" si="5"/>
        <v>2.1</v>
      </c>
      <c r="X72" s="21">
        <f>VAR(Y72:AN72)</f>
        <v>3.92</v>
      </c>
      <c r="Y72" s="19">
        <v>3.5</v>
      </c>
      <c r="Z72" s="19">
        <v>0.7</v>
      </c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</row>
    <row r="73" spans="1:42">
      <c r="A73" t="s">
        <v>3</v>
      </c>
      <c r="B73">
        <v>1</v>
      </c>
      <c r="C73">
        <v>8</v>
      </c>
      <c r="D73">
        <v>0</v>
      </c>
      <c r="F73" t="s">
        <v>30</v>
      </c>
      <c r="G73" s="13">
        <v>0</v>
      </c>
      <c r="H73" s="13">
        <v>0</v>
      </c>
      <c r="I73" s="13">
        <v>1</v>
      </c>
      <c r="J73" s="13">
        <v>1</v>
      </c>
      <c r="K73" s="13">
        <v>47</v>
      </c>
      <c r="L73" s="13">
        <v>67</v>
      </c>
      <c r="M73" t="s">
        <v>0</v>
      </c>
      <c r="Q73" t="s">
        <v>3</v>
      </c>
      <c r="R73">
        <v>1</v>
      </c>
      <c r="S73">
        <v>8</v>
      </c>
      <c r="T73" s="15">
        <v>0</v>
      </c>
      <c r="U73" s="15">
        <v>1</v>
      </c>
      <c r="V73" s="18">
        <f t="shared" si="4"/>
        <v>1</v>
      </c>
      <c r="W73" s="20">
        <f t="shared" si="5"/>
        <v>2</v>
      </c>
      <c r="X73" s="21"/>
      <c r="Y73" s="19">
        <v>2</v>
      </c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</row>
    <row r="74" spans="1:42">
      <c r="A74" t="s">
        <v>3</v>
      </c>
      <c r="B74">
        <v>1</v>
      </c>
      <c r="C74">
        <v>9</v>
      </c>
      <c r="D74">
        <v>0</v>
      </c>
      <c r="F74" t="s">
        <v>30</v>
      </c>
      <c r="G74" s="13">
        <v>0</v>
      </c>
      <c r="H74" s="13">
        <v>0</v>
      </c>
      <c r="I74" s="13">
        <v>5</v>
      </c>
      <c r="J74" s="13">
        <v>0</v>
      </c>
      <c r="K74" s="13">
        <v>74</v>
      </c>
      <c r="L74" s="13">
        <v>73</v>
      </c>
      <c r="M74" t="s">
        <v>0</v>
      </c>
      <c r="Q74" t="s">
        <v>3</v>
      </c>
      <c r="R74">
        <v>1</v>
      </c>
      <c r="S74">
        <v>9</v>
      </c>
      <c r="T74" s="15">
        <v>0</v>
      </c>
      <c r="U74" s="15">
        <v>1</v>
      </c>
      <c r="V74" s="18">
        <f t="shared" si="4"/>
        <v>5</v>
      </c>
      <c r="W74" s="20">
        <f t="shared" si="5"/>
        <v>2.06</v>
      </c>
      <c r="X74" s="21">
        <f>VAR(Y74:AN74)</f>
        <v>3.1679999999999993</v>
      </c>
      <c r="Y74" s="19">
        <v>5</v>
      </c>
      <c r="Z74" s="19">
        <v>1</v>
      </c>
      <c r="AA74" s="19">
        <v>0.8</v>
      </c>
      <c r="AB74" s="19">
        <v>2.5</v>
      </c>
      <c r="AC74" s="19">
        <v>1</v>
      </c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</row>
    <row r="75" spans="1:42">
      <c r="A75" t="s">
        <v>3</v>
      </c>
      <c r="B75">
        <v>1</v>
      </c>
      <c r="C75">
        <v>10</v>
      </c>
      <c r="D75">
        <v>0</v>
      </c>
      <c r="F75" t="s">
        <v>30</v>
      </c>
      <c r="G75" s="13">
        <v>0</v>
      </c>
      <c r="H75" s="13">
        <v>0</v>
      </c>
      <c r="I75" s="13">
        <v>0</v>
      </c>
      <c r="J75" s="13">
        <v>0</v>
      </c>
      <c r="K75" s="13">
        <v>39</v>
      </c>
      <c r="L75" s="13">
        <v>95</v>
      </c>
      <c r="M75" t="s">
        <v>0</v>
      </c>
      <c r="Q75" t="s">
        <v>3</v>
      </c>
      <c r="R75">
        <v>1</v>
      </c>
      <c r="S75">
        <v>10</v>
      </c>
      <c r="T75" s="15">
        <v>0</v>
      </c>
      <c r="U75" s="15">
        <v>1</v>
      </c>
      <c r="V75" s="18">
        <f t="shared" si="4"/>
        <v>0</v>
      </c>
      <c r="W75" s="20"/>
      <c r="X75" s="21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</row>
    <row r="76" spans="1:42">
      <c r="A76" t="s">
        <v>3</v>
      </c>
      <c r="B76">
        <v>2</v>
      </c>
      <c r="C76">
        <v>1</v>
      </c>
      <c r="D76">
        <v>11.5</v>
      </c>
      <c r="F76" t="s">
        <v>29</v>
      </c>
      <c r="G76" s="13">
        <v>20</v>
      </c>
      <c r="H76" s="13">
        <v>5</v>
      </c>
      <c r="I76" s="13">
        <v>2</v>
      </c>
      <c r="J76" s="13">
        <v>0</v>
      </c>
      <c r="K76" s="13">
        <v>120</v>
      </c>
      <c r="L76" s="13">
        <v>34</v>
      </c>
      <c r="M76" t="s">
        <v>0</v>
      </c>
      <c r="Q76" t="s">
        <v>3</v>
      </c>
      <c r="R76">
        <v>2</v>
      </c>
      <c r="S76">
        <v>1</v>
      </c>
      <c r="T76" s="15">
        <v>11.5</v>
      </c>
      <c r="U76" s="15">
        <v>1</v>
      </c>
      <c r="V76" s="18">
        <f t="shared" si="4"/>
        <v>2</v>
      </c>
      <c r="W76" s="20">
        <f t="shared" si="5"/>
        <v>0.85</v>
      </c>
      <c r="X76" s="21">
        <f>VAR(Y76:AN76)</f>
        <v>4.5000000000000151E-2</v>
      </c>
      <c r="Y76" s="19">
        <v>0.7</v>
      </c>
      <c r="Z76" s="19">
        <v>1</v>
      </c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</row>
    <row r="77" spans="1:42">
      <c r="A77" t="s">
        <v>3</v>
      </c>
      <c r="B77">
        <v>2</v>
      </c>
      <c r="C77">
        <v>2</v>
      </c>
      <c r="D77">
        <v>11.5</v>
      </c>
      <c r="F77" t="s">
        <v>29</v>
      </c>
      <c r="G77" s="13">
        <v>20</v>
      </c>
      <c r="H77" s="13">
        <v>5</v>
      </c>
      <c r="I77" s="13">
        <v>1</v>
      </c>
      <c r="J77" s="13">
        <v>0</v>
      </c>
      <c r="K77" s="13">
        <v>13</v>
      </c>
      <c r="L77" s="13">
        <v>7</v>
      </c>
      <c r="M77" t="s">
        <v>0</v>
      </c>
      <c r="Q77" t="s">
        <v>3</v>
      </c>
      <c r="R77">
        <v>2</v>
      </c>
      <c r="S77">
        <v>2</v>
      </c>
      <c r="T77" s="15">
        <v>11.5</v>
      </c>
      <c r="U77" s="15">
        <v>1</v>
      </c>
      <c r="V77" s="18">
        <f t="shared" si="4"/>
        <v>1</v>
      </c>
      <c r="W77" s="20">
        <f t="shared" si="5"/>
        <v>2.5</v>
      </c>
      <c r="X77" s="21"/>
      <c r="Y77" s="19">
        <v>2.5</v>
      </c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</row>
    <row r="78" spans="1:42">
      <c r="A78" t="s">
        <v>3</v>
      </c>
      <c r="B78">
        <v>2</v>
      </c>
      <c r="C78">
        <v>3</v>
      </c>
      <c r="D78">
        <v>11.5</v>
      </c>
      <c r="F78" t="s">
        <v>29</v>
      </c>
      <c r="G78" s="13">
        <v>30</v>
      </c>
      <c r="H78" s="13">
        <v>5</v>
      </c>
      <c r="I78" s="13">
        <v>7</v>
      </c>
      <c r="J78" s="13">
        <v>7</v>
      </c>
      <c r="K78" s="13">
        <v>31</v>
      </c>
      <c r="L78" s="13">
        <v>12</v>
      </c>
      <c r="M78" t="s">
        <v>0</v>
      </c>
      <c r="Q78" t="s">
        <v>3</v>
      </c>
      <c r="R78">
        <v>2</v>
      </c>
      <c r="S78">
        <v>3</v>
      </c>
      <c r="T78" s="15">
        <v>11.5</v>
      </c>
      <c r="U78" s="15">
        <v>1</v>
      </c>
      <c r="V78" s="18">
        <f t="shared" si="4"/>
        <v>7</v>
      </c>
      <c r="W78" s="20">
        <f t="shared" si="5"/>
        <v>2.9285714285714284</v>
      </c>
      <c r="X78" s="21">
        <f>VAR(Y78:AN78)</f>
        <v>2.4523809523809526</v>
      </c>
      <c r="Y78" s="19">
        <v>2.5</v>
      </c>
      <c r="Z78" s="19">
        <v>6</v>
      </c>
      <c r="AA78" s="19">
        <v>2.5</v>
      </c>
      <c r="AB78" s="19">
        <v>2</v>
      </c>
      <c r="AC78" s="19">
        <v>4</v>
      </c>
      <c r="AD78" s="19">
        <v>2</v>
      </c>
      <c r="AE78" s="19">
        <v>1.5</v>
      </c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</row>
    <row r="79" spans="1:42">
      <c r="A79" t="s">
        <v>3</v>
      </c>
      <c r="B79">
        <v>2</v>
      </c>
      <c r="C79">
        <v>4</v>
      </c>
      <c r="D79">
        <v>11.5</v>
      </c>
      <c r="F79" t="s">
        <v>29</v>
      </c>
      <c r="G79" s="13">
        <v>20</v>
      </c>
      <c r="H79" s="13">
        <v>5</v>
      </c>
      <c r="I79" s="13">
        <v>6</v>
      </c>
      <c r="J79" s="13">
        <v>0</v>
      </c>
      <c r="K79" s="13">
        <v>45</v>
      </c>
      <c r="L79" s="13">
        <v>8</v>
      </c>
      <c r="M79" t="s">
        <v>0</v>
      </c>
      <c r="Q79" t="s">
        <v>3</v>
      </c>
      <c r="R79">
        <v>2</v>
      </c>
      <c r="S79">
        <v>4</v>
      </c>
      <c r="T79" s="15">
        <v>11.5</v>
      </c>
      <c r="U79" s="15">
        <v>1</v>
      </c>
      <c r="V79" s="18">
        <f t="shared" si="4"/>
        <v>6</v>
      </c>
      <c r="W79" s="20">
        <f t="shared" si="5"/>
        <v>1.1166666666666667</v>
      </c>
      <c r="X79" s="21">
        <f>VAR(Y79:AN79)</f>
        <v>0.90166666666666673</v>
      </c>
      <c r="Y79" s="19">
        <v>0.5</v>
      </c>
      <c r="Z79" s="19">
        <v>1</v>
      </c>
      <c r="AA79" s="19">
        <v>0.5</v>
      </c>
      <c r="AB79" s="19">
        <v>3</v>
      </c>
      <c r="AC79" s="19">
        <v>1</v>
      </c>
      <c r="AD79" s="19">
        <v>0.7</v>
      </c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</row>
    <row r="80" spans="1:42">
      <c r="A80" t="s">
        <v>3</v>
      </c>
      <c r="B80">
        <v>2</v>
      </c>
      <c r="C80">
        <v>5</v>
      </c>
      <c r="D80">
        <v>11.5</v>
      </c>
      <c r="F80" t="s">
        <v>29</v>
      </c>
      <c r="G80" s="13">
        <v>75</v>
      </c>
      <c r="H80" s="13">
        <v>5</v>
      </c>
      <c r="I80" s="13">
        <v>5</v>
      </c>
      <c r="J80" s="13">
        <v>3</v>
      </c>
      <c r="K80" s="13">
        <v>75</v>
      </c>
      <c r="L80" s="13">
        <v>151</v>
      </c>
      <c r="M80" t="s">
        <v>0</v>
      </c>
      <c r="Q80" t="s">
        <v>3</v>
      </c>
      <c r="R80">
        <v>2</v>
      </c>
      <c r="S80">
        <v>5</v>
      </c>
      <c r="T80" s="15">
        <v>11.5</v>
      </c>
      <c r="U80" s="15">
        <v>1</v>
      </c>
      <c r="V80" s="18">
        <f t="shared" si="4"/>
        <v>5</v>
      </c>
      <c r="W80" s="20">
        <f t="shared" si="5"/>
        <v>2.7</v>
      </c>
      <c r="X80" s="21">
        <f>VAR(Y80:AN80)</f>
        <v>0.94999999999999929</v>
      </c>
      <c r="Y80" s="19">
        <v>2</v>
      </c>
      <c r="Z80" s="19">
        <v>3.5</v>
      </c>
      <c r="AA80" s="19">
        <v>2</v>
      </c>
      <c r="AB80" s="19">
        <v>2</v>
      </c>
      <c r="AC80" s="19">
        <v>4</v>
      </c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</row>
    <row r="81" spans="1:42">
      <c r="A81" t="s">
        <v>3</v>
      </c>
      <c r="B81">
        <v>2</v>
      </c>
      <c r="C81">
        <v>6</v>
      </c>
      <c r="D81">
        <v>11.5</v>
      </c>
      <c r="F81" t="s">
        <v>29</v>
      </c>
      <c r="G81" s="13">
        <v>15</v>
      </c>
      <c r="H81" s="13">
        <v>5</v>
      </c>
      <c r="I81" s="13">
        <v>0</v>
      </c>
      <c r="J81" s="13">
        <v>0</v>
      </c>
      <c r="K81" s="13">
        <v>166</v>
      </c>
      <c r="L81" s="13">
        <v>112</v>
      </c>
      <c r="M81" t="s">
        <v>0</v>
      </c>
      <c r="Q81" t="s">
        <v>3</v>
      </c>
      <c r="R81">
        <v>2</v>
      </c>
      <c r="S81">
        <v>6</v>
      </c>
      <c r="T81" s="15">
        <v>11.5</v>
      </c>
      <c r="U81" s="15">
        <v>1</v>
      </c>
      <c r="V81" s="18">
        <f t="shared" si="4"/>
        <v>0</v>
      </c>
      <c r="W81" s="20"/>
      <c r="X81" s="21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</row>
    <row r="82" spans="1:42">
      <c r="A82" t="s">
        <v>3</v>
      </c>
      <c r="B82">
        <v>2</v>
      </c>
      <c r="C82">
        <v>7</v>
      </c>
      <c r="D82">
        <v>11.5</v>
      </c>
      <c r="F82" t="s">
        <v>29</v>
      </c>
      <c r="G82" s="13">
        <v>20</v>
      </c>
      <c r="H82" s="13">
        <v>5</v>
      </c>
      <c r="I82" s="13">
        <v>4</v>
      </c>
      <c r="J82" s="13">
        <v>3</v>
      </c>
      <c r="K82" s="13">
        <v>104</v>
      </c>
      <c r="L82" s="13">
        <v>37</v>
      </c>
      <c r="M82" t="s">
        <v>0</v>
      </c>
      <c r="Q82" t="s">
        <v>3</v>
      </c>
      <c r="R82">
        <v>2</v>
      </c>
      <c r="S82">
        <v>7</v>
      </c>
      <c r="T82" s="15">
        <v>11.5</v>
      </c>
      <c r="U82" s="15">
        <v>1</v>
      </c>
      <c r="V82" s="18">
        <f t="shared" si="4"/>
        <v>4</v>
      </c>
      <c r="W82" s="20">
        <f t="shared" si="5"/>
        <v>2.0750000000000002</v>
      </c>
      <c r="X82" s="21">
        <f>VAR(Y82:AN82)</f>
        <v>0.25583333333333275</v>
      </c>
      <c r="Y82" s="19">
        <v>2.5</v>
      </c>
      <c r="Z82" s="19">
        <v>2.5</v>
      </c>
      <c r="AA82" s="19">
        <v>1.5</v>
      </c>
      <c r="AB82" s="19">
        <v>1.8</v>
      </c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</row>
    <row r="83" spans="1:42">
      <c r="A83" t="s">
        <v>3</v>
      </c>
      <c r="B83">
        <v>2</v>
      </c>
      <c r="C83">
        <v>8</v>
      </c>
      <c r="D83">
        <v>11.5</v>
      </c>
      <c r="F83" t="s">
        <v>29</v>
      </c>
      <c r="G83" s="13">
        <v>10</v>
      </c>
      <c r="H83" s="13">
        <v>5</v>
      </c>
      <c r="I83" s="13">
        <v>4</v>
      </c>
      <c r="J83" s="13">
        <v>2</v>
      </c>
      <c r="K83" s="13">
        <v>96</v>
      </c>
      <c r="L83" s="13">
        <v>54</v>
      </c>
      <c r="M83" t="s">
        <v>0</v>
      </c>
      <c r="Q83" t="s">
        <v>3</v>
      </c>
      <c r="R83">
        <v>2</v>
      </c>
      <c r="S83">
        <v>8</v>
      </c>
      <c r="T83" s="15">
        <v>11.5</v>
      </c>
      <c r="U83" s="15">
        <v>1</v>
      </c>
      <c r="V83" s="18">
        <f t="shared" si="4"/>
        <v>4</v>
      </c>
      <c r="W83" s="20">
        <f t="shared" si="5"/>
        <v>1.4750000000000001</v>
      </c>
      <c r="X83" s="21">
        <f>VAR(Y83:AN83)</f>
        <v>0.54250000000000043</v>
      </c>
      <c r="Y83" s="19">
        <v>2.2000000000000002</v>
      </c>
      <c r="Z83" s="19">
        <v>0.7</v>
      </c>
      <c r="AA83" s="19">
        <v>2</v>
      </c>
      <c r="AB83" s="19">
        <v>1</v>
      </c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</row>
    <row r="84" spans="1:42">
      <c r="A84" t="s">
        <v>3</v>
      </c>
      <c r="B84">
        <v>2</v>
      </c>
      <c r="C84">
        <v>9</v>
      </c>
      <c r="D84">
        <v>11.5</v>
      </c>
      <c r="F84" t="s">
        <v>29</v>
      </c>
      <c r="G84" s="13">
        <v>10</v>
      </c>
      <c r="H84" s="13">
        <v>5</v>
      </c>
      <c r="I84" s="13">
        <v>0</v>
      </c>
      <c r="J84" s="13">
        <v>1</v>
      </c>
      <c r="K84" s="13">
        <v>121</v>
      </c>
      <c r="L84" s="13">
        <v>14</v>
      </c>
      <c r="M84" t="s">
        <v>0</v>
      </c>
      <c r="Q84" t="s">
        <v>3</v>
      </c>
      <c r="R84">
        <v>2</v>
      </c>
      <c r="S84">
        <v>9</v>
      </c>
      <c r="T84" s="15">
        <v>11.5</v>
      </c>
      <c r="U84" s="15">
        <v>1</v>
      </c>
      <c r="V84" s="18">
        <f t="shared" si="4"/>
        <v>0</v>
      </c>
      <c r="W84" s="20"/>
      <c r="X84" s="21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</row>
    <row r="85" spans="1:42">
      <c r="A85" t="s">
        <v>3</v>
      </c>
      <c r="B85">
        <v>2</v>
      </c>
      <c r="C85">
        <v>10</v>
      </c>
      <c r="D85">
        <v>11.5</v>
      </c>
      <c r="F85" t="s">
        <v>29</v>
      </c>
      <c r="G85" s="13">
        <v>15</v>
      </c>
      <c r="H85" s="13">
        <v>5</v>
      </c>
      <c r="I85" s="13">
        <v>6</v>
      </c>
      <c r="J85" s="13">
        <v>1</v>
      </c>
      <c r="K85" s="13">
        <v>62</v>
      </c>
      <c r="L85" s="13">
        <v>136</v>
      </c>
      <c r="M85" t="s">
        <v>0</v>
      </c>
      <c r="Q85" t="s">
        <v>3</v>
      </c>
      <c r="R85">
        <v>2</v>
      </c>
      <c r="S85">
        <v>10</v>
      </c>
      <c r="T85" s="15">
        <v>11.5</v>
      </c>
      <c r="U85" s="15">
        <v>1</v>
      </c>
      <c r="V85" s="18">
        <f t="shared" si="4"/>
        <v>6</v>
      </c>
      <c r="W85" s="20">
        <f t="shared" si="5"/>
        <v>1.2</v>
      </c>
      <c r="X85" s="21">
        <f>VAR(Y85:AN85)</f>
        <v>0.41999999999999993</v>
      </c>
      <c r="Y85" s="19">
        <v>0.7</v>
      </c>
      <c r="Z85" s="19">
        <v>2</v>
      </c>
      <c r="AA85" s="19">
        <v>2</v>
      </c>
      <c r="AB85" s="19">
        <v>1</v>
      </c>
      <c r="AC85" s="19">
        <v>1</v>
      </c>
      <c r="AD85" s="19">
        <v>0.5</v>
      </c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</row>
    <row r="86" spans="1:42">
      <c r="A86" t="s">
        <v>3</v>
      </c>
      <c r="B86">
        <v>3</v>
      </c>
      <c r="C86">
        <v>1</v>
      </c>
      <c r="D86">
        <v>19.3</v>
      </c>
      <c r="F86" t="s">
        <v>29</v>
      </c>
      <c r="G86" s="13">
        <v>30</v>
      </c>
      <c r="H86" s="13">
        <v>10</v>
      </c>
      <c r="I86" s="14"/>
      <c r="J86" s="14"/>
      <c r="K86" s="13">
        <v>28</v>
      </c>
      <c r="L86" s="13">
        <v>39</v>
      </c>
      <c r="M86" t="s">
        <v>0</v>
      </c>
      <c r="Q86" t="s">
        <v>3</v>
      </c>
      <c r="R86">
        <v>3</v>
      </c>
      <c r="S86">
        <v>1</v>
      </c>
      <c r="T86" s="15">
        <v>19.3</v>
      </c>
      <c r="U86" s="15">
        <v>1</v>
      </c>
      <c r="V86" s="18">
        <f t="shared" si="4"/>
        <v>0</v>
      </c>
      <c r="X86" s="2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</row>
    <row r="87" spans="1:42">
      <c r="A87" t="s">
        <v>3</v>
      </c>
      <c r="B87">
        <v>3</v>
      </c>
      <c r="C87">
        <v>2</v>
      </c>
      <c r="D87">
        <v>19.3</v>
      </c>
      <c r="F87" t="s">
        <v>29</v>
      </c>
      <c r="G87" s="13">
        <v>20</v>
      </c>
      <c r="H87" s="13">
        <v>10</v>
      </c>
      <c r="I87" s="14"/>
      <c r="J87" s="14"/>
      <c r="K87" s="13">
        <v>26</v>
      </c>
      <c r="L87" s="13">
        <v>31</v>
      </c>
      <c r="M87" t="s">
        <v>0</v>
      </c>
      <c r="Q87" t="s">
        <v>3</v>
      </c>
      <c r="R87">
        <v>3</v>
      </c>
      <c r="S87">
        <v>2</v>
      </c>
      <c r="T87" s="15">
        <v>19.3</v>
      </c>
      <c r="U87" s="15">
        <v>1</v>
      </c>
      <c r="V87" s="18">
        <f t="shared" si="4"/>
        <v>0</v>
      </c>
      <c r="X87" s="2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</row>
    <row r="88" spans="1:42">
      <c r="A88" t="s">
        <v>3</v>
      </c>
      <c r="B88">
        <v>3</v>
      </c>
      <c r="C88">
        <v>3</v>
      </c>
      <c r="D88">
        <v>19.3</v>
      </c>
      <c r="F88" t="s">
        <v>29</v>
      </c>
      <c r="G88" s="13">
        <v>10</v>
      </c>
      <c r="H88" s="13">
        <v>15</v>
      </c>
      <c r="I88" s="14"/>
      <c r="J88" s="14"/>
      <c r="K88" s="13">
        <v>35</v>
      </c>
      <c r="L88" s="13">
        <v>18</v>
      </c>
      <c r="M88" t="s">
        <v>0</v>
      </c>
      <c r="Q88" t="s">
        <v>3</v>
      </c>
      <c r="R88">
        <v>3</v>
      </c>
      <c r="S88">
        <v>3</v>
      </c>
      <c r="T88" s="15">
        <v>19.3</v>
      </c>
      <c r="U88" s="15">
        <v>1</v>
      </c>
      <c r="V88" s="18">
        <f t="shared" si="4"/>
        <v>0</v>
      </c>
      <c r="X88" s="2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</row>
    <row r="89" spans="1:42">
      <c r="A89" t="s">
        <v>3</v>
      </c>
      <c r="B89">
        <v>3</v>
      </c>
      <c r="C89">
        <v>4</v>
      </c>
      <c r="D89">
        <v>19.3</v>
      </c>
      <c r="F89" t="s">
        <v>29</v>
      </c>
      <c r="G89" s="13">
        <v>10</v>
      </c>
      <c r="H89" s="13">
        <v>40</v>
      </c>
      <c r="I89" s="14"/>
      <c r="J89" s="14"/>
      <c r="K89" s="13">
        <v>58</v>
      </c>
      <c r="L89" s="13">
        <v>26</v>
      </c>
      <c r="M89" t="s">
        <v>0</v>
      </c>
      <c r="Q89" t="s">
        <v>3</v>
      </c>
      <c r="R89">
        <v>3</v>
      </c>
      <c r="S89">
        <v>4</v>
      </c>
      <c r="T89" s="15">
        <v>19.3</v>
      </c>
      <c r="U89" s="15">
        <v>1</v>
      </c>
      <c r="V89" s="18">
        <f t="shared" si="4"/>
        <v>0</v>
      </c>
      <c r="X89" s="2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</row>
    <row r="90" spans="1:42">
      <c r="A90" t="s">
        <v>3</v>
      </c>
      <c r="B90">
        <v>3</v>
      </c>
      <c r="C90">
        <v>5</v>
      </c>
      <c r="D90">
        <v>19.3</v>
      </c>
      <c r="F90" t="s">
        <v>29</v>
      </c>
      <c r="G90" s="13">
        <v>15</v>
      </c>
      <c r="H90" s="13">
        <v>65</v>
      </c>
      <c r="I90" s="14"/>
      <c r="J90" s="14"/>
      <c r="K90" s="13">
        <v>21</v>
      </c>
      <c r="L90" s="13">
        <v>39</v>
      </c>
      <c r="M90" t="s">
        <v>0</v>
      </c>
      <c r="Q90" t="s">
        <v>3</v>
      </c>
      <c r="R90">
        <v>3</v>
      </c>
      <c r="S90">
        <v>5</v>
      </c>
      <c r="T90" s="15">
        <v>19.3</v>
      </c>
      <c r="U90" s="15">
        <v>1</v>
      </c>
      <c r="V90" s="18">
        <f t="shared" si="4"/>
        <v>0</v>
      </c>
      <c r="X90" s="2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</row>
    <row r="91" spans="1:42">
      <c r="A91" t="s">
        <v>3</v>
      </c>
      <c r="B91">
        <v>3</v>
      </c>
      <c r="C91">
        <v>6</v>
      </c>
      <c r="D91">
        <v>19.3</v>
      </c>
      <c r="F91" t="s">
        <v>29</v>
      </c>
      <c r="G91" s="13">
        <v>15</v>
      </c>
      <c r="H91" s="13">
        <v>10</v>
      </c>
      <c r="I91" s="14"/>
      <c r="J91" s="14"/>
      <c r="K91" s="13">
        <v>30</v>
      </c>
      <c r="L91" s="13">
        <v>56</v>
      </c>
      <c r="M91" t="s">
        <v>0</v>
      </c>
      <c r="Q91" t="s">
        <v>3</v>
      </c>
      <c r="R91">
        <v>3</v>
      </c>
      <c r="S91">
        <v>6</v>
      </c>
      <c r="T91" s="15">
        <v>19.3</v>
      </c>
      <c r="U91" s="15">
        <v>1</v>
      </c>
      <c r="V91" s="18">
        <f t="shared" si="4"/>
        <v>0</v>
      </c>
      <c r="X91" s="2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</row>
    <row r="92" spans="1:42">
      <c r="A92" t="s">
        <v>3</v>
      </c>
      <c r="B92">
        <v>3</v>
      </c>
      <c r="C92">
        <v>7</v>
      </c>
      <c r="D92">
        <v>19.3</v>
      </c>
      <c r="F92" t="s">
        <v>29</v>
      </c>
      <c r="G92" s="13">
        <v>25</v>
      </c>
      <c r="H92" s="13">
        <v>5</v>
      </c>
      <c r="I92" s="14"/>
      <c r="J92" s="14"/>
      <c r="K92" s="13">
        <v>46</v>
      </c>
      <c r="L92" s="13">
        <v>23</v>
      </c>
      <c r="M92" t="s">
        <v>0</v>
      </c>
      <c r="Q92" t="s">
        <v>3</v>
      </c>
      <c r="R92">
        <v>3</v>
      </c>
      <c r="S92">
        <v>7</v>
      </c>
      <c r="T92" s="15">
        <v>19.3</v>
      </c>
      <c r="U92" s="15">
        <v>1</v>
      </c>
      <c r="V92" s="18">
        <f t="shared" si="4"/>
        <v>0</v>
      </c>
      <c r="X92" s="2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</row>
    <row r="93" spans="1:42">
      <c r="A93" t="s">
        <v>3</v>
      </c>
      <c r="B93">
        <v>3</v>
      </c>
      <c r="C93">
        <v>8</v>
      </c>
      <c r="D93">
        <v>19.3</v>
      </c>
      <c r="F93" t="s">
        <v>29</v>
      </c>
      <c r="G93" s="13">
        <v>35</v>
      </c>
      <c r="H93" s="13">
        <v>15</v>
      </c>
      <c r="I93" s="14"/>
      <c r="J93" s="14"/>
      <c r="K93" s="13">
        <v>27</v>
      </c>
      <c r="L93" s="13">
        <v>13</v>
      </c>
      <c r="M93" t="s">
        <v>0</v>
      </c>
      <c r="Q93" t="s">
        <v>3</v>
      </c>
      <c r="R93">
        <v>3</v>
      </c>
      <c r="S93">
        <v>8</v>
      </c>
      <c r="T93" s="15">
        <v>19.3</v>
      </c>
      <c r="U93" s="15">
        <v>1</v>
      </c>
      <c r="V93" s="18">
        <f t="shared" si="4"/>
        <v>0</v>
      </c>
      <c r="X93" s="2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</row>
    <row r="94" spans="1:42">
      <c r="A94" t="s">
        <v>3</v>
      </c>
      <c r="B94">
        <v>3</v>
      </c>
      <c r="C94">
        <v>9</v>
      </c>
      <c r="D94">
        <v>19.3</v>
      </c>
      <c r="F94" t="s">
        <v>29</v>
      </c>
      <c r="G94" s="13">
        <v>25</v>
      </c>
      <c r="H94" s="13">
        <v>15</v>
      </c>
      <c r="I94" s="14"/>
      <c r="J94" s="14"/>
      <c r="K94" s="13">
        <v>36</v>
      </c>
      <c r="L94" s="13">
        <v>17</v>
      </c>
      <c r="M94" t="s">
        <v>0</v>
      </c>
      <c r="Q94" t="s">
        <v>3</v>
      </c>
      <c r="R94">
        <v>3</v>
      </c>
      <c r="S94">
        <v>9</v>
      </c>
      <c r="T94" s="15">
        <v>19.3</v>
      </c>
      <c r="U94" s="15">
        <v>1</v>
      </c>
      <c r="V94" s="18">
        <f t="shared" si="4"/>
        <v>0</v>
      </c>
      <c r="X94" s="2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</row>
    <row r="95" spans="1:42">
      <c r="A95" t="s">
        <v>3</v>
      </c>
      <c r="B95">
        <v>3</v>
      </c>
      <c r="C95">
        <v>10</v>
      </c>
      <c r="D95">
        <v>19.3</v>
      </c>
      <c r="F95" t="s">
        <v>29</v>
      </c>
      <c r="G95" s="13">
        <v>2</v>
      </c>
      <c r="H95" s="13">
        <v>3</v>
      </c>
      <c r="I95" s="14"/>
      <c r="J95" s="14"/>
      <c r="K95" s="13">
        <v>73</v>
      </c>
      <c r="L95" s="13">
        <v>102</v>
      </c>
      <c r="M95" t="s">
        <v>0</v>
      </c>
      <c r="Q95" t="s">
        <v>3</v>
      </c>
      <c r="R95">
        <v>3</v>
      </c>
      <c r="S95">
        <v>10</v>
      </c>
      <c r="T95" s="15">
        <v>19.3</v>
      </c>
      <c r="U95" s="15">
        <v>1</v>
      </c>
      <c r="V95" s="18">
        <f t="shared" si="4"/>
        <v>0</v>
      </c>
      <c r="X95" s="2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</row>
    <row r="96" spans="1:42">
      <c r="A96" t="s">
        <v>3</v>
      </c>
      <c r="B96">
        <v>4</v>
      </c>
      <c r="C96">
        <v>1</v>
      </c>
      <c r="D96">
        <v>29.3</v>
      </c>
      <c r="F96" t="s">
        <v>29</v>
      </c>
      <c r="I96" s="14"/>
      <c r="J96" s="14"/>
      <c r="K96" s="13">
        <v>71</v>
      </c>
      <c r="L96" s="13">
        <v>53</v>
      </c>
      <c r="M96" t="s">
        <v>0</v>
      </c>
      <c r="Q96" t="s">
        <v>3</v>
      </c>
      <c r="R96">
        <v>4</v>
      </c>
      <c r="S96">
        <v>1</v>
      </c>
      <c r="T96" s="15">
        <v>29.3</v>
      </c>
      <c r="U96" s="15">
        <v>1</v>
      </c>
      <c r="V96" s="18">
        <f t="shared" si="4"/>
        <v>0</v>
      </c>
      <c r="X96" s="2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</row>
    <row r="97" spans="1:42">
      <c r="A97" t="s">
        <v>3</v>
      </c>
      <c r="B97">
        <v>4</v>
      </c>
      <c r="C97">
        <v>2</v>
      </c>
      <c r="D97">
        <v>29.3</v>
      </c>
      <c r="F97" t="s">
        <v>29</v>
      </c>
      <c r="I97" s="14"/>
      <c r="J97" s="14"/>
      <c r="K97" s="13">
        <v>57</v>
      </c>
      <c r="L97" s="13">
        <v>51</v>
      </c>
      <c r="M97" t="s">
        <v>0</v>
      </c>
      <c r="Q97" t="s">
        <v>3</v>
      </c>
      <c r="R97">
        <v>4</v>
      </c>
      <c r="S97">
        <v>2</v>
      </c>
      <c r="T97" s="15">
        <v>29.3</v>
      </c>
      <c r="U97" s="15">
        <v>1</v>
      </c>
      <c r="V97" s="18">
        <f t="shared" si="4"/>
        <v>0</v>
      </c>
      <c r="X97" s="2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</row>
    <row r="98" spans="1:42">
      <c r="A98" t="s">
        <v>3</v>
      </c>
      <c r="B98">
        <v>4</v>
      </c>
      <c r="C98">
        <v>3</v>
      </c>
      <c r="D98">
        <v>29.3</v>
      </c>
      <c r="F98" t="s">
        <v>29</v>
      </c>
      <c r="G98" s="13">
        <v>70</v>
      </c>
      <c r="H98" s="13">
        <v>30</v>
      </c>
      <c r="I98" s="14"/>
      <c r="J98" s="14"/>
      <c r="K98" s="13">
        <v>30</v>
      </c>
      <c r="L98" s="13">
        <v>53</v>
      </c>
      <c r="M98" t="s">
        <v>0</v>
      </c>
      <c r="Q98" t="s">
        <v>3</v>
      </c>
      <c r="R98">
        <v>4</v>
      </c>
      <c r="S98">
        <v>3</v>
      </c>
      <c r="T98" s="15">
        <v>29.3</v>
      </c>
      <c r="U98" s="15">
        <v>1</v>
      </c>
      <c r="V98" s="18">
        <f t="shared" si="4"/>
        <v>0</v>
      </c>
      <c r="X98" s="2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</row>
    <row r="99" spans="1:42">
      <c r="A99" t="s">
        <v>3</v>
      </c>
      <c r="B99">
        <v>4</v>
      </c>
      <c r="C99">
        <v>4</v>
      </c>
      <c r="D99">
        <v>29.3</v>
      </c>
      <c r="F99" t="s">
        <v>29</v>
      </c>
      <c r="G99" s="13">
        <v>60</v>
      </c>
      <c r="H99" s="13">
        <v>20</v>
      </c>
      <c r="I99" s="14"/>
      <c r="J99" s="14"/>
      <c r="K99" s="13">
        <v>51</v>
      </c>
      <c r="L99" s="13">
        <v>23</v>
      </c>
      <c r="M99" t="s">
        <v>0</v>
      </c>
      <c r="Q99" t="s">
        <v>3</v>
      </c>
      <c r="R99">
        <v>4</v>
      </c>
      <c r="S99">
        <v>4</v>
      </c>
      <c r="T99" s="15">
        <v>29.3</v>
      </c>
      <c r="U99" s="15">
        <v>1</v>
      </c>
      <c r="V99" s="18">
        <f t="shared" si="4"/>
        <v>0</v>
      </c>
      <c r="X99" s="2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</row>
    <row r="100" spans="1:42">
      <c r="A100" t="s">
        <v>3</v>
      </c>
      <c r="B100">
        <v>4</v>
      </c>
      <c r="C100">
        <v>5</v>
      </c>
      <c r="D100">
        <v>29.3</v>
      </c>
      <c r="F100" t="s">
        <v>29</v>
      </c>
      <c r="G100" s="13">
        <v>60</v>
      </c>
      <c r="H100" s="13">
        <v>20</v>
      </c>
      <c r="I100" s="14"/>
      <c r="J100" s="14"/>
      <c r="K100" s="13">
        <v>18</v>
      </c>
      <c r="L100" s="13">
        <v>55</v>
      </c>
      <c r="M100" t="s">
        <v>0</v>
      </c>
      <c r="Q100" t="s">
        <v>3</v>
      </c>
      <c r="R100">
        <v>4</v>
      </c>
      <c r="S100">
        <v>5</v>
      </c>
      <c r="T100" s="15">
        <v>29.3</v>
      </c>
      <c r="U100" s="15">
        <v>1</v>
      </c>
      <c r="V100" s="18">
        <f t="shared" si="4"/>
        <v>0</v>
      </c>
      <c r="X100" s="2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</row>
    <row r="101" spans="1:42">
      <c r="A101" t="s">
        <v>3</v>
      </c>
      <c r="B101">
        <v>4</v>
      </c>
      <c r="C101">
        <v>6</v>
      </c>
      <c r="D101">
        <v>29.3</v>
      </c>
      <c r="F101" t="s">
        <v>29</v>
      </c>
      <c r="G101" s="13">
        <v>40</v>
      </c>
      <c r="H101" s="13">
        <v>58</v>
      </c>
      <c r="I101" s="14"/>
      <c r="J101" s="14"/>
      <c r="K101" s="13">
        <v>28</v>
      </c>
      <c r="L101" s="13">
        <v>50</v>
      </c>
      <c r="M101" t="s">
        <v>0</v>
      </c>
      <c r="Q101" t="s">
        <v>3</v>
      </c>
      <c r="R101">
        <v>4</v>
      </c>
      <c r="S101">
        <v>6</v>
      </c>
      <c r="T101" s="15">
        <v>29.3</v>
      </c>
      <c r="U101" s="15">
        <v>1</v>
      </c>
      <c r="V101" s="18">
        <f t="shared" si="4"/>
        <v>0</v>
      </c>
      <c r="X101" s="2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</row>
    <row r="102" spans="1:42">
      <c r="A102" t="s">
        <v>3</v>
      </c>
      <c r="B102">
        <v>4</v>
      </c>
      <c r="C102">
        <v>7</v>
      </c>
      <c r="D102">
        <v>29.3</v>
      </c>
      <c r="F102" t="s">
        <v>29</v>
      </c>
      <c r="G102" s="13">
        <v>49</v>
      </c>
      <c r="H102" s="13">
        <v>49</v>
      </c>
      <c r="I102" s="14"/>
      <c r="J102" s="14"/>
      <c r="K102" s="13">
        <v>36</v>
      </c>
      <c r="L102" s="13">
        <v>67</v>
      </c>
      <c r="M102" t="s">
        <v>0</v>
      </c>
      <c r="Q102" t="s">
        <v>3</v>
      </c>
      <c r="R102">
        <v>4</v>
      </c>
      <c r="S102">
        <v>7</v>
      </c>
      <c r="T102" s="15">
        <v>29.3</v>
      </c>
      <c r="U102" s="15">
        <v>1</v>
      </c>
      <c r="V102" s="18">
        <f t="shared" si="4"/>
        <v>0</v>
      </c>
      <c r="X102" s="2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</row>
    <row r="103" spans="1:42">
      <c r="A103" t="s">
        <v>3</v>
      </c>
      <c r="B103">
        <v>4</v>
      </c>
      <c r="C103">
        <v>8</v>
      </c>
      <c r="D103">
        <v>29.3</v>
      </c>
      <c r="F103" t="s">
        <v>29</v>
      </c>
      <c r="G103" s="13">
        <v>30</v>
      </c>
      <c r="H103" s="13">
        <v>25</v>
      </c>
      <c r="I103" s="14"/>
      <c r="J103" s="14"/>
      <c r="K103" s="13">
        <v>56</v>
      </c>
      <c r="L103" s="13">
        <v>14</v>
      </c>
      <c r="M103" t="s">
        <v>0</v>
      </c>
      <c r="Q103" t="s">
        <v>3</v>
      </c>
      <c r="R103">
        <v>4</v>
      </c>
      <c r="S103">
        <v>8</v>
      </c>
      <c r="T103" s="15">
        <v>29.3</v>
      </c>
      <c r="U103" s="15">
        <v>1</v>
      </c>
      <c r="V103" s="18">
        <f t="shared" si="4"/>
        <v>0</v>
      </c>
      <c r="X103" s="2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</row>
    <row r="104" spans="1:42">
      <c r="A104" t="s">
        <v>3</v>
      </c>
      <c r="B104">
        <v>4</v>
      </c>
      <c r="C104">
        <v>9</v>
      </c>
      <c r="D104">
        <v>29.3</v>
      </c>
      <c r="F104" t="s">
        <v>29</v>
      </c>
      <c r="G104" s="13">
        <v>80</v>
      </c>
      <c r="H104" s="13">
        <v>18</v>
      </c>
      <c r="I104" s="14"/>
      <c r="J104" s="14"/>
      <c r="K104" s="13">
        <v>10</v>
      </c>
      <c r="L104" s="13">
        <v>53</v>
      </c>
      <c r="M104" t="s">
        <v>0</v>
      </c>
      <c r="Q104" t="s">
        <v>3</v>
      </c>
      <c r="R104">
        <v>4</v>
      </c>
      <c r="S104">
        <v>9</v>
      </c>
      <c r="T104" s="15">
        <v>29.3</v>
      </c>
      <c r="U104" s="15">
        <v>1</v>
      </c>
      <c r="V104" s="18">
        <f t="shared" si="4"/>
        <v>0</v>
      </c>
      <c r="X104" s="2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</row>
    <row r="105" spans="1:42">
      <c r="A105" t="s">
        <v>3</v>
      </c>
      <c r="B105">
        <v>4</v>
      </c>
      <c r="C105">
        <v>10</v>
      </c>
      <c r="D105">
        <v>29.3</v>
      </c>
      <c r="F105" t="s">
        <v>29</v>
      </c>
      <c r="G105" s="13">
        <v>95</v>
      </c>
      <c r="H105" s="13">
        <v>3</v>
      </c>
      <c r="I105" s="14"/>
      <c r="J105" s="14"/>
      <c r="K105" s="13">
        <v>27</v>
      </c>
      <c r="L105" s="13">
        <v>61</v>
      </c>
      <c r="M105" t="s">
        <v>0</v>
      </c>
      <c r="Q105" t="s">
        <v>3</v>
      </c>
      <c r="R105">
        <v>4</v>
      </c>
      <c r="S105">
        <v>10</v>
      </c>
      <c r="T105" s="15">
        <v>29.3</v>
      </c>
      <c r="U105" s="15">
        <v>1</v>
      </c>
      <c r="V105" s="18">
        <f t="shared" si="4"/>
        <v>0</v>
      </c>
      <c r="X105" s="2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</row>
    <row r="106" spans="1:42">
      <c r="A106" t="s">
        <v>3</v>
      </c>
      <c r="B106">
        <v>5</v>
      </c>
      <c r="C106">
        <v>1</v>
      </c>
      <c r="D106" s="15">
        <v>59.3</v>
      </c>
      <c r="E106" s="15"/>
      <c r="F106" t="s">
        <v>29</v>
      </c>
      <c r="G106" s="13">
        <v>50</v>
      </c>
      <c r="H106" s="13">
        <v>50</v>
      </c>
      <c r="I106" s="13">
        <v>2</v>
      </c>
      <c r="J106" s="13">
        <v>0</v>
      </c>
      <c r="K106" s="13">
        <v>109</v>
      </c>
      <c r="L106" s="13">
        <v>99</v>
      </c>
      <c r="M106" t="s">
        <v>0</v>
      </c>
      <c r="Q106" t="s">
        <v>3</v>
      </c>
      <c r="R106">
        <v>5</v>
      </c>
      <c r="S106">
        <v>1</v>
      </c>
      <c r="T106" s="15">
        <v>59.3</v>
      </c>
      <c r="U106" s="15">
        <v>1</v>
      </c>
      <c r="V106" s="18">
        <f t="shared" si="4"/>
        <v>2</v>
      </c>
      <c r="W106" s="20">
        <f t="shared" si="5"/>
        <v>2.5</v>
      </c>
      <c r="X106" s="21">
        <f>VAR(Y106:AN106)</f>
        <v>0.5</v>
      </c>
      <c r="Y106" s="19">
        <v>3</v>
      </c>
      <c r="Z106" s="19">
        <v>2</v>
      </c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</row>
    <row r="107" spans="1:42">
      <c r="A107" t="s">
        <v>3</v>
      </c>
      <c r="B107">
        <v>5</v>
      </c>
      <c r="C107">
        <v>2</v>
      </c>
      <c r="D107" s="15">
        <v>59.3</v>
      </c>
      <c r="E107" s="15"/>
      <c r="F107" t="s">
        <v>29</v>
      </c>
      <c r="G107" s="13">
        <v>50</v>
      </c>
      <c r="H107" s="13">
        <v>50</v>
      </c>
      <c r="I107" s="13">
        <v>4</v>
      </c>
      <c r="J107" s="13">
        <v>0</v>
      </c>
      <c r="K107" s="13">
        <v>43</v>
      </c>
      <c r="L107" s="13">
        <v>45</v>
      </c>
      <c r="M107" t="s">
        <v>0</v>
      </c>
      <c r="Q107" t="s">
        <v>3</v>
      </c>
      <c r="R107">
        <v>5</v>
      </c>
      <c r="S107">
        <v>2</v>
      </c>
      <c r="T107" s="15">
        <v>59.3</v>
      </c>
      <c r="U107" s="15">
        <v>1</v>
      </c>
      <c r="V107" s="18">
        <f t="shared" si="4"/>
        <v>4</v>
      </c>
      <c r="W107" s="20">
        <f t="shared" si="5"/>
        <v>3</v>
      </c>
      <c r="X107" s="21">
        <f>VAR(Y107:AN107)</f>
        <v>0.16666666666666666</v>
      </c>
      <c r="Y107" s="19">
        <v>3</v>
      </c>
      <c r="Z107" s="19">
        <v>3</v>
      </c>
      <c r="AA107" s="19">
        <v>2.5</v>
      </c>
      <c r="AB107" s="19">
        <v>3.5</v>
      </c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</row>
    <row r="108" spans="1:42">
      <c r="A108" t="s">
        <v>3</v>
      </c>
      <c r="B108">
        <v>5</v>
      </c>
      <c r="C108">
        <v>3</v>
      </c>
      <c r="D108" s="15">
        <v>59.3</v>
      </c>
      <c r="E108" s="15"/>
      <c r="F108" t="s">
        <v>34</v>
      </c>
      <c r="G108" s="13">
        <v>80</v>
      </c>
      <c r="H108" s="13">
        <v>50</v>
      </c>
      <c r="I108" s="13">
        <v>2</v>
      </c>
      <c r="J108" s="13">
        <v>0</v>
      </c>
      <c r="K108" s="13">
        <v>64</v>
      </c>
      <c r="L108" s="13">
        <v>54</v>
      </c>
      <c r="M108" t="s">
        <v>0</v>
      </c>
      <c r="Q108" t="s">
        <v>3</v>
      </c>
      <c r="R108">
        <v>5</v>
      </c>
      <c r="S108">
        <v>3</v>
      </c>
      <c r="T108" s="15">
        <v>59.3</v>
      </c>
      <c r="U108" s="15">
        <v>1</v>
      </c>
      <c r="V108" s="18">
        <f t="shared" si="4"/>
        <v>2</v>
      </c>
      <c r="W108" s="20">
        <f t="shared" si="5"/>
        <v>3.75</v>
      </c>
      <c r="X108" s="21">
        <f>VAR(Y108:AN108)</f>
        <v>1.125</v>
      </c>
      <c r="Y108" s="19">
        <v>3</v>
      </c>
      <c r="Z108" s="19">
        <v>4.5</v>
      </c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</row>
    <row r="109" spans="1:42">
      <c r="A109" t="s">
        <v>3</v>
      </c>
      <c r="B109">
        <v>5</v>
      </c>
      <c r="C109">
        <v>4</v>
      </c>
      <c r="D109" s="15">
        <v>59.3</v>
      </c>
      <c r="E109" s="15"/>
      <c r="F109" t="s">
        <v>29</v>
      </c>
      <c r="G109" s="13">
        <v>70</v>
      </c>
      <c r="H109" s="13">
        <v>50</v>
      </c>
      <c r="I109" s="13">
        <v>4</v>
      </c>
      <c r="J109" s="13">
        <v>0</v>
      </c>
      <c r="K109" s="13">
        <v>45</v>
      </c>
      <c r="L109" s="13">
        <v>89</v>
      </c>
      <c r="M109" t="s">
        <v>0</v>
      </c>
      <c r="Q109" t="s">
        <v>3</v>
      </c>
      <c r="R109">
        <v>5</v>
      </c>
      <c r="S109">
        <v>4</v>
      </c>
      <c r="T109" s="15">
        <v>59.3</v>
      </c>
      <c r="U109" s="15">
        <v>1</v>
      </c>
      <c r="V109" s="18">
        <f t="shared" si="4"/>
        <v>4</v>
      </c>
      <c r="W109" s="20">
        <f t="shared" si="5"/>
        <v>3.75</v>
      </c>
      <c r="X109" s="21">
        <f>VAR(Y109:AN109)</f>
        <v>2.9166666666666665</v>
      </c>
      <c r="Y109" s="19">
        <v>6</v>
      </c>
      <c r="Z109" s="19">
        <v>2</v>
      </c>
      <c r="AA109" s="19">
        <v>3</v>
      </c>
      <c r="AB109" s="19">
        <v>4</v>
      </c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</row>
    <row r="110" spans="1:42">
      <c r="A110" t="s">
        <v>3</v>
      </c>
      <c r="B110">
        <v>5</v>
      </c>
      <c r="C110">
        <v>5</v>
      </c>
      <c r="D110" s="15">
        <v>59.3</v>
      </c>
      <c r="E110" s="15"/>
      <c r="F110" t="s">
        <v>29</v>
      </c>
      <c r="G110" s="13">
        <v>30</v>
      </c>
      <c r="H110" s="13">
        <v>50</v>
      </c>
      <c r="I110" s="13">
        <v>4</v>
      </c>
      <c r="J110" s="13">
        <v>2</v>
      </c>
      <c r="K110" s="13">
        <v>62</v>
      </c>
      <c r="L110" s="13">
        <v>66</v>
      </c>
      <c r="M110" t="s">
        <v>0</v>
      </c>
      <c r="Q110" t="s">
        <v>3</v>
      </c>
      <c r="R110">
        <v>5</v>
      </c>
      <c r="S110">
        <v>5</v>
      </c>
      <c r="T110" s="15">
        <v>59.3</v>
      </c>
      <c r="U110" s="15">
        <v>1</v>
      </c>
      <c r="V110" s="18">
        <f t="shared" si="4"/>
        <v>4</v>
      </c>
      <c r="W110" s="20">
        <f t="shared" si="5"/>
        <v>3</v>
      </c>
      <c r="X110" s="21">
        <f>VAR(Y110:AN110)</f>
        <v>0.16666666666666666</v>
      </c>
      <c r="Y110" s="19">
        <v>3.5</v>
      </c>
      <c r="Z110" s="19">
        <v>3</v>
      </c>
      <c r="AA110" s="19">
        <v>3</v>
      </c>
      <c r="AB110" s="19">
        <v>2.5</v>
      </c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</row>
    <row r="111" spans="1:42">
      <c r="A111" t="s">
        <v>3</v>
      </c>
      <c r="B111">
        <v>5</v>
      </c>
      <c r="C111">
        <v>6</v>
      </c>
      <c r="D111" s="15">
        <v>59.3</v>
      </c>
      <c r="E111" s="15"/>
      <c r="F111" t="s">
        <v>34</v>
      </c>
      <c r="G111" s="13">
        <v>75</v>
      </c>
      <c r="H111" s="13">
        <v>50</v>
      </c>
      <c r="I111" s="13">
        <v>1</v>
      </c>
      <c r="J111" s="13">
        <v>0</v>
      </c>
      <c r="K111" s="13">
        <v>54</v>
      </c>
      <c r="L111" s="13">
        <v>88</v>
      </c>
      <c r="M111" t="s">
        <v>0</v>
      </c>
      <c r="Q111" t="s">
        <v>3</v>
      </c>
      <c r="R111">
        <v>5</v>
      </c>
      <c r="S111">
        <v>6</v>
      </c>
      <c r="T111" s="15">
        <v>59.3</v>
      </c>
      <c r="U111" s="15">
        <v>1</v>
      </c>
      <c r="V111" s="18">
        <f t="shared" si="4"/>
        <v>1</v>
      </c>
      <c r="W111" s="20">
        <f t="shared" si="5"/>
        <v>4</v>
      </c>
      <c r="X111" s="21"/>
      <c r="Y111" s="19">
        <v>4</v>
      </c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</row>
    <row r="112" spans="1:42">
      <c r="A112" t="s">
        <v>3</v>
      </c>
      <c r="B112">
        <v>5</v>
      </c>
      <c r="C112">
        <v>7</v>
      </c>
      <c r="D112" s="15">
        <v>59.3</v>
      </c>
      <c r="E112" s="15"/>
      <c r="F112" t="s">
        <v>29</v>
      </c>
      <c r="G112" s="13">
        <v>40</v>
      </c>
      <c r="H112" s="13">
        <v>50</v>
      </c>
      <c r="I112" s="13">
        <v>4</v>
      </c>
      <c r="J112" s="13">
        <v>0</v>
      </c>
      <c r="K112" s="13">
        <v>225</v>
      </c>
      <c r="L112" s="13">
        <v>69</v>
      </c>
      <c r="M112" t="s">
        <v>0</v>
      </c>
      <c r="Q112" t="s">
        <v>3</v>
      </c>
      <c r="R112">
        <v>5</v>
      </c>
      <c r="S112">
        <v>7</v>
      </c>
      <c r="T112" s="15">
        <v>59.3</v>
      </c>
      <c r="U112" s="15">
        <v>1</v>
      </c>
      <c r="V112" s="18">
        <f t="shared" si="4"/>
        <v>4</v>
      </c>
      <c r="W112" s="20">
        <f t="shared" si="5"/>
        <v>3.625</v>
      </c>
      <c r="X112" s="21">
        <f>VAR(Y112:AN112)</f>
        <v>0.72916666666666663</v>
      </c>
      <c r="Y112" s="19">
        <v>2.5</v>
      </c>
      <c r="Z112" s="19">
        <v>3.5</v>
      </c>
      <c r="AA112" s="19">
        <v>4</v>
      </c>
      <c r="AB112" s="19">
        <v>4.5</v>
      </c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</row>
    <row r="113" spans="1:42">
      <c r="A113" t="s">
        <v>3</v>
      </c>
      <c r="B113">
        <v>5</v>
      </c>
      <c r="C113">
        <v>8</v>
      </c>
      <c r="D113" s="15">
        <v>59.3</v>
      </c>
      <c r="E113" s="15"/>
      <c r="F113" t="s">
        <v>29</v>
      </c>
      <c r="G113" s="13">
        <v>60</v>
      </c>
      <c r="H113" s="13">
        <v>50</v>
      </c>
      <c r="I113" s="13">
        <v>5</v>
      </c>
      <c r="J113" s="13">
        <v>1</v>
      </c>
      <c r="K113" s="13">
        <v>1</v>
      </c>
      <c r="L113" s="13">
        <v>5</v>
      </c>
      <c r="M113" t="s">
        <v>0</v>
      </c>
      <c r="Q113" t="s">
        <v>3</v>
      </c>
      <c r="R113">
        <v>5</v>
      </c>
      <c r="S113">
        <v>8</v>
      </c>
      <c r="T113" s="15">
        <v>59.3</v>
      </c>
      <c r="U113" s="15">
        <v>1</v>
      </c>
      <c r="V113" s="18">
        <f t="shared" si="4"/>
        <v>5</v>
      </c>
      <c r="W113" s="20">
        <f t="shared" si="5"/>
        <v>3.4</v>
      </c>
      <c r="X113" s="21">
        <f>VAR(Y113:AN113)</f>
        <v>0.17500000000000071</v>
      </c>
      <c r="Y113" s="19">
        <v>3.5</v>
      </c>
      <c r="Z113" s="19">
        <v>3</v>
      </c>
      <c r="AA113" s="19">
        <v>3.5</v>
      </c>
      <c r="AB113" s="19">
        <v>4</v>
      </c>
      <c r="AC113" s="19">
        <v>3</v>
      </c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</row>
    <row r="114" spans="1:42">
      <c r="A114" t="s">
        <v>3</v>
      </c>
      <c r="B114">
        <v>5</v>
      </c>
      <c r="C114">
        <v>9</v>
      </c>
      <c r="D114" s="15">
        <v>59.3</v>
      </c>
      <c r="E114" s="15"/>
      <c r="F114" t="s">
        <v>29</v>
      </c>
      <c r="G114" s="13">
        <v>40</v>
      </c>
      <c r="H114" s="13">
        <v>50</v>
      </c>
      <c r="I114" s="13">
        <v>3</v>
      </c>
      <c r="J114" s="13">
        <v>0</v>
      </c>
      <c r="K114" s="13">
        <v>3</v>
      </c>
      <c r="L114" s="13">
        <v>93</v>
      </c>
      <c r="M114" t="s">
        <v>0</v>
      </c>
      <c r="Q114" t="s">
        <v>3</v>
      </c>
      <c r="R114">
        <v>5</v>
      </c>
      <c r="S114">
        <v>9</v>
      </c>
      <c r="T114" s="15">
        <v>59.3</v>
      </c>
      <c r="U114" s="15">
        <v>1</v>
      </c>
      <c r="V114" s="18">
        <f t="shared" si="4"/>
        <v>3</v>
      </c>
      <c r="W114" s="20">
        <f t="shared" si="5"/>
        <v>3.8333333333333335</v>
      </c>
      <c r="X114" s="21">
        <f>VAR(Y114:AN114)</f>
        <v>1.0833333333333321</v>
      </c>
      <c r="Y114" s="19">
        <v>3</v>
      </c>
      <c r="Z114" s="19">
        <v>3.5</v>
      </c>
      <c r="AA114" s="19">
        <v>5</v>
      </c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</row>
    <row r="115" spans="1:42">
      <c r="A115" t="s">
        <v>3</v>
      </c>
      <c r="B115">
        <v>5</v>
      </c>
      <c r="C115">
        <v>10</v>
      </c>
      <c r="D115" s="15">
        <v>59.3</v>
      </c>
      <c r="E115" s="15"/>
      <c r="F115" t="s">
        <v>29</v>
      </c>
      <c r="G115" s="13">
        <v>80</v>
      </c>
      <c r="H115" s="13">
        <v>50</v>
      </c>
      <c r="I115" s="13">
        <v>0</v>
      </c>
      <c r="J115" s="13">
        <v>0</v>
      </c>
      <c r="K115" s="13">
        <v>19</v>
      </c>
      <c r="L115" s="13">
        <v>26</v>
      </c>
      <c r="M115" t="s">
        <v>0</v>
      </c>
      <c r="Q115" t="s">
        <v>3</v>
      </c>
      <c r="R115">
        <v>5</v>
      </c>
      <c r="S115">
        <v>10</v>
      </c>
      <c r="T115" s="15">
        <v>59.3</v>
      </c>
      <c r="U115" s="15">
        <v>1</v>
      </c>
      <c r="V115" s="18">
        <f t="shared" si="4"/>
        <v>0</v>
      </c>
      <c r="X115" s="2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</row>
    <row r="116" spans="1:42">
      <c r="M116" t="s">
        <v>0</v>
      </c>
      <c r="T116" s="15"/>
      <c r="U116" s="15">
        <v>1</v>
      </c>
      <c r="V116" s="18">
        <f t="shared" si="4"/>
        <v>0</v>
      </c>
      <c r="X116" s="2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</row>
    <row r="117" spans="1:42">
      <c r="A117" t="s">
        <v>2</v>
      </c>
      <c r="B117">
        <v>1</v>
      </c>
      <c r="C117">
        <v>1</v>
      </c>
      <c r="D117">
        <v>0</v>
      </c>
      <c r="E117">
        <f>D117+6</f>
        <v>6</v>
      </c>
      <c r="F117" t="s">
        <v>30</v>
      </c>
      <c r="G117" s="13">
        <v>0</v>
      </c>
      <c r="H117" s="13">
        <v>0</v>
      </c>
      <c r="I117" s="13">
        <v>0</v>
      </c>
      <c r="J117" s="13">
        <v>5</v>
      </c>
      <c r="K117" s="13">
        <v>38</v>
      </c>
      <c r="L117" s="13">
        <v>22</v>
      </c>
      <c r="M117" t="s">
        <v>0</v>
      </c>
      <c r="Q117" t="s">
        <v>2</v>
      </c>
      <c r="R117">
        <v>1</v>
      </c>
      <c r="S117">
        <v>1</v>
      </c>
      <c r="T117" s="15">
        <v>0</v>
      </c>
      <c r="U117" s="15">
        <v>1</v>
      </c>
      <c r="V117" s="18">
        <f t="shared" si="4"/>
        <v>0</v>
      </c>
      <c r="X117" s="2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</row>
    <row r="118" spans="1:42">
      <c r="A118" t="s">
        <v>2</v>
      </c>
      <c r="B118">
        <v>1</v>
      </c>
      <c r="C118">
        <v>2</v>
      </c>
      <c r="D118">
        <v>0</v>
      </c>
      <c r="E118">
        <f t="shared" ref="E118:E166" si="6">D118+6</f>
        <v>6</v>
      </c>
      <c r="F118" t="s">
        <v>29</v>
      </c>
      <c r="G118" s="13">
        <v>20</v>
      </c>
      <c r="H118" s="13">
        <v>30</v>
      </c>
      <c r="I118" s="13">
        <v>3</v>
      </c>
      <c r="J118" s="13">
        <v>8</v>
      </c>
      <c r="K118" s="13">
        <v>45</v>
      </c>
      <c r="L118" s="13">
        <v>35</v>
      </c>
      <c r="M118" t="s">
        <v>0</v>
      </c>
      <c r="Q118" t="s">
        <v>2</v>
      </c>
      <c r="R118">
        <v>1</v>
      </c>
      <c r="S118">
        <v>2</v>
      </c>
      <c r="T118" s="15">
        <v>0</v>
      </c>
      <c r="U118" s="15">
        <v>1</v>
      </c>
      <c r="V118" s="18">
        <f t="shared" si="4"/>
        <v>3</v>
      </c>
      <c r="W118" s="20">
        <f t="shared" si="5"/>
        <v>3.3333333333333335</v>
      </c>
      <c r="X118" s="21">
        <f>VAR(Y118:AN118)</f>
        <v>0.33333333333333215</v>
      </c>
      <c r="Y118" s="19">
        <v>3</v>
      </c>
      <c r="Z118" s="19">
        <v>4</v>
      </c>
      <c r="AA118" s="19">
        <v>3</v>
      </c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</row>
    <row r="119" spans="1:42">
      <c r="A119" t="s">
        <v>2</v>
      </c>
      <c r="B119">
        <v>1</v>
      </c>
      <c r="C119">
        <v>3</v>
      </c>
      <c r="D119">
        <v>0</v>
      </c>
      <c r="E119">
        <f t="shared" si="6"/>
        <v>6</v>
      </c>
      <c r="F119" t="s">
        <v>30</v>
      </c>
      <c r="G119" s="13">
        <v>0</v>
      </c>
      <c r="H119" s="13">
        <v>0</v>
      </c>
      <c r="I119" s="13">
        <v>5</v>
      </c>
      <c r="J119" s="13">
        <v>7</v>
      </c>
      <c r="K119" s="13">
        <v>41</v>
      </c>
      <c r="L119" s="13">
        <v>18</v>
      </c>
      <c r="M119" t="s">
        <v>0</v>
      </c>
      <c r="Q119" t="s">
        <v>2</v>
      </c>
      <c r="R119">
        <v>1</v>
      </c>
      <c r="S119">
        <v>3</v>
      </c>
      <c r="T119" s="15">
        <v>0</v>
      </c>
      <c r="U119" s="15">
        <v>1</v>
      </c>
      <c r="V119" s="18">
        <f t="shared" si="4"/>
        <v>5</v>
      </c>
      <c r="W119" s="20">
        <f t="shared" si="5"/>
        <v>2.4</v>
      </c>
      <c r="X119" s="21">
        <f>VAR(Y119:AN119)</f>
        <v>2.2999999999999998</v>
      </c>
      <c r="Y119" s="19">
        <v>5</v>
      </c>
      <c r="Z119" s="19">
        <v>2</v>
      </c>
      <c r="AA119" s="19">
        <v>2</v>
      </c>
      <c r="AB119" s="19">
        <v>2</v>
      </c>
      <c r="AC119" s="19">
        <v>1</v>
      </c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</row>
    <row r="120" spans="1:42">
      <c r="A120" t="s">
        <v>2</v>
      </c>
      <c r="B120">
        <v>1</v>
      </c>
      <c r="C120">
        <v>4</v>
      </c>
      <c r="D120">
        <v>0</v>
      </c>
      <c r="E120">
        <f t="shared" si="6"/>
        <v>6</v>
      </c>
      <c r="F120" t="s">
        <v>29</v>
      </c>
      <c r="G120" s="13">
        <v>20</v>
      </c>
      <c r="H120" s="13">
        <v>40</v>
      </c>
      <c r="I120" s="13">
        <v>0</v>
      </c>
      <c r="J120" s="13">
        <v>10</v>
      </c>
      <c r="K120" s="13">
        <v>65</v>
      </c>
      <c r="L120" s="13">
        <v>36</v>
      </c>
      <c r="M120" t="s">
        <v>0</v>
      </c>
      <c r="Q120" t="s">
        <v>2</v>
      </c>
      <c r="R120">
        <v>1</v>
      </c>
      <c r="S120">
        <v>4</v>
      </c>
      <c r="T120" s="15">
        <v>0</v>
      </c>
      <c r="U120" s="15">
        <v>1</v>
      </c>
      <c r="V120" s="18">
        <f t="shared" si="4"/>
        <v>0</v>
      </c>
      <c r="X120" s="2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</row>
    <row r="121" spans="1:42">
      <c r="A121" t="s">
        <v>2</v>
      </c>
      <c r="B121">
        <v>1</v>
      </c>
      <c r="C121">
        <v>5</v>
      </c>
      <c r="D121">
        <v>0</v>
      </c>
      <c r="E121">
        <f t="shared" si="6"/>
        <v>6</v>
      </c>
      <c r="F121" t="s">
        <v>30</v>
      </c>
      <c r="G121" s="13">
        <v>0</v>
      </c>
      <c r="H121" s="13">
        <v>0</v>
      </c>
      <c r="I121" s="13">
        <v>0</v>
      </c>
      <c r="J121" s="13">
        <v>9</v>
      </c>
      <c r="K121" s="13">
        <v>81</v>
      </c>
      <c r="L121" s="13">
        <v>70</v>
      </c>
      <c r="M121" t="s">
        <v>0</v>
      </c>
      <c r="Q121" t="s">
        <v>2</v>
      </c>
      <c r="R121">
        <v>1</v>
      </c>
      <c r="S121">
        <v>5</v>
      </c>
      <c r="T121" s="15">
        <v>0</v>
      </c>
      <c r="U121" s="15">
        <v>1</v>
      </c>
      <c r="V121" s="18">
        <f t="shared" si="4"/>
        <v>0</v>
      </c>
      <c r="X121" s="2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</row>
    <row r="122" spans="1:42">
      <c r="A122" t="s">
        <v>2</v>
      </c>
      <c r="B122">
        <v>1</v>
      </c>
      <c r="C122">
        <v>6</v>
      </c>
      <c r="D122">
        <v>0</v>
      </c>
      <c r="E122">
        <f t="shared" si="6"/>
        <v>6</v>
      </c>
      <c r="F122" t="s">
        <v>29</v>
      </c>
      <c r="G122" s="13">
        <v>30</v>
      </c>
      <c r="H122" s="13">
        <v>10</v>
      </c>
      <c r="I122" s="13">
        <v>0</v>
      </c>
      <c r="J122" s="13">
        <v>14</v>
      </c>
      <c r="K122" s="13">
        <v>88</v>
      </c>
      <c r="L122" s="13">
        <v>14</v>
      </c>
      <c r="M122" t="s">
        <v>0</v>
      </c>
      <c r="Q122" t="s">
        <v>2</v>
      </c>
      <c r="R122">
        <v>1</v>
      </c>
      <c r="S122">
        <v>6</v>
      </c>
      <c r="T122" s="15">
        <v>0</v>
      </c>
      <c r="U122" s="15">
        <v>1</v>
      </c>
      <c r="V122" s="18">
        <f t="shared" si="4"/>
        <v>0</v>
      </c>
      <c r="X122" s="2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</row>
    <row r="123" spans="1:42">
      <c r="A123" t="s">
        <v>2</v>
      </c>
      <c r="B123">
        <v>1</v>
      </c>
      <c r="C123">
        <v>7</v>
      </c>
      <c r="D123">
        <v>0</v>
      </c>
      <c r="E123">
        <f t="shared" si="6"/>
        <v>6</v>
      </c>
      <c r="F123" t="s">
        <v>30</v>
      </c>
      <c r="G123" s="13">
        <v>0</v>
      </c>
      <c r="H123" s="13">
        <v>0</v>
      </c>
      <c r="I123" s="13">
        <v>1</v>
      </c>
      <c r="J123" s="13">
        <v>5</v>
      </c>
      <c r="K123" s="13">
        <v>89</v>
      </c>
      <c r="L123" s="13">
        <v>39</v>
      </c>
      <c r="M123" t="s">
        <v>0</v>
      </c>
      <c r="Q123" t="s">
        <v>2</v>
      </c>
      <c r="R123">
        <v>1</v>
      </c>
      <c r="S123">
        <v>7</v>
      </c>
      <c r="T123" s="15">
        <v>0</v>
      </c>
      <c r="U123" s="15">
        <v>1</v>
      </c>
      <c r="V123" s="18">
        <f t="shared" si="4"/>
        <v>1</v>
      </c>
      <c r="W123" s="20">
        <f t="shared" si="5"/>
        <v>2</v>
      </c>
      <c r="X123" s="21"/>
      <c r="Y123" s="19">
        <v>2</v>
      </c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</row>
    <row r="124" spans="1:42">
      <c r="A124" t="s">
        <v>2</v>
      </c>
      <c r="B124">
        <v>1</v>
      </c>
      <c r="C124">
        <v>8</v>
      </c>
      <c r="D124">
        <v>0</v>
      </c>
      <c r="E124">
        <f t="shared" si="6"/>
        <v>6</v>
      </c>
      <c r="F124" t="s">
        <v>29</v>
      </c>
      <c r="G124" s="13">
        <v>20</v>
      </c>
      <c r="H124" s="13">
        <v>20</v>
      </c>
      <c r="I124" s="13">
        <v>2</v>
      </c>
      <c r="J124" s="13">
        <v>10</v>
      </c>
      <c r="K124" s="13">
        <v>57</v>
      </c>
      <c r="L124" s="13">
        <v>28</v>
      </c>
      <c r="M124" t="s">
        <v>0</v>
      </c>
      <c r="Q124" t="s">
        <v>2</v>
      </c>
      <c r="R124">
        <v>1</v>
      </c>
      <c r="S124">
        <v>8</v>
      </c>
      <c r="T124" s="15">
        <v>0</v>
      </c>
      <c r="U124" s="15">
        <v>1</v>
      </c>
      <c r="V124" s="18">
        <f t="shared" si="4"/>
        <v>2</v>
      </c>
      <c r="W124" s="20">
        <f t="shared" si="5"/>
        <v>2.5</v>
      </c>
      <c r="X124" s="21">
        <f>VAR(Y124:AN124)</f>
        <v>0.5</v>
      </c>
      <c r="Y124" s="19">
        <v>2</v>
      </c>
      <c r="Z124" s="19">
        <v>3</v>
      </c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</row>
    <row r="125" spans="1:42">
      <c r="A125" t="s">
        <v>2</v>
      </c>
      <c r="B125">
        <v>1</v>
      </c>
      <c r="C125">
        <v>9</v>
      </c>
      <c r="D125">
        <v>0</v>
      </c>
      <c r="E125">
        <f t="shared" si="6"/>
        <v>6</v>
      </c>
      <c r="F125" t="s">
        <v>30</v>
      </c>
      <c r="G125" s="13">
        <v>0</v>
      </c>
      <c r="H125" s="13">
        <v>0</v>
      </c>
      <c r="I125" s="13">
        <v>3</v>
      </c>
      <c r="J125" s="13">
        <v>2</v>
      </c>
      <c r="K125" s="13">
        <v>32</v>
      </c>
      <c r="L125" s="13">
        <v>18</v>
      </c>
      <c r="M125" t="s">
        <v>0</v>
      </c>
      <c r="Q125" t="s">
        <v>2</v>
      </c>
      <c r="R125">
        <v>1</v>
      </c>
      <c r="S125">
        <v>9</v>
      </c>
      <c r="T125" s="15">
        <v>0</v>
      </c>
      <c r="U125" s="15">
        <v>1</v>
      </c>
      <c r="V125" s="18">
        <f t="shared" si="4"/>
        <v>3</v>
      </c>
      <c r="W125" s="20">
        <f t="shared" si="5"/>
        <v>2.3333333333333335</v>
      </c>
      <c r="X125" s="21">
        <f>VAR(Y125:AN125)</f>
        <v>1.3333333333333339</v>
      </c>
      <c r="Y125" s="19">
        <v>3</v>
      </c>
      <c r="Z125" s="19">
        <v>3</v>
      </c>
      <c r="AA125" s="19">
        <v>1</v>
      </c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</row>
    <row r="126" spans="1:42">
      <c r="A126" t="s">
        <v>2</v>
      </c>
      <c r="B126">
        <v>1</v>
      </c>
      <c r="C126">
        <v>10</v>
      </c>
      <c r="D126">
        <v>0</v>
      </c>
      <c r="E126">
        <f t="shared" si="6"/>
        <v>6</v>
      </c>
      <c r="F126" t="s">
        <v>29</v>
      </c>
      <c r="G126" s="13">
        <v>10</v>
      </c>
      <c r="H126" s="13">
        <v>5</v>
      </c>
      <c r="I126" s="13">
        <v>3</v>
      </c>
      <c r="J126" s="13">
        <v>5</v>
      </c>
      <c r="K126" s="13">
        <v>76</v>
      </c>
      <c r="L126" s="13">
        <v>28</v>
      </c>
      <c r="M126" t="s">
        <v>0</v>
      </c>
      <c r="Q126" t="s">
        <v>2</v>
      </c>
      <c r="R126">
        <v>1</v>
      </c>
      <c r="S126">
        <v>10</v>
      </c>
      <c r="T126" s="15">
        <v>0</v>
      </c>
      <c r="U126" s="15">
        <v>1</v>
      </c>
      <c r="V126" s="18">
        <f t="shared" si="4"/>
        <v>3</v>
      </c>
      <c r="W126" s="20">
        <f t="shared" si="5"/>
        <v>1.6666666666666667</v>
      </c>
      <c r="X126" s="21">
        <f>VAR(Y126:AN126)</f>
        <v>0.33333333333333304</v>
      </c>
      <c r="Y126" s="19">
        <v>2</v>
      </c>
      <c r="Z126" s="19">
        <v>1</v>
      </c>
      <c r="AA126" s="19">
        <v>2</v>
      </c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</row>
    <row r="127" spans="1:42">
      <c r="A127" t="s">
        <v>2</v>
      </c>
      <c r="B127">
        <v>2</v>
      </c>
      <c r="C127">
        <v>1</v>
      </c>
      <c r="D127">
        <v>10</v>
      </c>
      <c r="E127">
        <f t="shared" si="6"/>
        <v>16</v>
      </c>
      <c r="F127" t="s">
        <v>29</v>
      </c>
      <c r="G127" s="13">
        <v>60</v>
      </c>
      <c r="H127" s="13">
        <v>5</v>
      </c>
      <c r="I127" s="13">
        <v>6</v>
      </c>
      <c r="J127" s="13">
        <v>0</v>
      </c>
      <c r="K127" s="13">
        <v>105</v>
      </c>
      <c r="L127" s="13">
        <v>9</v>
      </c>
      <c r="M127" t="s">
        <v>0</v>
      </c>
      <c r="Q127" t="s">
        <v>2</v>
      </c>
      <c r="R127">
        <v>2</v>
      </c>
      <c r="S127">
        <v>1</v>
      </c>
      <c r="T127" s="15">
        <v>10</v>
      </c>
      <c r="U127" s="15">
        <v>1</v>
      </c>
      <c r="V127" s="18">
        <f t="shared" si="4"/>
        <v>6</v>
      </c>
      <c r="W127" s="20">
        <f t="shared" si="5"/>
        <v>2.3333333333333335</v>
      </c>
      <c r="X127" s="21">
        <f>VAR(Y127:AN127)</f>
        <v>0.66666666666666718</v>
      </c>
      <c r="Y127" s="19">
        <v>3</v>
      </c>
      <c r="Z127" s="19">
        <v>2</v>
      </c>
      <c r="AA127" s="19">
        <v>3</v>
      </c>
      <c r="AB127" s="19">
        <v>2</v>
      </c>
      <c r="AC127" s="19">
        <v>3</v>
      </c>
      <c r="AD127" s="19">
        <v>1</v>
      </c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</row>
    <row r="128" spans="1:42">
      <c r="A128" t="s">
        <v>2</v>
      </c>
      <c r="B128">
        <v>2</v>
      </c>
      <c r="C128">
        <v>2</v>
      </c>
      <c r="D128">
        <v>10</v>
      </c>
      <c r="E128">
        <f t="shared" si="6"/>
        <v>16</v>
      </c>
      <c r="F128" t="s">
        <v>29</v>
      </c>
      <c r="G128" s="13">
        <v>85</v>
      </c>
      <c r="H128" s="13">
        <v>5</v>
      </c>
      <c r="I128" s="13">
        <v>3</v>
      </c>
      <c r="J128" s="13">
        <v>4</v>
      </c>
      <c r="K128" s="13">
        <v>84</v>
      </c>
      <c r="L128" s="13">
        <v>37</v>
      </c>
      <c r="M128" t="s">
        <v>0</v>
      </c>
      <c r="Q128" t="s">
        <v>2</v>
      </c>
      <c r="R128">
        <v>2</v>
      </c>
      <c r="S128">
        <v>2</v>
      </c>
      <c r="T128" s="15">
        <v>10</v>
      </c>
      <c r="U128" s="15">
        <v>1</v>
      </c>
      <c r="V128" s="18">
        <f t="shared" si="4"/>
        <v>3</v>
      </c>
      <c r="W128" s="20">
        <f t="shared" si="5"/>
        <v>3.6666666666666665</v>
      </c>
      <c r="X128" s="21">
        <f>VAR(Y128:AN128)</f>
        <v>2.3333333333333321</v>
      </c>
      <c r="Y128" s="19">
        <v>4</v>
      </c>
      <c r="Z128" s="19">
        <v>2</v>
      </c>
      <c r="AA128" s="19">
        <v>5</v>
      </c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</row>
    <row r="129" spans="1:42">
      <c r="A129" t="s">
        <v>2</v>
      </c>
      <c r="B129">
        <v>2</v>
      </c>
      <c r="C129">
        <v>3</v>
      </c>
      <c r="D129">
        <v>10</v>
      </c>
      <c r="E129">
        <f t="shared" si="6"/>
        <v>16</v>
      </c>
      <c r="F129" t="s">
        <v>29</v>
      </c>
      <c r="G129" s="13">
        <v>60</v>
      </c>
      <c r="H129" s="13">
        <v>40</v>
      </c>
      <c r="I129" s="13">
        <v>1</v>
      </c>
      <c r="J129" s="13">
        <v>4</v>
      </c>
      <c r="K129" s="13">
        <v>19</v>
      </c>
      <c r="L129" s="13">
        <v>119</v>
      </c>
      <c r="M129" t="s">
        <v>0</v>
      </c>
      <c r="Q129" t="s">
        <v>2</v>
      </c>
      <c r="R129">
        <v>2</v>
      </c>
      <c r="S129">
        <v>3</v>
      </c>
      <c r="T129" s="15">
        <v>10</v>
      </c>
      <c r="U129" s="15">
        <v>1</v>
      </c>
      <c r="V129" s="18">
        <f t="shared" si="4"/>
        <v>1</v>
      </c>
      <c r="W129" s="20">
        <f t="shared" si="5"/>
        <v>4</v>
      </c>
      <c r="X129" s="21"/>
      <c r="Y129" s="19">
        <v>4</v>
      </c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</row>
    <row r="130" spans="1:42">
      <c r="A130" t="s">
        <v>2</v>
      </c>
      <c r="B130">
        <v>2</v>
      </c>
      <c r="C130">
        <v>4</v>
      </c>
      <c r="D130">
        <v>10</v>
      </c>
      <c r="E130">
        <f t="shared" si="6"/>
        <v>16</v>
      </c>
      <c r="F130" t="s">
        <v>29</v>
      </c>
      <c r="G130" s="13">
        <v>5</v>
      </c>
      <c r="H130" s="13">
        <v>5</v>
      </c>
      <c r="I130" s="13">
        <v>4</v>
      </c>
      <c r="J130" s="13">
        <v>0</v>
      </c>
      <c r="K130" s="13">
        <v>35</v>
      </c>
      <c r="L130" s="13">
        <v>95</v>
      </c>
      <c r="M130" t="s">
        <v>0</v>
      </c>
      <c r="Q130" t="s">
        <v>2</v>
      </c>
      <c r="R130">
        <v>2</v>
      </c>
      <c r="S130">
        <v>4</v>
      </c>
      <c r="T130" s="15">
        <v>10</v>
      </c>
      <c r="U130" s="15">
        <v>1</v>
      </c>
      <c r="V130" s="18">
        <f t="shared" si="4"/>
        <v>4</v>
      </c>
      <c r="W130" s="20">
        <f t="shared" si="5"/>
        <v>2.25</v>
      </c>
      <c r="X130" s="21">
        <f>VAR(Y130:AN130)</f>
        <v>0.91666666666666663</v>
      </c>
      <c r="Y130" s="19">
        <v>3</v>
      </c>
      <c r="Z130" s="19">
        <v>2</v>
      </c>
      <c r="AA130" s="19">
        <v>3</v>
      </c>
      <c r="AB130" s="19">
        <v>1</v>
      </c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</row>
    <row r="131" spans="1:42">
      <c r="A131" t="s">
        <v>2</v>
      </c>
      <c r="B131">
        <v>2</v>
      </c>
      <c r="C131">
        <v>5</v>
      </c>
      <c r="D131">
        <v>10</v>
      </c>
      <c r="E131">
        <f t="shared" si="6"/>
        <v>16</v>
      </c>
      <c r="F131" t="s">
        <v>29</v>
      </c>
      <c r="G131" s="13">
        <v>20</v>
      </c>
      <c r="H131" s="13">
        <v>10</v>
      </c>
      <c r="I131" s="13">
        <v>8</v>
      </c>
      <c r="J131" s="13">
        <v>0</v>
      </c>
      <c r="K131" s="13">
        <v>62</v>
      </c>
      <c r="L131" s="13">
        <v>66</v>
      </c>
      <c r="M131" t="s">
        <v>0</v>
      </c>
      <c r="Q131" t="s">
        <v>2</v>
      </c>
      <c r="R131">
        <v>2</v>
      </c>
      <c r="S131">
        <v>5</v>
      </c>
      <c r="T131" s="15">
        <v>10</v>
      </c>
      <c r="U131" s="15">
        <v>1</v>
      </c>
      <c r="V131" s="18">
        <f t="shared" ref="V131:V192" si="7">COUNT(Y131:AN131)</f>
        <v>8</v>
      </c>
      <c r="W131" s="20">
        <f t="shared" si="5"/>
        <v>2</v>
      </c>
      <c r="X131" s="21">
        <f t="shared" ref="X131:X189" si="8">VAR(Y131:AN131)</f>
        <v>0</v>
      </c>
      <c r="Y131" s="19">
        <v>2</v>
      </c>
      <c r="Z131" s="19">
        <v>2</v>
      </c>
      <c r="AA131" s="19">
        <v>2</v>
      </c>
      <c r="AB131" s="19">
        <v>2</v>
      </c>
      <c r="AC131" s="19">
        <v>2</v>
      </c>
      <c r="AD131" s="19">
        <v>2</v>
      </c>
      <c r="AE131" s="19">
        <v>2</v>
      </c>
      <c r="AF131" s="19">
        <v>2</v>
      </c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</row>
    <row r="132" spans="1:42">
      <c r="A132" t="s">
        <v>2</v>
      </c>
      <c r="B132">
        <v>2</v>
      </c>
      <c r="C132">
        <v>6</v>
      </c>
      <c r="D132">
        <v>10</v>
      </c>
      <c r="E132">
        <f t="shared" si="6"/>
        <v>16</v>
      </c>
      <c r="F132" t="s">
        <v>29</v>
      </c>
      <c r="G132" s="13">
        <v>5</v>
      </c>
      <c r="H132" s="13">
        <v>10</v>
      </c>
      <c r="I132" s="13">
        <v>3</v>
      </c>
      <c r="J132" s="13">
        <v>0</v>
      </c>
      <c r="K132" s="13">
        <v>107</v>
      </c>
      <c r="L132" s="13">
        <v>16</v>
      </c>
      <c r="M132" t="s">
        <v>0</v>
      </c>
      <c r="Q132" t="s">
        <v>2</v>
      </c>
      <c r="R132">
        <v>2</v>
      </c>
      <c r="S132">
        <v>6</v>
      </c>
      <c r="T132" s="15">
        <v>10</v>
      </c>
      <c r="U132" s="15">
        <v>1</v>
      </c>
      <c r="V132" s="18">
        <f t="shared" si="7"/>
        <v>3</v>
      </c>
      <c r="W132" s="20">
        <f t="shared" ref="W132:W190" si="9">AVERAGE(Y132:AN132)</f>
        <v>1.6666666666666667</v>
      </c>
      <c r="X132" s="21">
        <f t="shared" si="8"/>
        <v>0.33333333333333304</v>
      </c>
      <c r="Y132" s="19">
        <v>2</v>
      </c>
      <c r="Z132" s="19">
        <v>2</v>
      </c>
      <c r="AA132" s="19">
        <v>1</v>
      </c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</row>
    <row r="133" spans="1:42">
      <c r="A133" t="s">
        <v>2</v>
      </c>
      <c r="B133">
        <v>2</v>
      </c>
      <c r="C133">
        <v>7</v>
      </c>
      <c r="D133">
        <v>10</v>
      </c>
      <c r="E133">
        <f t="shared" si="6"/>
        <v>16</v>
      </c>
      <c r="F133" t="s">
        <v>29</v>
      </c>
      <c r="G133" s="13">
        <v>5</v>
      </c>
      <c r="H133" s="13">
        <v>5</v>
      </c>
      <c r="I133" s="13">
        <v>3</v>
      </c>
      <c r="J133" s="13">
        <v>0</v>
      </c>
      <c r="K133" s="13">
        <v>22</v>
      </c>
      <c r="L133" s="13">
        <v>88</v>
      </c>
      <c r="M133" t="s">
        <v>0</v>
      </c>
      <c r="Q133" t="s">
        <v>2</v>
      </c>
      <c r="R133">
        <v>2</v>
      </c>
      <c r="S133">
        <v>7</v>
      </c>
      <c r="T133" s="15">
        <v>10</v>
      </c>
      <c r="U133" s="15">
        <v>1</v>
      </c>
      <c r="V133" s="18">
        <f t="shared" si="7"/>
        <v>3</v>
      </c>
      <c r="W133" s="20">
        <f t="shared" si="9"/>
        <v>2.3333333333333335</v>
      </c>
      <c r="X133" s="21">
        <f t="shared" si="8"/>
        <v>0.33333333333333393</v>
      </c>
      <c r="Y133" s="19">
        <v>3</v>
      </c>
      <c r="Z133" s="19">
        <v>2</v>
      </c>
      <c r="AA133" s="19">
        <v>2</v>
      </c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</row>
    <row r="134" spans="1:42">
      <c r="A134" t="s">
        <v>2</v>
      </c>
      <c r="B134">
        <v>2</v>
      </c>
      <c r="C134">
        <v>8</v>
      </c>
      <c r="D134">
        <v>10</v>
      </c>
      <c r="E134">
        <f t="shared" si="6"/>
        <v>16</v>
      </c>
      <c r="F134" t="s">
        <v>29</v>
      </c>
      <c r="G134" s="13">
        <v>10</v>
      </c>
      <c r="H134" s="13">
        <v>5</v>
      </c>
      <c r="I134" s="13">
        <v>4</v>
      </c>
      <c r="J134" s="13">
        <v>0</v>
      </c>
      <c r="K134" s="13">
        <v>73</v>
      </c>
      <c r="L134" s="13">
        <v>94</v>
      </c>
      <c r="M134" t="s">
        <v>0</v>
      </c>
      <c r="Q134" t="s">
        <v>2</v>
      </c>
      <c r="R134">
        <v>2</v>
      </c>
      <c r="S134">
        <v>8</v>
      </c>
      <c r="T134" s="15">
        <v>10</v>
      </c>
      <c r="U134" s="15">
        <v>1</v>
      </c>
      <c r="V134" s="18">
        <f t="shared" si="7"/>
        <v>4</v>
      </c>
      <c r="W134" s="20">
        <f t="shared" si="9"/>
        <v>2</v>
      </c>
      <c r="X134" s="21">
        <f t="shared" si="8"/>
        <v>0.66666666666666663</v>
      </c>
      <c r="Y134" s="19">
        <v>2</v>
      </c>
      <c r="Z134" s="19">
        <v>1</v>
      </c>
      <c r="AA134" s="19">
        <v>3</v>
      </c>
      <c r="AB134" s="19">
        <v>2</v>
      </c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</row>
    <row r="135" spans="1:42">
      <c r="A135" t="s">
        <v>2</v>
      </c>
      <c r="B135">
        <v>2</v>
      </c>
      <c r="C135">
        <v>9</v>
      </c>
      <c r="D135">
        <v>10</v>
      </c>
      <c r="E135">
        <f t="shared" si="6"/>
        <v>16</v>
      </c>
      <c r="F135" t="s">
        <v>29</v>
      </c>
      <c r="G135" s="13">
        <v>5</v>
      </c>
      <c r="H135" s="13">
        <v>10</v>
      </c>
      <c r="I135" s="13">
        <v>4</v>
      </c>
      <c r="J135" s="13">
        <v>1</v>
      </c>
      <c r="K135" s="13">
        <v>2</v>
      </c>
      <c r="L135" s="13">
        <v>35</v>
      </c>
      <c r="M135" t="s">
        <v>0</v>
      </c>
      <c r="Q135" t="s">
        <v>2</v>
      </c>
      <c r="R135">
        <v>2</v>
      </c>
      <c r="S135">
        <v>9</v>
      </c>
      <c r="T135" s="15">
        <v>10</v>
      </c>
      <c r="U135" s="15">
        <v>1</v>
      </c>
      <c r="V135" s="18">
        <f t="shared" si="7"/>
        <v>4</v>
      </c>
      <c r="W135" s="20">
        <f t="shared" si="9"/>
        <v>2.25</v>
      </c>
      <c r="X135" s="21">
        <f t="shared" si="8"/>
        <v>0.91666666666666663</v>
      </c>
      <c r="Y135" s="19">
        <v>1</v>
      </c>
      <c r="Z135" s="19">
        <v>3</v>
      </c>
      <c r="AA135" s="19">
        <v>3</v>
      </c>
      <c r="AB135" s="19">
        <v>2</v>
      </c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</row>
    <row r="136" spans="1:42">
      <c r="A136" t="s">
        <v>2</v>
      </c>
      <c r="B136">
        <v>2</v>
      </c>
      <c r="C136">
        <v>10</v>
      </c>
      <c r="D136">
        <v>10</v>
      </c>
      <c r="E136">
        <f t="shared" si="6"/>
        <v>16</v>
      </c>
      <c r="F136" t="s">
        <v>29</v>
      </c>
      <c r="G136" s="13">
        <v>10</v>
      </c>
      <c r="H136" s="13">
        <v>10</v>
      </c>
      <c r="I136" s="13">
        <v>6</v>
      </c>
      <c r="J136" s="13">
        <v>0</v>
      </c>
      <c r="K136" s="13">
        <v>1</v>
      </c>
      <c r="L136" s="13">
        <v>116</v>
      </c>
      <c r="M136" t="s">
        <v>0</v>
      </c>
      <c r="Q136" t="s">
        <v>2</v>
      </c>
      <c r="R136">
        <v>2</v>
      </c>
      <c r="S136">
        <v>10</v>
      </c>
      <c r="T136" s="15">
        <v>10</v>
      </c>
      <c r="U136" s="15">
        <v>1</v>
      </c>
      <c r="V136" s="18">
        <f t="shared" si="7"/>
        <v>6</v>
      </c>
      <c r="W136" s="20">
        <f t="shared" si="9"/>
        <v>2.5</v>
      </c>
      <c r="X136" s="21">
        <f t="shared" si="8"/>
        <v>1.9</v>
      </c>
      <c r="Y136" s="19">
        <v>2</v>
      </c>
      <c r="Z136" s="19">
        <v>5</v>
      </c>
      <c r="AA136" s="19">
        <v>3</v>
      </c>
      <c r="AB136" s="19">
        <v>1</v>
      </c>
      <c r="AC136" s="19">
        <v>2</v>
      </c>
      <c r="AD136" s="19">
        <v>2</v>
      </c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</row>
    <row r="137" spans="1:42">
      <c r="A137" t="s">
        <v>2</v>
      </c>
      <c r="B137">
        <v>3</v>
      </c>
      <c r="C137">
        <v>1</v>
      </c>
      <c r="D137">
        <v>20</v>
      </c>
      <c r="E137">
        <f t="shared" si="6"/>
        <v>26</v>
      </c>
      <c r="F137" t="s">
        <v>29</v>
      </c>
      <c r="G137" s="13">
        <v>20</v>
      </c>
      <c r="H137" s="13">
        <v>5</v>
      </c>
      <c r="I137" s="13">
        <v>3</v>
      </c>
      <c r="J137" s="13">
        <v>0</v>
      </c>
      <c r="K137" s="13">
        <v>104</v>
      </c>
      <c r="L137" s="13">
        <v>42</v>
      </c>
      <c r="M137" t="s">
        <v>0</v>
      </c>
      <c r="Q137" t="s">
        <v>2</v>
      </c>
      <c r="R137">
        <v>3</v>
      </c>
      <c r="S137">
        <v>1</v>
      </c>
      <c r="T137" s="15">
        <v>20</v>
      </c>
      <c r="U137" s="15">
        <v>1</v>
      </c>
      <c r="V137" s="18">
        <f t="shared" si="7"/>
        <v>3</v>
      </c>
      <c r="W137" s="20">
        <f t="shared" si="9"/>
        <v>1.6666666666666667</v>
      </c>
      <c r="X137" s="21">
        <f t="shared" si="8"/>
        <v>1.333333333333333</v>
      </c>
      <c r="Y137" s="19">
        <v>1</v>
      </c>
      <c r="Z137" s="19">
        <v>1</v>
      </c>
      <c r="AA137" s="19">
        <v>3</v>
      </c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</row>
    <row r="138" spans="1:42">
      <c r="A138" t="s">
        <v>2</v>
      </c>
      <c r="B138">
        <v>3</v>
      </c>
      <c r="C138">
        <v>2</v>
      </c>
      <c r="D138">
        <v>20</v>
      </c>
      <c r="E138">
        <f t="shared" si="6"/>
        <v>26</v>
      </c>
      <c r="F138" t="s">
        <v>29</v>
      </c>
      <c r="G138" s="13">
        <v>40</v>
      </c>
      <c r="H138" s="13">
        <v>10</v>
      </c>
      <c r="I138" s="13">
        <v>12</v>
      </c>
      <c r="J138" s="13">
        <v>1</v>
      </c>
      <c r="K138" s="13">
        <v>30</v>
      </c>
      <c r="L138" s="13">
        <v>38</v>
      </c>
      <c r="M138" t="s">
        <v>0</v>
      </c>
      <c r="Q138" t="s">
        <v>2</v>
      </c>
      <c r="R138">
        <v>3</v>
      </c>
      <c r="S138">
        <v>2</v>
      </c>
      <c r="T138" s="15">
        <v>20</v>
      </c>
      <c r="U138" s="15">
        <v>1</v>
      </c>
      <c r="V138" s="18">
        <f t="shared" si="7"/>
        <v>12</v>
      </c>
      <c r="W138" s="20">
        <f t="shared" si="9"/>
        <v>1.9166666666666667</v>
      </c>
      <c r="X138" s="21">
        <f t="shared" si="8"/>
        <v>0.26515151515151492</v>
      </c>
      <c r="Y138" s="19">
        <v>3</v>
      </c>
      <c r="Z138" s="19">
        <v>1</v>
      </c>
      <c r="AA138" s="19">
        <v>2</v>
      </c>
      <c r="AB138" s="19">
        <v>2</v>
      </c>
      <c r="AC138" s="19">
        <v>2</v>
      </c>
      <c r="AD138" s="19">
        <v>2</v>
      </c>
      <c r="AE138" s="19">
        <v>2</v>
      </c>
      <c r="AF138" s="19">
        <v>2</v>
      </c>
      <c r="AG138" s="19">
        <v>2</v>
      </c>
      <c r="AH138" s="19">
        <v>2</v>
      </c>
      <c r="AI138" s="19">
        <v>2</v>
      </c>
      <c r="AJ138" s="19">
        <v>1</v>
      </c>
      <c r="AK138" s="19"/>
      <c r="AL138" s="19"/>
      <c r="AM138" s="19"/>
      <c r="AN138" s="19"/>
      <c r="AO138" s="19"/>
      <c r="AP138" s="19"/>
    </row>
    <row r="139" spans="1:42">
      <c r="A139" t="s">
        <v>2</v>
      </c>
      <c r="B139">
        <v>3</v>
      </c>
      <c r="C139">
        <v>3</v>
      </c>
      <c r="D139">
        <v>20</v>
      </c>
      <c r="E139">
        <f t="shared" si="6"/>
        <v>26</v>
      </c>
      <c r="F139" t="s">
        <v>29</v>
      </c>
      <c r="G139" s="13">
        <v>40</v>
      </c>
      <c r="H139" s="13">
        <v>5</v>
      </c>
      <c r="I139" s="13">
        <v>4</v>
      </c>
      <c r="J139" s="13">
        <v>0</v>
      </c>
      <c r="K139" s="13">
        <v>34</v>
      </c>
      <c r="L139" s="13">
        <v>5</v>
      </c>
      <c r="M139" t="s">
        <v>0</v>
      </c>
      <c r="Q139" t="s">
        <v>2</v>
      </c>
      <c r="R139">
        <v>3</v>
      </c>
      <c r="S139">
        <v>3</v>
      </c>
      <c r="T139" s="15">
        <v>20</v>
      </c>
      <c r="U139" s="15">
        <v>1</v>
      </c>
      <c r="V139" s="18">
        <f t="shared" si="7"/>
        <v>4</v>
      </c>
      <c r="W139" s="20">
        <f t="shared" si="9"/>
        <v>4.5</v>
      </c>
      <c r="X139" s="21">
        <f t="shared" si="8"/>
        <v>19</v>
      </c>
      <c r="Y139" s="19">
        <v>2</v>
      </c>
      <c r="Z139" s="19">
        <v>11</v>
      </c>
      <c r="AA139" s="19">
        <v>3</v>
      </c>
      <c r="AB139" s="19">
        <v>2</v>
      </c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</row>
    <row r="140" spans="1:42">
      <c r="A140" t="s">
        <v>2</v>
      </c>
      <c r="B140">
        <v>3</v>
      </c>
      <c r="C140">
        <v>4</v>
      </c>
      <c r="D140">
        <v>20</v>
      </c>
      <c r="E140">
        <f t="shared" si="6"/>
        <v>26</v>
      </c>
      <c r="F140" t="s">
        <v>29</v>
      </c>
      <c r="G140" s="13">
        <v>40</v>
      </c>
      <c r="H140" s="13">
        <v>5</v>
      </c>
      <c r="I140" s="13">
        <v>6</v>
      </c>
      <c r="J140" s="13">
        <v>2</v>
      </c>
      <c r="K140" s="13">
        <v>25</v>
      </c>
      <c r="L140" s="13">
        <v>9</v>
      </c>
      <c r="M140" t="s">
        <v>0</v>
      </c>
      <c r="Q140" t="s">
        <v>2</v>
      </c>
      <c r="R140">
        <v>3</v>
      </c>
      <c r="S140">
        <v>4</v>
      </c>
      <c r="T140" s="15">
        <v>20</v>
      </c>
      <c r="U140" s="15">
        <v>1</v>
      </c>
      <c r="V140" s="18">
        <f t="shared" si="7"/>
        <v>6</v>
      </c>
      <c r="W140" s="20">
        <f t="shared" si="9"/>
        <v>2.3333333333333335</v>
      </c>
      <c r="X140" s="21">
        <f t="shared" si="8"/>
        <v>0.66666666666666718</v>
      </c>
      <c r="Y140" s="19">
        <v>2</v>
      </c>
      <c r="Z140" s="19">
        <v>3</v>
      </c>
      <c r="AA140" s="19">
        <v>3</v>
      </c>
      <c r="AB140" s="19">
        <v>2</v>
      </c>
      <c r="AC140" s="19">
        <v>3</v>
      </c>
      <c r="AD140" s="19">
        <v>1</v>
      </c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</row>
    <row r="141" spans="1:42">
      <c r="A141" t="s">
        <v>2</v>
      </c>
      <c r="B141">
        <v>3</v>
      </c>
      <c r="C141">
        <v>5</v>
      </c>
      <c r="D141">
        <v>20</v>
      </c>
      <c r="E141">
        <f t="shared" si="6"/>
        <v>26</v>
      </c>
      <c r="F141" t="s">
        <v>29</v>
      </c>
      <c r="G141" s="13">
        <v>40</v>
      </c>
      <c r="H141" s="13">
        <v>5</v>
      </c>
      <c r="I141" s="13">
        <v>8</v>
      </c>
      <c r="J141" s="13">
        <v>2</v>
      </c>
      <c r="K141" s="13">
        <v>9</v>
      </c>
      <c r="L141" s="13">
        <v>23</v>
      </c>
      <c r="M141" t="s">
        <v>0</v>
      </c>
      <c r="Q141" t="s">
        <v>2</v>
      </c>
      <c r="R141">
        <v>3</v>
      </c>
      <c r="S141">
        <v>5</v>
      </c>
      <c r="T141" s="15">
        <v>20</v>
      </c>
      <c r="U141" s="15">
        <v>1</v>
      </c>
      <c r="V141" s="18">
        <f t="shared" si="7"/>
        <v>8</v>
      </c>
      <c r="W141" s="20">
        <f t="shared" si="9"/>
        <v>2.5</v>
      </c>
      <c r="X141" s="21">
        <f t="shared" si="8"/>
        <v>0.2857142857142857</v>
      </c>
      <c r="Y141" s="19">
        <v>2</v>
      </c>
      <c r="Z141" s="19">
        <v>3</v>
      </c>
      <c r="AA141" s="19">
        <v>3</v>
      </c>
      <c r="AB141" s="19">
        <v>3</v>
      </c>
      <c r="AC141" s="19">
        <v>2</v>
      </c>
      <c r="AD141" s="19">
        <v>2</v>
      </c>
      <c r="AE141" s="19">
        <v>3</v>
      </c>
      <c r="AF141" s="19">
        <v>2</v>
      </c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</row>
    <row r="142" spans="1:42">
      <c r="A142" t="s">
        <v>2</v>
      </c>
      <c r="B142">
        <v>3</v>
      </c>
      <c r="C142">
        <v>6</v>
      </c>
      <c r="D142">
        <v>20</v>
      </c>
      <c r="E142">
        <f t="shared" si="6"/>
        <v>26</v>
      </c>
      <c r="F142" t="s">
        <v>29</v>
      </c>
      <c r="G142" s="13">
        <v>30</v>
      </c>
      <c r="H142" s="13">
        <v>5</v>
      </c>
      <c r="I142" s="13">
        <v>6</v>
      </c>
      <c r="J142" s="13">
        <v>1</v>
      </c>
      <c r="K142" s="13">
        <v>41</v>
      </c>
      <c r="L142" s="13">
        <v>8</v>
      </c>
      <c r="M142" t="s">
        <v>0</v>
      </c>
      <c r="Q142" t="s">
        <v>2</v>
      </c>
      <c r="R142">
        <v>3</v>
      </c>
      <c r="S142">
        <v>6</v>
      </c>
      <c r="T142" s="15">
        <v>20</v>
      </c>
      <c r="U142" s="15">
        <v>1</v>
      </c>
      <c r="V142" s="18">
        <f t="shared" si="7"/>
        <v>6</v>
      </c>
      <c r="W142" s="20">
        <f t="shared" si="9"/>
        <v>2</v>
      </c>
      <c r="X142" s="21">
        <f t="shared" si="8"/>
        <v>1.2</v>
      </c>
      <c r="Y142" s="19">
        <v>4</v>
      </c>
      <c r="Z142" s="19">
        <v>1</v>
      </c>
      <c r="AA142" s="19">
        <v>1</v>
      </c>
      <c r="AB142" s="19">
        <v>2</v>
      </c>
      <c r="AC142" s="19">
        <v>2</v>
      </c>
      <c r="AD142" s="19">
        <v>2</v>
      </c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</row>
    <row r="143" spans="1:42">
      <c r="A143" t="s">
        <v>2</v>
      </c>
      <c r="B143">
        <v>3</v>
      </c>
      <c r="C143">
        <v>7</v>
      </c>
      <c r="D143">
        <v>20</v>
      </c>
      <c r="E143">
        <f t="shared" si="6"/>
        <v>26</v>
      </c>
      <c r="F143" t="s">
        <v>29</v>
      </c>
      <c r="G143" s="13">
        <v>25</v>
      </c>
      <c r="H143" s="13">
        <v>10</v>
      </c>
      <c r="I143" s="13">
        <v>6</v>
      </c>
      <c r="J143" s="13">
        <v>1</v>
      </c>
      <c r="K143" s="13">
        <v>18</v>
      </c>
      <c r="L143" s="13">
        <v>70</v>
      </c>
      <c r="M143" t="s">
        <v>0</v>
      </c>
      <c r="Q143" t="s">
        <v>2</v>
      </c>
      <c r="R143">
        <v>3</v>
      </c>
      <c r="S143">
        <v>7</v>
      </c>
      <c r="T143" s="15">
        <v>20</v>
      </c>
      <c r="U143" s="15">
        <v>1</v>
      </c>
      <c r="V143" s="18">
        <f t="shared" si="7"/>
        <v>6</v>
      </c>
      <c r="W143" s="20">
        <f t="shared" si="9"/>
        <v>2.3333333333333335</v>
      </c>
      <c r="X143" s="21">
        <f t="shared" si="8"/>
        <v>1.0666666666666671</v>
      </c>
      <c r="Y143" s="19">
        <v>2</v>
      </c>
      <c r="Z143" s="19">
        <v>3</v>
      </c>
      <c r="AA143" s="19">
        <v>4</v>
      </c>
      <c r="AB143" s="19">
        <v>2</v>
      </c>
      <c r="AC143" s="19">
        <v>2</v>
      </c>
      <c r="AD143" s="19">
        <v>1</v>
      </c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</row>
    <row r="144" spans="1:42">
      <c r="A144" t="s">
        <v>2</v>
      </c>
      <c r="B144">
        <v>3</v>
      </c>
      <c r="C144">
        <v>8</v>
      </c>
      <c r="D144">
        <v>20</v>
      </c>
      <c r="E144">
        <f t="shared" si="6"/>
        <v>26</v>
      </c>
      <c r="F144" t="s">
        <v>29</v>
      </c>
      <c r="G144" s="13">
        <v>35</v>
      </c>
      <c r="H144" s="13">
        <v>10</v>
      </c>
      <c r="I144" s="13">
        <v>10</v>
      </c>
      <c r="J144" s="13">
        <v>1</v>
      </c>
      <c r="K144" s="13">
        <v>4</v>
      </c>
      <c r="L144" s="13">
        <v>9</v>
      </c>
      <c r="M144" t="s">
        <v>0</v>
      </c>
      <c r="Q144" t="s">
        <v>2</v>
      </c>
      <c r="R144">
        <v>3</v>
      </c>
      <c r="S144">
        <v>8</v>
      </c>
      <c r="T144" s="15">
        <v>20</v>
      </c>
      <c r="U144" s="15">
        <v>1</v>
      </c>
      <c r="V144" s="18">
        <f t="shared" si="7"/>
        <v>10</v>
      </c>
      <c r="W144" s="20">
        <f t="shared" si="9"/>
        <v>2.2000000000000002</v>
      </c>
      <c r="X144" s="21">
        <f t="shared" si="8"/>
        <v>0.40000000000000013</v>
      </c>
      <c r="Y144" s="19">
        <v>1</v>
      </c>
      <c r="Z144" s="19">
        <v>2</v>
      </c>
      <c r="AA144" s="19">
        <v>3</v>
      </c>
      <c r="AB144" s="19">
        <v>2</v>
      </c>
      <c r="AC144" s="19">
        <v>2</v>
      </c>
      <c r="AD144" s="19">
        <v>2</v>
      </c>
      <c r="AE144" s="19">
        <v>3</v>
      </c>
      <c r="AF144" s="19">
        <v>2</v>
      </c>
      <c r="AG144" s="19">
        <v>2</v>
      </c>
      <c r="AH144" s="19">
        <v>3</v>
      </c>
      <c r="AI144" s="19"/>
      <c r="AJ144" s="19"/>
      <c r="AK144" s="19"/>
      <c r="AL144" s="19"/>
      <c r="AM144" s="19"/>
      <c r="AN144" s="19"/>
      <c r="AO144" s="19"/>
      <c r="AP144" s="19"/>
    </row>
    <row r="145" spans="1:42">
      <c r="A145" t="s">
        <v>2</v>
      </c>
      <c r="B145">
        <v>3</v>
      </c>
      <c r="C145">
        <v>9</v>
      </c>
      <c r="D145">
        <v>20</v>
      </c>
      <c r="E145">
        <f t="shared" si="6"/>
        <v>26</v>
      </c>
      <c r="F145" t="s">
        <v>29</v>
      </c>
      <c r="G145" s="13">
        <v>15</v>
      </c>
      <c r="H145" s="13">
        <v>5</v>
      </c>
      <c r="I145" s="13">
        <v>4</v>
      </c>
      <c r="J145" s="13">
        <v>2</v>
      </c>
      <c r="K145" s="13">
        <v>1</v>
      </c>
      <c r="L145" s="13">
        <v>56</v>
      </c>
      <c r="M145" t="s">
        <v>0</v>
      </c>
      <c r="Q145" t="s">
        <v>2</v>
      </c>
      <c r="R145">
        <v>3</v>
      </c>
      <c r="S145">
        <v>9</v>
      </c>
      <c r="T145" s="15">
        <v>20</v>
      </c>
      <c r="U145" s="15">
        <v>1</v>
      </c>
      <c r="V145" s="18">
        <f t="shared" si="7"/>
        <v>4</v>
      </c>
      <c r="W145" s="20">
        <f t="shared" si="9"/>
        <v>2.25</v>
      </c>
      <c r="X145" s="21">
        <f t="shared" si="8"/>
        <v>0.25</v>
      </c>
      <c r="Y145" s="19">
        <v>2</v>
      </c>
      <c r="Z145" s="19">
        <v>2</v>
      </c>
      <c r="AA145" s="19">
        <v>3</v>
      </c>
      <c r="AB145" s="19">
        <v>2</v>
      </c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</row>
    <row r="146" spans="1:42">
      <c r="A146" t="s">
        <v>2</v>
      </c>
      <c r="B146">
        <v>3</v>
      </c>
      <c r="C146">
        <v>10</v>
      </c>
      <c r="D146">
        <v>20</v>
      </c>
      <c r="E146">
        <f t="shared" si="6"/>
        <v>26</v>
      </c>
      <c r="F146" t="s">
        <v>29</v>
      </c>
      <c r="G146" s="13">
        <v>35</v>
      </c>
      <c r="H146" s="13">
        <v>10</v>
      </c>
      <c r="I146" s="13">
        <v>8</v>
      </c>
      <c r="J146" s="13">
        <v>0</v>
      </c>
      <c r="K146" s="13">
        <v>47</v>
      </c>
      <c r="L146" s="13">
        <v>15</v>
      </c>
      <c r="M146" t="s">
        <v>0</v>
      </c>
      <c r="Q146" t="s">
        <v>2</v>
      </c>
      <c r="R146">
        <v>3</v>
      </c>
      <c r="S146">
        <v>10</v>
      </c>
      <c r="T146" s="15">
        <v>20</v>
      </c>
      <c r="U146" s="15">
        <v>1</v>
      </c>
      <c r="V146" s="18">
        <f t="shared" si="7"/>
        <v>8</v>
      </c>
      <c r="W146" s="20">
        <f t="shared" si="9"/>
        <v>2.25</v>
      </c>
      <c r="X146" s="21">
        <f t="shared" si="8"/>
        <v>0.5</v>
      </c>
      <c r="Y146" s="19">
        <v>3</v>
      </c>
      <c r="Z146" s="19">
        <v>2</v>
      </c>
      <c r="AA146" s="19">
        <v>2</v>
      </c>
      <c r="AB146" s="19">
        <v>2</v>
      </c>
      <c r="AC146" s="19">
        <v>3</v>
      </c>
      <c r="AD146" s="19">
        <v>2</v>
      </c>
      <c r="AE146" s="19">
        <v>1</v>
      </c>
      <c r="AF146" s="19">
        <v>3</v>
      </c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</row>
    <row r="147" spans="1:42">
      <c r="A147" t="s">
        <v>2</v>
      </c>
      <c r="B147">
        <v>4</v>
      </c>
      <c r="C147">
        <v>1</v>
      </c>
      <c r="D147">
        <v>30</v>
      </c>
      <c r="E147">
        <f t="shared" si="6"/>
        <v>36</v>
      </c>
      <c r="F147" t="s">
        <v>29</v>
      </c>
      <c r="G147" s="13">
        <v>40</v>
      </c>
      <c r="H147" s="13">
        <v>5</v>
      </c>
      <c r="I147" s="13">
        <v>0</v>
      </c>
      <c r="J147" s="13">
        <v>6</v>
      </c>
      <c r="K147" s="13">
        <v>99</v>
      </c>
      <c r="L147" s="13">
        <v>12</v>
      </c>
      <c r="M147" t="s">
        <v>0</v>
      </c>
      <c r="Q147" t="s">
        <v>2</v>
      </c>
      <c r="R147">
        <v>4</v>
      </c>
      <c r="S147">
        <v>1</v>
      </c>
      <c r="T147" s="15">
        <v>30</v>
      </c>
      <c r="U147" s="15">
        <v>1</v>
      </c>
      <c r="V147" s="18">
        <f t="shared" si="7"/>
        <v>0</v>
      </c>
      <c r="W147" s="20"/>
      <c r="X147" s="21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</row>
    <row r="148" spans="1:42">
      <c r="A148" t="s">
        <v>2</v>
      </c>
      <c r="B148">
        <v>4</v>
      </c>
      <c r="C148">
        <v>2</v>
      </c>
      <c r="D148">
        <v>30</v>
      </c>
      <c r="E148">
        <f t="shared" si="6"/>
        <v>36</v>
      </c>
      <c r="F148" t="s">
        <v>29</v>
      </c>
      <c r="G148" s="13">
        <v>60</v>
      </c>
      <c r="H148" s="13">
        <v>5</v>
      </c>
      <c r="I148" s="13">
        <v>1</v>
      </c>
      <c r="J148" s="13">
        <v>5</v>
      </c>
      <c r="K148" s="13">
        <v>17</v>
      </c>
      <c r="L148" s="13">
        <v>81</v>
      </c>
      <c r="M148" t="s">
        <v>0</v>
      </c>
      <c r="Q148" t="s">
        <v>2</v>
      </c>
      <c r="R148">
        <v>4</v>
      </c>
      <c r="S148">
        <v>2</v>
      </c>
      <c r="T148" s="15">
        <v>30</v>
      </c>
      <c r="U148" s="15">
        <v>1</v>
      </c>
      <c r="V148" s="18">
        <f t="shared" si="7"/>
        <v>1</v>
      </c>
      <c r="W148" s="20">
        <f t="shared" si="9"/>
        <v>3</v>
      </c>
      <c r="X148" s="21"/>
      <c r="Y148" s="19">
        <v>3</v>
      </c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</row>
    <row r="149" spans="1:42">
      <c r="A149" t="s">
        <v>2</v>
      </c>
      <c r="B149">
        <v>4</v>
      </c>
      <c r="C149">
        <v>3</v>
      </c>
      <c r="D149">
        <v>30</v>
      </c>
      <c r="E149">
        <f t="shared" si="6"/>
        <v>36</v>
      </c>
      <c r="F149" t="s">
        <v>29</v>
      </c>
      <c r="G149" s="13">
        <v>15</v>
      </c>
      <c r="H149" s="13">
        <v>70</v>
      </c>
      <c r="I149" s="13">
        <v>2</v>
      </c>
      <c r="J149" s="13">
        <v>5</v>
      </c>
      <c r="K149" s="13">
        <v>38</v>
      </c>
      <c r="L149" s="13">
        <v>101</v>
      </c>
      <c r="M149" t="s">
        <v>0</v>
      </c>
      <c r="Q149" t="s">
        <v>2</v>
      </c>
      <c r="R149">
        <v>4</v>
      </c>
      <c r="S149">
        <v>3</v>
      </c>
      <c r="T149" s="15">
        <v>30</v>
      </c>
      <c r="U149" s="15">
        <v>1</v>
      </c>
      <c r="V149" s="18">
        <f t="shared" si="7"/>
        <v>2</v>
      </c>
      <c r="W149" s="20">
        <f t="shared" si="9"/>
        <v>2.5</v>
      </c>
      <c r="X149" s="21">
        <f t="shared" si="8"/>
        <v>0.5</v>
      </c>
      <c r="Y149" s="19">
        <v>3</v>
      </c>
      <c r="Z149" s="19">
        <v>2</v>
      </c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</row>
    <row r="150" spans="1:42">
      <c r="A150" t="s">
        <v>2</v>
      </c>
      <c r="B150">
        <v>4</v>
      </c>
      <c r="C150">
        <v>4</v>
      </c>
      <c r="D150">
        <v>30</v>
      </c>
      <c r="E150">
        <f t="shared" si="6"/>
        <v>36</v>
      </c>
      <c r="F150" t="s">
        <v>29</v>
      </c>
      <c r="G150" s="13">
        <v>50</v>
      </c>
      <c r="H150" s="13">
        <v>10</v>
      </c>
      <c r="I150" s="13">
        <v>5</v>
      </c>
      <c r="J150" s="13">
        <v>4</v>
      </c>
      <c r="K150" s="13">
        <v>42</v>
      </c>
      <c r="L150" s="13">
        <v>79</v>
      </c>
      <c r="M150" t="s">
        <v>0</v>
      </c>
      <c r="Q150" t="s">
        <v>2</v>
      </c>
      <c r="R150">
        <v>4</v>
      </c>
      <c r="S150">
        <v>4</v>
      </c>
      <c r="T150" s="15">
        <v>30</v>
      </c>
      <c r="U150" s="15">
        <v>1</v>
      </c>
      <c r="V150" s="18">
        <f t="shared" si="7"/>
        <v>5</v>
      </c>
      <c r="W150" s="20">
        <f t="shared" si="9"/>
        <v>2.2000000000000002</v>
      </c>
      <c r="X150" s="21">
        <f t="shared" si="8"/>
        <v>1.2000000000000002</v>
      </c>
      <c r="Y150" s="19">
        <v>3</v>
      </c>
      <c r="Z150" s="19">
        <v>3</v>
      </c>
      <c r="AA150" s="19">
        <v>3</v>
      </c>
      <c r="AB150" s="19">
        <v>1</v>
      </c>
      <c r="AC150" s="19">
        <v>1</v>
      </c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</row>
    <row r="151" spans="1:42">
      <c r="A151" t="s">
        <v>2</v>
      </c>
      <c r="B151">
        <v>4</v>
      </c>
      <c r="C151">
        <v>5</v>
      </c>
      <c r="D151">
        <v>30</v>
      </c>
      <c r="E151">
        <f t="shared" si="6"/>
        <v>36</v>
      </c>
      <c r="F151" t="s">
        <v>29</v>
      </c>
      <c r="G151" s="13">
        <v>30</v>
      </c>
      <c r="H151" s="13">
        <v>20</v>
      </c>
      <c r="I151" s="13">
        <v>2</v>
      </c>
      <c r="J151" s="13">
        <v>9</v>
      </c>
      <c r="K151" s="13">
        <v>71</v>
      </c>
      <c r="L151" s="13">
        <v>82</v>
      </c>
      <c r="M151" t="s">
        <v>0</v>
      </c>
      <c r="Q151" t="s">
        <v>2</v>
      </c>
      <c r="R151">
        <v>4</v>
      </c>
      <c r="S151">
        <v>5</v>
      </c>
      <c r="T151" s="15">
        <v>30</v>
      </c>
      <c r="U151" s="15">
        <v>1</v>
      </c>
      <c r="V151" s="18">
        <f t="shared" si="7"/>
        <v>2</v>
      </c>
      <c r="W151" s="20">
        <f t="shared" si="9"/>
        <v>1.5</v>
      </c>
      <c r="X151" s="21">
        <f t="shared" si="8"/>
        <v>0.5</v>
      </c>
      <c r="Y151" s="19">
        <v>2</v>
      </c>
      <c r="Z151" s="19">
        <v>1</v>
      </c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</row>
    <row r="152" spans="1:42">
      <c r="A152" t="s">
        <v>2</v>
      </c>
      <c r="B152">
        <v>4</v>
      </c>
      <c r="C152">
        <v>6</v>
      </c>
      <c r="D152">
        <v>30</v>
      </c>
      <c r="E152">
        <f t="shared" si="6"/>
        <v>36</v>
      </c>
      <c r="F152" t="s">
        <v>29</v>
      </c>
      <c r="G152" s="13">
        <v>40</v>
      </c>
      <c r="H152" s="13">
        <v>20</v>
      </c>
      <c r="I152" s="13">
        <v>2</v>
      </c>
      <c r="J152" s="13">
        <v>13</v>
      </c>
      <c r="K152" s="13">
        <v>30</v>
      </c>
      <c r="L152" s="13">
        <v>73</v>
      </c>
      <c r="M152" t="s">
        <v>0</v>
      </c>
      <c r="Q152" t="s">
        <v>2</v>
      </c>
      <c r="R152">
        <v>4</v>
      </c>
      <c r="S152">
        <v>6</v>
      </c>
      <c r="T152" s="15">
        <v>30</v>
      </c>
      <c r="U152" s="15">
        <v>1</v>
      </c>
      <c r="V152" s="18">
        <f t="shared" si="7"/>
        <v>2</v>
      </c>
      <c r="W152" s="20">
        <f t="shared" si="9"/>
        <v>1.5</v>
      </c>
      <c r="X152" s="21">
        <f t="shared" si="8"/>
        <v>0.5</v>
      </c>
      <c r="Y152" s="19">
        <v>2</v>
      </c>
      <c r="Z152" s="19">
        <v>1</v>
      </c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</row>
    <row r="153" spans="1:42">
      <c r="A153" t="s">
        <v>2</v>
      </c>
      <c r="B153">
        <v>4</v>
      </c>
      <c r="C153">
        <v>7</v>
      </c>
      <c r="D153">
        <v>30</v>
      </c>
      <c r="E153">
        <f t="shared" si="6"/>
        <v>36</v>
      </c>
      <c r="F153" t="s">
        <v>29</v>
      </c>
      <c r="G153" s="13">
        <v>30</v>
      </c>
      <c r="H153" s="13">
        <v>5</v>
      </c>
      <c r="I153" s="13">
        <v>6</v>
      </c>
      <c r="J153" s="13">
        <v>3</v>
      </c>
      <c r="K153" s="13">
        <v>134</v>
      </c>
      <c r="L153" s="13">
        <v>11</v>
      </c>
      <c r="M153" t="s">
        <v>0</v>
      </c>
      <c r="Q153" t="s">
        <v>2</v>
      </c>
      <c r="R153">
        <v>4</v>
      </c>
      <c r="S153">
        <v>7</v>
      </c>
      <c r="T153" s="15">
        <v>30</v>
      </c>
      <c r="U153" s="15">
        <v>1</v>
      </c>
      <c r="V153" s="18">
        <f t="shared" si="7"/>
        <v>5</v>
      </c>
      <c r="W153" s="20">
        <f t="shared" si="9"/>
        <v>1.4</v>
      </c>
      <c r="X153" s="21">
        <f t="shared" si="8"/>
        <v>0.29999999999999982</v>
      </c>
      <c r="Y153" s="19">
        <v>2</v>
      </c>
      <c r="Z153" s="19">
        <v>1</v>
      </c>
      <c r="AA153" s="19">
        <v>1</v>
      </c>
      <c r="AB153" s="19">
        <v>1</v>
      </c>
      <c r="AC153" s="19">
        <v>2</v>
      </c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</row>
    <row r="154" spans="1:42">
      <c r="A154" t="s">
        <v>2</v>
      </c>
      <c r="B154">
        <v>4</v>
      </c>
      <c r="C154">
        <v>8</v>
      </c>
      <c r="D154">
        <v>30</v>
      </c>
      <c r="E154">
        <f t="shared" si="6"/>
        <v>36</v>
      </c>
      <c r="F154" t="s">
        <v>29</v>
      </c>
      <c r="G154" s="13">
        <v>50</v>
      </c>
      <c r="H154" s="13">
        <v>5</v>
      </c>
      <c r="I154" s="13">
        <v>1</v>
      </c>
      <c r="J154" s="13">
        <v>5</v>
      </c>
      <c r="K154" s="13">
        <v>42</v>
      </c>
      <c r="L154" s="13">
        <v>93</v>
      </c>
      <c r="M154" t="s">
        <v>0</v>
      </c>
      <c r="Q154" t="s">
        <v>2</v>
      </c>
      <c r="R154">
        <v>4</v>
      </c>
      <c r="S154">
        <v>8</v>
      </c>
      <c r="T154" s="15">
        <v>30</v>
      </c>
      <c r="U154" s="15">
        <v>1</v>
      </c>
      <c r="V154" s="18">
        <f t="shared" si="7"/>
        <v>1</v>
      </c>
      <c r="W154" s="20">
        <f t="shared" si="9"/>
        <v>3</v>
      </c>
      <c r="X154" s="21"/>
      <c r="Y154" s="19">
        <v>3</v>
      </c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</row>
    <row r="155" spans="1:42">
      <c r="A155" t="s">
        <v>2</v>
      </c>
      <c r="B155">
        <v>4</v>
      </c>
      <c r="C155">
        <v>9</v>
      </c>
      <c r="D155">
        <v>30</v>
      </c>
      <c r="E155">
        <f t="shared" si="6"/>
        <v>36</v>
      </c>
      <c r="F155" t="s">
        <v>29</v>
      </c>
      <c r="G155" s="13">
        <v>20</v>
      </c>
      <c r="H155" s="13">
        <v>5</v>
      </c>
      <c r="I155" s="13">
        <v>3</v>
      </c>
      <c r="J155" s="13">
        <v>6</v>
      </c>
      <c r="K155" s="13">
        <v>86</v>
      </c>
      <c r="L155" s="13">
        <v>13</v>
      </c>
      <c r="M155" t="s">
        <v>0</v>
      </c>
      <c r="Q155" t="s">
        <v>2</v>
      </c>
      <c r="R155">
        <v>4</v>
      </c>
      <c r="S155">
        <v>9</v>
      </c>
      <c r="T155" s="15">
        <v>30</v>
      </c>
      <c r="U155" s="15">
        <v>1</v>
      </c>
      <c r="V155" s="18">
        <f t="shared" si="7"/>
        <v>3</v>
      </c>
      <c r="W155" s="20">
        <f t="shared" si="9"/>
        <v>2.3333333333333335</v>
      </c>
      <c r="X155" s="21">
        <f t="shared" si="8"/>
        <v>2.3333333333333339</v>
      </c>
      <c r="Y155" s="19">
        <v>1</v>
      </c>
      <c r="Z155" s="19">
        <v>4</v>
      </c>
      <c r="AA155" s="19">
        <v>2</v>
      </c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</row>
    <row r="156" spans="1:42">
      <c r="A156" t="s">
        <v>2</v>
      </c>
      <c r="B156">
        <v>4</v>
      </c>
      <c r="C156">
        <v>10</v>
      </c>
      <c r="D156">
        <v>30</v>
      </c>
      <c r="E156">
        <f t="shared" si="6"/>
        <v>36</v>
      </c>
      <c r="F156" t="s">
        <v>29</v>
      </c>
      <c r="G156" s="13">
        <v>15</v>
      </c>
      <c r="H156" s="13">
        <v>5</v>
      </c>
      <c r="I156" s="13">
        <v>3</v>
      </c>
      <c r="J156" s="13">
        <v>4</v>
      </c>
      <c r="K156" s="13">
        <v>46</v>
      </c>
      <c r="L156" s="13">
        <v>45</v>
      </c>
      <c r="M156" t="s">
        <v>0</v>
      </c>
      <c r="Q156" t="s">
        <v>2</v>
      </c>
      <c r="R156">
        <v>4</v>
      </c>
      <c r="S156">
        <v>10</v>
      </c>
      <c r="T156" s="15">
        <v>30</v>
      </c>
      <c r="U156" s="15">
        <v>1</v>
      </c>
      <c r="V156" s="18">
        <f t="shared" si="7"/>
        <v>3</v>
      </c>
      <c r="W156" s="20">
        <f t="shared" si="9"/>
        <v>1.3333333333333333</v>
      </c>
      <c r="X156" s="21">
        <f t="shared" si="8"/>
        <v>0.33333333333333348</v>
      </c>
      <c r="Y156" s="19">
        <v>1</v>
      </c>
      <c r="Z156" s="19">
        <v>2</v>
      </c>
      <c r="AA156" s="19">
        <v>1</v>
      </c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</row>
    <row r="157" spans="1:42">
      <c r="A157" t="s">
        <v>2</v>
      </c>
      <c r="B157">
        <v>5</v>
      </c>
      <c r="C157">
        <v>1</v>
      </c>
      <c r="D157">
        <v>40</v>
      </c>
      <c r="E157">
        <f t="shared" si="6"/>
        <v>46</v>
      </c>
      <c r="F157" t="s">
        <v>33</v>
      </c>
      <c r="G157" s="13">
        <v>20</v>
      </c>
      <c r="H157" s="13">
        <v>55</v>
      </c>
      <c r="I157" s="13">
        <v>1</v>
      </c>
      <c r="J157" s="13">
        <v>1</v>
      </c>
      <c r="K157" s="13">
        <v>65</v>
      </c>
      <c r="L157" s="13">
        <v>150</v>
      </c>
      <c r="M157" t="s">
        <v>0</v>
      </c>
      <c r="Q157" t="s">
        <v>2</v>
      </c>
      <c r="R157">
        <v>5</v>
      </c>
      <c r="S157">
        <v>1</v>
      </c>
      <c r="T157" s="15">
        <v>40</v>
      </c>
      <c r="U157" s="15">
        <v>1</v>
      </c>
      <c r="V157" s="18">
        <f t="shared" si="7"/>
        <v>1</v>
      </c>
      <c r="W157" s="20">
        <f t="shared" si="9"/>
        <v>2</v>
      </c>
      <c r="X157" s="21"/>
      <c r="Y157" s="19">
        <v>2</v>
      </c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</row>
    <row r="158" spans="1:42">
      <c r="A158" t="s">
        <v>2</v>
      </c>
      <c r="B158">
        <v>5</v>
      </c>
      <c r="C158">
        <v>2</v>
      </c>
      <c r="D158">
        <v>40</v>
      </c>
      <c r="E158">
        <f t="shared" si="6"/>
        <v>46</v>
      </c>
      <c r="F158" t="s">
        <v>33</v>
      </c>
      <c r="G158" s="13">
        <v>25</v>
      </c>
      <c r="H158" s="13">
        <v>15</v>
      </c>
      <c r="I158" s="13">
        <v>7</v>
      </c>
      <c r="J158" s="13">
        <v>1</v>
      </c>
      <c r="K158" s="13">
        <v>3</v>
      </c>
      <c r="L158" s="13">
        <v>19</v>
      </c>
      <c r="M158" t="s">
        <v>0</v>
      </c>
      <c r="Q158" t="s">
        <v>2</v>
      </c>
      <c r="R158">
        <v>5</v>
      </c>
      <c r="S158">
        <v>2</v>
      </c>
      <c r="T158" s="15">
        <v>40</v>
      </c>
      <c r="U158" s="15">
        <v>1</v>
      </c>
      <c r="V158" s="18">
        <f t="shared" si="7"/>
        <v>7</v>
      </c>
      <c r="W158" s="20">
        <f t="shared" si="9"/>
        <v>2.5714285714285716</v>
      </c>
      <c r="X158" s="21">
        <f t="shared" si="8"/>
        <v>0.95238095238095255</v>
      </c>
      <c r="Y158" s="19">
        <v>1</v>
      </c>
      <c r="Z158" s="19">
        <v>2</v>
      </c>
      <c r="AA158" s="19">
        <v>3</v>
      </c>
      <c r="AB158" s="19">
        <v>3</v>
      </c>
      <c r="AC158" s="19">
        <v>3</v>
      </c>
      <c r="AD158" s="19">
        <v>2</v>
      </c>
      <c r="AE158" s="19">
        <v>4</v>
      </c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</row>
    <row r="159" spans="1:42">
      <c r="A159" t="s">
        <v>2</v>
      </c>
      <c r="B159">
        <v>5</v>
      </c>
      <c r="C159">
        <v>3</v>
      </c>
      <c r="D159">
        <v>40</v>
      </c>
      <c r="E159">
        <f t="shared" si="6"/>
        <v>46</v>
      </c>
      <c r="F159" t="s">
        <v>33</v>
      </c>
      <c r="G159" s="13">
        <v>55</v>
      </c>
      <c r="H159" s="13">
        <v>45</v>
      </c>
      <c r="I159" s="13">
        <v>1</v>
      </c>
      <c r="J159" s="13">
        <v>1</v>
      </c>
      <c r="K159" s="13">
        <v>83</v>
      </c>
      <c r="L159" s="13">
        <v>118</v>
      </c>
      <c r="M159" t="s">
        <v>0</v>
      </c>
      <c r="Q159" t="s">
        <v>2</v>
      </c>
      <c r="R159">
        <v>5</v>
      </c>
      <c r="S159">
        <v>3</v>
      </c>
      <c r="T159" s="15">
        <v>40</v>
      </c>
      <c r="U159" s="15">
        <v>1</v>
      </c>
      <c r="V159" s="18">
        <f t="shared" si="7"/>
        <v>1</v>
      </c>
      <c r="W159" s="20">
        <f t="shared" si="9"/>
        <v>1.4</v>
      </c>
      <c r="X159" s="21"/>
      <c r="Y159" s="19">
        <v>1.4</v>
      </c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</row>
    <row r="160" spans="1:42">
      <c r="A160" t="s">
        <v>2</v>
      </c>
      <c r="B160">
        <v>5</v>
      </c>
      <c r="C160">
        <v>4</v>
      </c>
      <c r="D160">
        <v>40</v>
      </c>
      <c r="E160">
        <f t="shared" si="6"/>
        <v>46</v>
      </c>
      <c r="F160" t="s">
        <v>33</v>
      </c>
      <c r="G160" s="13">
        <v>65</v>
      </c>
      <c r="H160" s="13">
        <v>30</v>
      </c>
      <c r="I160" s="13">
        <v>1</v>
      </c>
      <c r="J160" s="13">
        <v>1</v>
      </c>
      <c r="K160" s="13">
        <v>26</v>
      </c>
      <c r="L160" s="13">
        <v>100</v>
      </c>
      <c r="M160" t="s">
        <v>0</v>
      </c>
      <c r="Q160" t="s">
        <v>2</v>
      </c>
      <c r="R160">
        <v>5</v>
      </c>
      <c r="S160">
        <v>4</v>
      </c>
      <c r="T160" s="15">
        <v>40</v>
      </c>
      <c r="U160" s="15">
        <v>1</v>
      </c>
      <c r="V160" s="18">
        <f t="shared" si="7"/>
        <v>1</v>
      </c>
      <c r="W160" s="20">
        <f t="shared" si="9"/>
        <v>4</v>
      </c>
      <c r="X160" s="21"/>
      <c r="Y160" s="19">
        <v>4</v>
      </c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</row>
    <row r="161" spans="1:42">
      <c r="A161" t="s">
        <v>2</v>
      </c>
      <c r="B161">
        <v>5</v>
      </c>
      <c r="C161">
        <v>5</v>
      </c>
      <c r="D161">
        <v>40</v>
      </c>
      <c r="E161">
        <f t="shared" si="6"/>
        <v>46</v>
      </c>
      <c r="F161" t="s">
        <v>33</v>
      </c>
      <c r="G161" s="13">
        <v>65</v>
      </c>
      <c r="H161" s="13">
        <v>10</v>
      </c>
      <c r="I161" s="13">
        <v>8</v>
      </c>
      <c r="J161" s="13">
        <v>2</v>
      </c>
      <c r="K161" s="13">
        <v>92</v>
      </c>
      <c r="L161" s="13">
        <v>16</v>
      </c>
      <c r="M161" t="s">
        <v>0</v>
      </c>
      <c r="Q161" t="s">
        <v>2</v>
      </c>
      <c r="R161">
        <v>5</v>
      </c>
      <c r="S161">
        <v>5</v>
      </c>
      <c r="T161" s="15">
        <v>40</v>
      </c>
      <c r="U161" s="15">
        <v>1</v>
      </c>
      <c r="V161" s="18">
        <f t="shared" si="7"/>
        <v>8</v>
      </c>
      <c r="W161" s="20">
        <f t="shared" si="9"/>
        <v>3</v>
      </c>
      <c r="X161" s="21">
        <f t="shared" si="8"/>
        <v>0.2857142857142857</v>
      </c>
      <c r="Y161" s="19">
        <v>3</v>
      </c>
      <c r="Z161" s="19">
        <v>3</v>
      </c>
      <c r="AA161" s="19">
        <v>3</v>
      </c>
      <c r="AB161" s="19">
        <v>4</v>
      </c>
      <c r="AC161" s="19">
        <v>3</v>
      </c>
      <c r="AD161" s="19">
        <v>3</v>
      </c>
      <c r="AE161" s="19">
        <v>3</v>
      </c>
      <c r="AF161" s="19">
        <v>2</v>
      </c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</row>
    <row r="162" spans="1:42">
      <c r="A162" t="s">
        <v>2</v>
      </c>
      <c r="B162">
        <v>5</v>
      </c>
      <c r="C162">
        <v>6</v>
      </c>
      <c r="D162">
        <v>40</v>
      </c>
      <c r="E162">
        <f t="shared" si="6"/>
        <v>46</v>
      </c>
      <c r="F162" t="s">
        <v>29</v>
      </c>
      <c r="G162" s="13">
        <v>65</v>
      </c>
      <c r="H162" s="13">
        <v>15</v>
      </c>
      <c r="I162" s="13">
        <v>1</v>
      </c>
      <c r="J162" s="13">
        <v>1</v>
      </c>
      <c r="K162" s="13">
        <v>91</v>
      </c>
      <c r="L162" s="13">
        <v>72</v>
      </c>
      <c r="M162" t="s">
        <v>0</v>
      </c>
      <c r="Q162" t="s">
        <v>2</v>
      </c>
      <c r="R162">
        <v>5</v>
      </c>
      <c r="S162">
        <v>6</v>
      </c>
      <c r="T162" s="15">
        <v>40</v>
      </c>
      <c r="U162" s="15">
        <v>1</v>
      </c>
      <c r="V162" s="18">
        <f t="shared" si="7"/>
        <v>1</v>
      </c>
      <c r="W162" s="20">
        <f t="shared" si="9"/>
        <v>4</v>
      </c>
      <c r="X162" s="21"/>
      <c r="Y162" s="19">
        <v>4</v>
      </c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</row>
    <row r="163" spans="1:42">
      <c r="A163" t="s">
        <v>2</v>
      </c>
      <c r="B163">
        <v>5</v>
      </c>
      <c r="C163">
        <v>7</v>
      </c>
      <c r="D163">
        <v>40</v>
      </c>
      <c r="E163">
        <f t="shared" si="6"/>
        <v>46</v>
      </c>
      <c r="F163" t="s">
        <v>29</v>
      </c>
      <c r="G163" s="13">
        <v>20</v>
      </c>
      <c r="H163" s="13">
        <v>5</v>
      </c>
      <c r="I163" s="13">
        <v>0</v>
      </c>
      <c r="J163" s="13">
        <v>1</v>
      </c>
      <c r="K163" s="13">
        <v>167</v>
      </c>
      <c r="M163" t="s">
        <v>0</v>
      </c>
      <c r="Q163" t="s">
        <v>2</v>
      </c>
      <c r="R163">
        <v>5</v>
      </c>
      <c r="S163">
        <v>7</v>
      </c>
      <c r="T163" s="15">
        <v>40</v>
      </c>
      <c r="U163" s="15">
        <v>1</v>
      </c>
      <c r="V163" s="18">
        <f t="shared" si="7"/>
        <v>0</v>
      </c>
      <c r="W163" s="20"/>
      <c r="X163" s="21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</row>
    <row r="164" spans="1:42">
      <c r="A164" t="s">
        <v>2</v>
      </c>
      <c r="B164">
        <v>5</v>
      </c>
      <c r="C164">
        <v>8</v>
      </c>
      <c r="D164">
        <v>40</v>
      </c>
      <c r="E164">
        <f t="shared" si="6"/>
        <v>46</v>
      </c>
      <c r="F164" t="s">
        <v>29</v>
      </c>
      <c r="G164" s="13">
        <v>80</v>
      </c>
      <c r="H164" s="13">
        <v>10</v>
      </c>
      <c r="I164" s="13">
        <v>1</v>
      </c>
      <c r="J164" s="13">
        <v>0</v>
      </c>
      <c r="K164" s="13">
        <v>230</v>
      </c>
      <c r="M164" t="s">
        <v>0</v>
      </c>
      <c r="Q164" t="s">
        <v>2</v>
      </c>
      <c r="R164">
        <v>5</v>
      </c>
      <c r="S164">
        <v>8</v>
      </c>
      <c r="T164" s="15">
        <v>40</v>
      </c>
      <c r="U164" s="15">
        <v>1</v>
      </c>
      <c r="V164" s="18">
        <f t="shared" si="7"/>
        <v>1</v>
      </c>
      <c r="W164" s="20">
        <f t="shared" si="9"/>
        <v>1</v>
      </c>
      <c r="X164" s="21"/>
      <c r="Y164" s="19">
        <v>1</v>
      </c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</row>
    <row r="165" spans="1:42">
      <c r="A165" t="s">
        <v>2</v>
      </c>
      <c r="B165">
        <v>5</v>
      </c>
      <c r="C165">
        <v>9</v>
      </c>
      <c r="D165">
        <v>40</v>
      </c>
      <c r="E165">
        <f t="shared" si="6"/>
        <v>46</v>
      </c>
      <c r="F165" t="s">
        <v>29</v>
      </c>
      <c r="G165" s="13">
        <v>80</v>
      </c>
      <c r="H165" s="13">
        <v>15</v>
      </c>
      <c r="I165" s="13">
        <v>5</v>
      </c>
      <c r="J165" s="13">
        <v>0</v>
      </c>
      <c r="K165" s="13">
        <v>100</v>
      </c>
      <c r="L165" s="13">
        <v>92</v>
      </c>
      <c r="M165" t="s">
        <v>0</v>
      </c>
      <c r="Q165" t="s">
        <v>2</v>
      </c>
      <c r="R165">
        <v>5</v>
      </c>
      <c r="S165">
        <v>9</v>
      </c>
      <c r="T165" s="15">
        <v>40</v>
      </c>
      <c r="U165" s="15">
        <v>1</v>
      </c>
      <c r="V165" s="18">
        <f t="shared" si="7"/>
        <v>5</v>
      </c>
      <c r="W165" s="20">
        <f t="shared" si="9"/>
        <v>1.6</v>
      </c>
      <c r="X165" s="21">
        <f t="shared" si="8"/>
        <v>0.79999999999999982</v>
      </c>
      <c r="Y165" s="19">
        <v>3</v>
      </c>
      <c r="Z165" s="19">
        <v>2</v>
      </c>
      <c r="AA165" s="19">
        <v>1</v>
      </c>
      <c r="AB165" s="19">
        <v>1</v>
      </c>
      <c r="AC165" s="19">
        <v>1</v>
      </c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</row>
    <row r="166" spans="1:42">
      <c r="A166" t="s">
        <v>2</v>
      </c>
      <c r="B166">
        <v>5</v>
      </c>
      <c r="C166">
        <v>10</v>
      </c>
      <c r="D166">
        <v>40</v>
      </c>
      <c r="E166">
        <f t="shared" si="6"/>
        <v>46</v>
      </c>
      <c r="F166" t="s">
        <v>29</v>
      </c>
      <c r="M166" t="s">
        <v>0</v>
      </c>
      <c r="Q166" t="s">
        <v>2</v>
      </c>
      <c r="R166">
        <v>5</v>
      </c>
      <c r="S166">
        <v>10</v>
      </c>
      <c r="T166" s="15">
        <v>40</v>
      </c>
      <c r="U166" s="15">
        <v>1</v>
      </c>
      <c r="V166" s="18">
        <f t="shared" si="7"/>
        <v>0</v>
      </c>
      <c r="W166" s="20"/>
      <c r="X166" s="21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</row>
    <row r="167" spans="1:42">
      <c r="M167" t="s">
        <v>0</v>
      </c>
      <c r="T167" s="15"/>
      <c r="U167" s="15">
        <v>1</v>
      </c>
      <c r="V167" s="18">
        <f t="shared" si="7"/>
        <v>0</v>
      </c>
      <c r="W167" s="20"/>
      <c r="X167" s="21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</row>
    <row r="168" spans="1:42">
      <c r="A168" t="s">
        <v>4</v>
      </c>
      <c r="B168" s="12">
        <v>2</v>
      </c>
      <c r="C168">
        <v>1</v>
      </c>
      <c r="D168">
        <v>10</v>
      </c>
      <c r="F168" t="s">
        <v>29</v>
      </c>
      <c r="G168" s="13">
        <v>25</v>
      </c>
      <c r="H168" s="13">
        <v>15</v>
      </c>
      <c r="I168" s="13">
        <v>0</v>
      </c>
      <c r="J168" s="13">
        <v>0</v>
      </c>
      <c r="K168" s="13">
        <v>11</v>
      </c>
      <c r="L168" s="13">
        <v>10</v>
      </c>
      <c r="M168" t="s">
        <v>0</v>
      </c>
      <c r="Q168" t="s">
        <v>4</v>
      </c>
      <c r="R168" s="12">
        <v>2</v>
      </c>
      <c r="S168">
        <v>1</v>
      </c>
      <c r="T168" s="15">
        <v>10</v>
      </c>
      <c r="U168" s="15">
        <v>1</v>
      </c>
      <c r="V168" s="18">
        <f t="shared" si="7"/>
        <v>0</v>
      </c>
      <c r="W168" s="20"/>
      <c r="X168" s="21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</row>
    <row r="169" spans="1:42">
      <c r="A169" t="s">
        <v>4</v>
      </c>
      <c r="B169" s="12">
        <v>2</v>
      </c>
      <c r="C169">
        <v>2</v>
      </c>
      <c r="D169">
        <v>10</v>
      </c>
      <c r="F169" t="s">
        <v>29</v>
      </c>
      <c r="G169" s="13">
        <v>10</v>
      </c>
      <c r="H169" s="13">
        <v>5</v>
      </c>
      <c r="I169" s="13">
        <v>8</v>
      </c>
      <c r="J169" s="13">
        <v>1</v>
      </c>
      <c r="K169" s="13">
        <v>85</v>
      </c>
      <c r="L169" s="13">
        <v>8</v>
      </c>
      <c r="M169" t="s">
        <v>0</v>
      </c>
      <c r="Q169" t="s">
        <v>4</v>
      </c>
      <c r="R169" s="12">
        <v>2</v>
      </c>
      <c r="S169">
        <v>2</v>
      </c>
      <c r="T169" s="15">
        <v>10</v>
      </c>
      <c r="U169" s="15">
        <v>1</v>
      </c>
      <c r="V169" s="18">
        <f t="shared" si="7"/>
        <v>7</v>
      </c>
      <c r="W169" s="20">
        <f t="shared" si="9"/>
        <v>1.3571428571428572</v>
      </c>
      <c r="X169" s="21">
        <f t="shared" si="8"/>
        <v>0.22619047619047628</v>
      </c>
      <c r="Y169" s="19">
        <v>1</v>
      </c>
      <c r="Z169" s="19">
        <v>1</v>
      </c>
      <c r="AA169" s="19">
        <v>2</v>
      </c>
      <c r="AB169" s="19">
        <v>1.5</v>
      </c>
      <c r="AC169" s="19">
        <v>1</v>
      </c>
      <c r="AD169" s="19">
        <v>1</v>
      </c>
      <c r="AE169" s="19">
        <v>2</v>
      </c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</row>
    <row r="170" spans="1:42">
      <c r="A170" t="s">
        <v>4</v>
      </c>
      <c r="B170" s="12">
        <v>2</v>
      </c>
      <c r="C170">
        <v>3</v>
      </c>
      <c r="D170">
        <v>10</v>
      </c>
      <c r="F170" t="s">
        <v>29</v>
      </c>
      <c r="G170" s="13">
        <v>15</v>
      </c>
      <c r="H170" s="13">
        <v>15</v>
      </c>
      <c r="I170" s="13">
        <v>8</v>
      </c>
      <c r="J170" s="13">
        <v>1</v>
      </c>
      <c r="K170" s="13">
        <v>1</v>
      </c>
      <c r="L170" s="13">
        <v>91</v>
      </c>
      <c r="M170" t="s">
        <v>0</v>
      </c>
      <c r="Q170" t="s">
        <v>4</v>
      </c>
      <c r="R170" s="12">
        <v>2</v>
      </c>
      <c r="S170">
        <v>3</v>
      </c>
      <c r="T170" s="15">
        <v>10</v>
      </c>
      <c r="U170" s="15">
        <v>1</v>
      </c>
      <c r="V170" s="18">
        <f t="shared" si="7"/>
        <v>8</v>
      </c>
      <c r="W170" s="20">
        <f t="shared" si="9"/>
        <v>1.75</v>
      </c>
      <c r="X170" s="21">
        <f t="shared" si="8"/>
        <v>0.21428571428571427</v>
      </c>
      <c r="Y170" s="19">
        <v>1</v>
      </c>
      <c r="Z170" s="19">
        <v>2</v>
      </c>
      <c r="AA170" s="19">
        <v>1.5</v>
      </c>
      <c r="AB170" s="19">
        <v>1.5</v>
      </c>
      <c r="AC170" s="19">
        <v>1.5</v>
      </c>
      <c r="AD170" s="19">
        <v>2</v>
      </c>
      <c r="AE170" s="19">
        <v>2</v>
      </c>
      <c r="AF170" s="19">
        <v>2.5</v>
      </c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</row>
    <row r="171" spans="1:42">
      <c r="A171" t="s">
        <v>4</v>
      </c>
      <c r="B171" s="12">
        <v>2</v>
      </c>
      <c r="C171">
        <v>4</v>
      </c>
      <c r="D171">
        <v>10</v>
      </c>
      <c r="F171" t="s">
        <v>29</v>
      </c>
      <c r="G171" s="13">
        <v>25</v>
      </c>
      <c r="H171" s="13">
        <v>20</v>
      </c>
      <c r="I171" s="13">
        <v>12</v>
      </c>
      <c r="J171" s="13">
        <v>1</v>
      </c>
      <c r="K171" s="13">
        <v>17</v>
      </c>
      <c r="L171" s="13">
        <v>39</v>
      </c>
      <c r="M171" t="s">
        <v>0</v>
      </c>
      <c r="Q171" t="s">
        <v>4</v>
      </c>
      <c r="R171" s="12">
        <v>2</v>
      </c>
      <c r="S171">
        <v>4</v>
      </c>
      <c r="T171" s="15">
        <v>10</v>
      </c>
      <c r="U171" s="15">
        <v>1</v>
      </c>
      <c r="V171" s="18">
        <f t="shared" si="7"/>
        <v>12</v>
      </c>
      <c r="W171" s="20">
        <f t="shared" si="9"/>
        <v>3.4166666666666665</v>
      </c>
      <c r="X171" s="21">
        <f t="shared" si="8"/>
        <v>0.94696969696969613</v>
      </c>
      <c r="Y171" s="19">
        <v>2.5</v>
      </c>
      <c r="Z171" s="19">
        <v>3.5</v>
      </c>
      <c r="AA171" s="19">
        <v>5</v>
      </c>
      <c r="AB171" s="19">
        <v>2.5</v>
      </c>
      <c r="AC171" s="19">
        <v>3.5</v>
      </c>
      <c r="AD171" s="19">
        <v>4.5</v>
      </c>
      <c r="AE171" s="19">
        <v>2</v>
      </c>
      <c r="AF171" s="19">
        <v>3</v>
      </c>
      <c r="AG171" s="19">
        <v>3</v>
      </c>
      <c r="AH171" s="19">
        <v>5</v>
      </c>
      <c r="AI171" s="19">
        <v>3.5</v>
      </c>
      <c r="AJ171" s="19">
        <v>3</v>
      </c>
      <c r="AK171" s="19"/>
      <c r="AL171" s="19"/>
      <c r="AM171" s="19"/>
      <c r="AN171" s="19"/>
      <c r="AO171" s="19"/>
      <c r="AP171" s="19"/>
    </row>
    <row r="172" spans="1:42">
      <c r="A172" t="s">
        <v>4</v>
      </c>
      <c r="B172" s="12">
        <v>2</v>
      </c>
      <c r="C172">
        <v>5</v>
      </c>
      <c r="D172">
        <v>10</v>
      </c>
      <c r="F172" t="s">
        <v>29</v>
      </c>
      <c r="G172" s="13">
        <v>10</v>
      </c>
      <c r="H172" s="13">
        <v>10</v>
      </c>
      <c r="I172" s="13">
        <v>5</v>
      </c>
      <c r="J172" s="13">
        <v>1</v>
      </c>
      <c r="K172" s="13">
        <v>2</v>
      </c>
      <c r="L172" s="13">
        <v>49</v>
      </c>
      <c r="M172" t="s">
        <v>0</v>
      </c>
      <c r="Q172" t="s">
        <v>4</v>
      </c>
      <c r="R172" s="12">
        <v>2</v>
      </c>
      <c r="S172">
        <v>5</v>
      </c>
      <c r="T172" s="15">
        <v>10</v>
      </c>
      <c r="U172" s="15">
        <v>1</v>
      </c>
      <c r="V172" s="18">
        <f t="shared" si="7"/>
        <v>5</v>
      </c>
      <c r="W172" s="20">
        <f t="shared" si="9"/>
        <v>2.7</v>
      </c>
      <c r="X172" s="21">
        <f t="shared" si="8"/>
        <v>9.1999999999999993</v>
      </c>
      <c r="Y172" s="19">
        <v>1</v>
      </c>
      <c r="Z172" s="19">
        <v>0.5</v>
      </c>
      <c r="AA172" s="19">
        <v>2</v>
      </c>
      <c r="AB172" s="19">
        <v>8</v>
      </c>
      <c r="AC172" s="19">
        <v>2</v>
      </c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</row>
    <row r="173" spans="1:42">
      <c r="A173" t="s">
        <v>4</v>
      </c>
      <c r="B173" s="12">
        <v>2</v>
      </c>
      <c r="C173">
        <v>6</v>
      </c>
      <c r="D173">
        <v>10</v>
      </c>
      <c r="F173" t="s">
        <v>29</v>
      </c>
      <c r="G173" s="13">
        <v>20</v>
      </c>
      <c r="H173" s="13">
        <v>10</v>
      </c>
      <c r="I173" s="13">
        <v>7</v>
      </c>
      <c r="J173" s="13">
        <v>1</v>
      </c>
      <c r="K173" s="13">
        <v>1</v>
      </c>
      <c r="L173" s="13">
        <v>3</v>
      </c>
      <c r="M173" t="s">
        <v>0</v>
      </c>
      <c r="Q173" t="s">
        <v>4</v>
      </c>
      <c r="R173" s="12">
        <v>2</v>
      </c>
      <c r="S173">
        <v>6</v>
      </c>
      <c r="T173" s="15">
        <v>10</v>
      </c>
      <c r="U173" s="15">
        <v>1</v>
      </c>
      <c r="V173" s="18">
        <f t="shared" si="7"/>
        <v>7</v>
      </c>
      <c r="W173" s="20">
        <f t="shared" si="9"/>
        <v>2.2857142857142856</v>
      </c>
      <c r="X173" s="21">
        <f t="shared" si="8"/>
        <v>0.73809523809523847</v>
      </c>
      <c r="Y173" s="19">
        <v>4</v>
      </c>
      <c r="Z173" s="19">
        <v>2.5</v>
      </c>
      <c r="AA173" s="19">
        <v>2</v>
      </c>
      <c r="AB173" s="19">
        <v>1.5</v>
      </c>
      <c r="AC173" s="19">
        <v>1.5</v>
      </c>
      <c r="AD173" s="19">
        <v>2</v>
      </c>
      <c r="AE173" s="19">
        <v>2.5</v>
      </c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</row>
    <row r="174" spans="1:42">
      <c r="A174" t="s">
        <v>4</v>
      </c>
      <c r="B174" s="12">
        <v>2</v>
      </c>
      <c r="C174">
        <v>7</v>
      </c>
      <c r="D174">
        <v>10</v>
      </c>
      <c r="F174" t="s">
        <v>29</v>
      </c>
      <c r="G174" s="13">
        <v>25</v>
      </c>
      <c r="H174" s="13">
        <v>25</v>
      </c>
      <c r="I174" s="13">
        <v>10</v>
      </c>
      <c r="J174" s="13">
        <v>0</v>
      </c>
      <c r="K174" s="13">
        <v>4</v>
      </c>
      <c r="L174" s="13">
        <v>18</v>
      </c>
      <c r="M174" t="s">
        <v>0</v>
      </c>
      <c r="Q174" t="s">
        <v>4</v>
      </c>
      <c r="R174" s="12">
        <v>2</v>
      </c>
      <c r="S174">
        <v>7</v>
      </c>
      <c r="T174" s="15">
        <v>10</v>
      </c>
      <c r="U174" s="15">
        <v>1</v>
      </c>
      <c r="V174" s="18">
        <f t="shared" si="7"/>
        <v>10</v>
      </c>
      <c r="W174" s="20">
        <f t="shared" si="9"/>
        <v>1.8</v>
      </c>
      <c r="X174" s="21">
        <f t="shared" si="8"/>
        <v>0.62222222222222234</v>
      </c>
      <c r="Y174" s="19">
        <v>1</v>
      </c>
      <c r="Z174" s="19">
        <v>2</v>
      </c>
      <c r="AA174" s="19">
        <v>1</v>
      </c>
      <c r="AB174" s="19">
        <v>2</v>
      </c>
      <c r="AC174" s="19">
        <v>2</v>
      </c>
      <c r="AD174" s="19">
        <v>3</v>
      </c>
      <c r="AE174" s="19">
        <v>1</v>
      </c>
      <c r="AF174" s="19">
        <v>2</v>
      </c>
      <c r="AG174" s="19">
        <v>1</v>
      </c>
      <c r="AH174" s="19">
        <v>3</v>
      </c>
      <c r="AI174" s="19"/>
      <c r="AJ174" s="19"/>
      <c r="AK174" s="19"/>
      <c r="AL174" s="19"/>
      <c r="AM174" s="19"/>
      <c r="AN174" s="19"/>
      <c r="AO174" s="19"/>
      <c r="AP174" s="19"/>
    </row>
    <row r="175" spans="1:42">
      <c r="A175" t="s">
        <v>4</v>
      </c>
      <c r="B175" s="12">
        <v>2</v>
      </c>
      <c r="C175">
        <v>8</v>
      </c>
      <c r="D175">
        <v>10</v>
      </c>
      <c r="F175" t="s">
        <v>29</v>
      </c>
      <c r="G175" s="13">
        <v>10</v>
      </c>
      <c r="H175" s="13">
        <v>5</v>
      </c>
      <c r="I175" s="13">
        <v>4</v>
      </c>
      <c r="J175" s="13">
        <v>0</v>
      </c>
      <c r="K175" s="13">
        <v>3</v>
      </c>
      <c r="L175" s="13">
        <v>11</v>
      </c>
      <c r="M175" t="s">
        <v>0</v>
      </c>
      <c r="Q175" t="s">
        <v>4</v>
      </c>
      <c r="R175" s="12">
        <v>2</v>
      </c>
      <c r="S175">
        <v>8</v>
      </c>
      <c r="T175" s="15">
        <v>10</v>
      </c>
      <c r="U175" s="15">
        <v>1</v>
      </c>
      <c r="V175" s="18">
        <f t="shared" si="7"/>
        <v>4</v>
      </c>
      <c r="W175" s="20">
        <f t="shared" si="9"/>
        <v>2.875</v>
      </c>
      <c r="X175" s="21">
        <f t="shared" si="8"/>
        <v>2.7291666666666665</v>
      </c>
      <c r="Y175" s="19">
        <v>1</v>
      </c>
      <c r="Z175" s="19">
        <v>4.5</v>
      </c>
      <c r="AA175" s="19">
        <v>4</v>
      </c>
      <c r="AB175" s="19">
        <v>2</v>
      </c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</row>
    <row r="176" spans="1:42">
      <c r="A176" t="s">
        <v>4</v>
      </c>
      <c r="B176" s="12">
        <v>2</v>
      </c>
      <c r="C176">
        <v>9</v>
      </c>
      <c r="D176">
        <v>10</v>
      </c>
      <c r="F176" t="s">
        <v>29</v>
      </c>
      <c r="G176" s="13">
        <v>15</v>
      </c>
      <c r="H176" s="13">
        <v>15</v>
      </c>
      <c r="I176" s="13">
        <v>2</v>
      </c>
      <c r="J176" s="13">
        <v>0</v>
      </c>
      <c r="K176" s="13">
        <v>18</v>
      </c>
      <c r="L176" s="13">
        <v>4</v>
      </c>
      <c r="M176" t="s">
        <v>0</v>
      </c>
      <c r="Q176" t="s">
        <v>4</v>
      </c>
      <c r="R176" s="12">
        <v>2</v>
      </c>
      <c r="S176">
        <v>9</v>
      </c>
      <c r="T176" s="15">
        <v>10</v>
      </c>
      <c r="U176" s="15">
        <v>1</v>
      </c>
      <c r="V176" s="18">
        <f t="shared" si="7"/>
        <v>2</v>
      </c>
      <c r="W176" s="20">
        <f t="shared" si="9"/>
        <v>1.75</v>
      </c>
      <c r="X176" s="21">
        <f t="shared" si="8"/>
        <v>0.125</v>
      </c>
      <c r="Y176" s="19">
        <v>2</v>
      </c>
      <c r="Z176" s="19">
        <v>1.5</v>
      </c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</row>
    <row r="177" spans="1:42">
      <c r="A177" t="s">
        <v>4</v>
      </c>
      <c r="B177" s="12">
        <v>2</v>
      </c>
      <c r="C177">
        <v>10</v>
      </c>
      <c r="D177">
        <v>10</v>
      </c>
      <c r="F177" t="s">
        <v>29</v>
      </c>
      <c r="G177" s="13">
        <v>10</v>
      </c>
      <c r="H177" s="13">
        <v>5</v>
      </c>
      <c r="I177" s="13">
        <v>3</v>
      </c>
      <c r="J177" s="13">
        <v>0</v>
      </c>
      <c r="K177" s="13">
        <v>3</v>
      </c>
      <c r="L177" s="13">
        <v>22</v>
      </c>
      <c r="M177" t="s">
        <v>0</v>
      </c>
      <c r="Q177" t="s">
        <v>4</v>
      </c>
      <c r="R177" s="12">
        <v>2</v>
      </c>
      <c r="S177">
        <v>10</v>
      </c>
      <c r="T177" s="15">
        <v>10</v>
      </c>
      <c r="U177" s="15">
        <v>1</v>
      </c>
      <c r="V177" s="18">
        <f t="shared" si="7"/>
        <v>3</v>
      </c>
      <c r="W177" s="20">
        <f t="shared" si="9"/>
        <v>2.6666666666666665</v>
      </c>
      <c r="X177" s="21">
        <f t="shared" si="8"/>
        <v>2.5833333333333339</v>
      </c>
      <c r="Y177" s="19">
        <v>4.5</v>
      </c>
      <c r="Z177" s="19">
        <v>2</v>
      </c>
      <c r="AA177" s="19">
        <v>1.5</v>
      </c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</row>
    <row r="178" spans="1:42">
      <c r="A178" t="s">
        <v>4</v>
      </c>
      <c r="B178" s="12">
        <v>4</v>
      </c>
      <c r="C178">
        <v>1</v>
      </c>
      <c r="D178">
        <v>30</v>
      </c>
      <c r="F178" t="s">
        <v>29</v>
      </c>
      <c r="G178" s="13">
        <v>15</v>
      </c>
      <c r="H178" s="13">
        <v>15</v>
      </c>
      <c r="I178" s="13">
        <v>10</v>
      </c>
      <c r="J178" s="13">
        <v>3</v>
      </c>
      <c r="K178" s="13">
        <v>4</v>
      </c>
      <c r="L178" s="13">
        <v>7</v>
      </c>
      <c r="M178" t="s">
        <v>0</v>
      </c>
      <c r="Q178" t="s">
        <v>4</v>
      </c>
      <c r="R178" s="12">
        <v>4</v>
      </c>
      <c r="S178">
        <v>1</v>
      </c>
      <c r="T178" s="15">
        <v>30</v>
      </c>
      <c r="U178" s="15">
        <v>1</v>
      </c>
      <c r="V178" s="18">
        <f t="shared" si="7"/>
        <v>10</v>
      </c>
      <c r="W178" s="20">
        <f t="shared" si="9"/>
        <v>2.5499999999999998</v>
      </c>
      <c r="X178" s="21">
        <f t="shared" si="8"/>
        <v>1.0805555555555548</v>
      </c>
      <c r="Y178" s="19">
        <v>3</v>
      </c>
      <c r="Z178" s="19">
        <v>3</v>
      </c>
      <c r="AA178" s="19">
        <v>2.5</v>
      </c>
      <c r="AB178" s="19">
        <v>3</v>
      </c>
      <c r="AC178" s="19">
        <v>5</v>
      </c>
      <c r="AD178" s="19">
        <v>1.5</v>
      </c>
      <c r="AE178" s="19">
        <v>1.5</v>
      </c>
      <c r="AF178" s="19">
        <v>2</v>
      </c>
      <c r="AG178" s="19">
        <v>2</v>
      </c>
      <c r="AH178" s="19">
        <v>2</v>
      </c>
      <c r="AI178" s="19"/>
      <c r="AJ178" s="19"/>
      <c r="AK178" s="19"/>
      <c r="AL178" s="19"/>
      <c r="AM178" s="19"/>
      <c r="AN178" s="19"/>
      <c r="AO178" s="19"/>
      <c r="AP178" s="19"/>
    </row>
    <row r="179" spans="1:42">
      <c r="A179" t="s">
        <v>4</v>
      </c>
      <c r="B179" s="12">
        <v>4</v>
      </c>
      <c r="C179">
        <v>2</v>
      </c>
      <c r="D179">
        <v>30</v>
      </c>
      <c r="F179" t="s">
        <v>29</v>
      </c>
      <c r="G179" s="13">
        <v>20</v>
      </c>
      <c r="H179" s="13">
        <v>15</v>
      </c>
      <c r="I179" s="13">
        <v>9</v>
      </c>
      <c r="J179" s="13">
        <v>4</v>
      </c>
      <c r="K179" s="13">
        <v>6</v>
      </c>
      <c r="L179" s="13">
        <v>4</v>
      </c>
      <c r="M179" t="s">
        <v>0</v>
      </c>
      <c r="Q179" t="s">
        <v>4</v>
      </c>
      <c r="R179" s="12">
        <v>4</v>
      </c>
      <c r="S179">
        <v>2</v>
      </c>
      <c r="T179" s="15">
        <v>30</v>
      </c>
      <c r="U179" s="15">
        <v>1</v>
      </c>
      <c r="V179" s="18">
        <f t="shared" si="7"/>
        <v>9</v>
      </c>
      <c r="W179" s="20">
        <f t="shared" si="9"/>
        <v>2.1666666666666665</v>
      </c>
      <c r="X179" s="21">
        <f t="shared" si="8"/>
        <v>0.6875</v>
      </c>
      <c r="Y179" s="19">
        <v>2</v>
      </c>
      <c r="Z179" s="19">
        <v>2</v>
      </c>
      <c r="AA179" s="19">
        <v>4</v>
      </c>
      <c r="AB179" s="19">
        <v>1.5</v>
      </c>
      <c r="AC179" s="19">
        <v>1.5</v>
      </c>
      <c r="AD179" s="19">
        <v>2</v>
      </c>
      <c r="AE179" s="19">
        <v>1.5</v>
      </c>
      <c r="AF179" s="19">
        <v>2</v>
      </c>
      <c r="AG179" s="19">
        <v>3</v>
      </c>
      <c r="AH179" s="19"/>
      <c r="AI179" s="19"/>
      <c r="AJ179" s="19"/>
      <c r="AK179" s="19"/>
      <c r="AL179" s="19"/>
      <c r="AM179" s="19"/>
      <c r="AN179" s="19"/>
      <c r="AO179" s="19"/>
      <c r="AP179" s="19"/>
    </row>
    <row r="180" spans="1:42">
      <c r="A180" t="s">
        <v>4</v>
      </c>
      <c r="B180" s="12">
        <v>4</v>
      </c>
      <c r="C180">
        <v>3</v>
      </c>
      <c r="D180">
        <v>30</v>
      </c>
      <c r="F180" t="s">
        <v>29</v>
      </c>
      <c r="G180" s="13">
        <v>10</v>
      </c>
      <c r="H180" s="13">
        <v>5</v>
      </c>
      <c r="I180" s="13">
        <v>9</v>
      </c>
      <c r="J180" s="13">
        <v>1</v>
      </c>
      <c r="K180" s="13">
        <v>1</v>
      </c>
      <c r="L180" s="13">
        <v>3</v>
      </c>
      <c r="M180" t="s">
        <v>0</v>
      </c>
      <c r="Q180" t="s">
        <v>4</v>
      </c>
      <c r="R180" s="12">
        <v>4</v>
      </c>
      <c r="S180">
        <v>3</v>
      </c>
      <c r="T180" s="15">
        <v>30</v>
      </c>
      <c r="U180" s="15">
        <v>1</v>
      </c>
      <c r="V180" s="18">
        <f t="shared" si="7"/>
        <v>9</v>
      </c>
      <c r="W180" s="20">
        <f t="shared" si="9"/>
        <v>2.2777777777777777</v>
      </c>
      <c r="X180" s="21">
        <f t="shared" si="8"/>
        <v>0.75694444444444464</v>
      </c>
      <c r="Y180" s="19">
        <v>2.5</v>
      </c>
      <c r="Z180" s="19">
        <v>3</v>
      </c>
      <c r="AA180" s="19">
        <v>2</v>
      </c>
      <c r="AB180" s="19">
        <v>2.5</v>
      </c>
      <c r="AC180" s="19">
        <v>1</v>
      </c>
      <c r="AD180" s="19">
        <v>2</v>
      </c>
      <c r="AE180" s="19">
        <v>2</v>
      </c>
      <c r="AF180" s="19">
        <v>1.5</v>
      </c>
      <c r="AG180" s="19">
        <v>4</v>
      </c>
      <c r="AH180" s="19"/>
      <c r="AI180" s="19"/>
      <c r="AJ180" s="19"/>
      <c r="AK180" s="19"/>
      <c r="AL180" s="19"/>
      <c r="AM180" s="19"/>
      <c r="AN180" s="19"/>
      <c r="AO180" s="19"/>
      <c r="AP180" s="19"/>
    </row>
    <row r="181" spans="1:42">
      <c r="A181" t="s">
        <v>4</v>
      </c>
      <c r="B181" s="12">
        <v>4</v>
      </c>
      <c r="C181">
        <v>4</v>
      </c>
      <c r="D181">
        <v>30</v>
      </c>
      <c r="F181" t="s">
        <v>29</v>
      </c>
      <c r="G181" s="13">
        <v>15</v>
      </c>
      <c r="H181" s="13">
        <v>15</v>
      </c>
      <c r="I181" s="13">
        <v>10</v>
      </c>
      <c r="J181" s="13">
        <v>2</v>
      </c>
      <c r="K181" s="13">
        <v>2</v>
      </c>
      <c r="L181" s="13">
        <v>5</v>
      </c>
      <c r="M181" t="s">
        <v>0</v>
      </c>
      <c r="Q181" t="s">
        <v>4</v>
      </c>
      <c r="R181" s="12">
        <v>4</v>
      </c>
      <c r="S181">
        <v>4</v>
      </c>
      <c r="T181" s="15">
        <v>30</v>
      </c>
      <c r="U181" s="15">
        <v>1</v>
      </c>
      <c r="V181" s="18">
        <f t="shared" si="7"/>
        <v>10</v>
      </c>
      <c r="W181" s="20">
        <f t="shared" si="9"/>
        <v>2.5300000000000002</v>
      </c>
      <c r="X181" s="21">
        <f t="shared" si="8"/>
        <v>0.28677777777777813</v>
      </c>
      <c r="Y181" s="19">
        <v>2.5</v>
      </c>
      <c r="Z181" s="19">
        <v>2.5</v>
      </c>
      <c r="AA181" s="19">
        <v>3</v>
      </c>
      <c r="AB181" s="19">
        <v>2.5</v>
      </c>
      <c r="AC181" s="19">
        <v>3.5</v>
      </c>
      <c r="AD181" s="19">
        <v>2</v>
      </c>
      <c r="AE181" s="19">
        <v>2.5</v>
      </c>
      <c r="AF181" s="19">
        <v>2.5</v>
      </c>
      <c r="AG181" s="19">
        <v>1.5</v>
      </c>
      <c r="AH181" s="19">
        <v>2.8</v>
      </c>
      <c r="AI181" s="19"/>
      <c r="AJ181" s="19"/>
      <c r="AK181" s="19"/>
      <c r="AL181" s="19"/>
      <c r="AM181" s="19"/>
      <c r="AN181" s="19"/>
      <c r="AO181" s="19"/>
      <c r="AP181" s="19"/>
    </row>
    <row r="182" spans="1:42">
      <c r="A182" t="s">
        <v>4</v>
      </c>
      <c r="B182" s="12">
        <v>4</v>
      </c>
      <c r="C182">
        <v>5</v>
      </c>
      <c r="D182">
        <v>30</v>
      </c>
      <c r="F182" t="s">
        <v>29</v>
      </c>
      <c r="G182" s="13">
        <v>3</v>
      </c>
      <c r="H182" s="13">
        <v>5</v>
      </c>
      <c r="I182" s="13">
        <v>5</v>
      </c>
      <c r="J182" s="13">
        <v>4</v>
      </c>
      <c r="K182" s="13">
        <v>4</v>
      </c>
      <c r="L182" s="13">
        <v>5</v>
      </c>
      <c r="M182" t="s">
        <v>0</v>
      </c>
      <c r="Q182" t="s">
        <v>4</v>
      </c>
      <c r="R182" s="12">
        <v>4</v>
      </c>
      <c r="S182">
        <v>5</v>
      </c>
      <c r="T182" s="15">
        <v>30</v>
      </c>
      <c r="U182" s="15">
        <v>1</v>
      </c>
      <c r="V182" s="18">
        <f t="shared" si="7"/>
        <v>5</v>
      </c>
      <c r="W182" s="20">
        <f t="shared" si="9"/>
        <v>2.2600000000000002</v>
      </c>
      <c r="X182" s="21">
        <f t="shared" si="8"/>
        <v>0.48799999999999955</v>
      </c>
      <c r="Y182" s="19">
        <v>1.8</v>
      </c>
      <c r="Z182" s="19">
        <v>2</v>
      </c>
      <c r="AA182" s="19">
        <v>2</v>
      </c>
      <c r="AB182" s="19">
        <v>2</v>
      </c>
      <c r="AC182" s="19">
        <v>3.5</v>
      </c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</row>
    <row r="183" spans="1:42">
      <c r="A183" t="s">
        <v>4</v>
      </c>
      <c r="B183" s="12">
        <v>4</v>
      </c>
      <c r="C183">
        <v>6</v>
      </c>
      <c r="D183">
        <v>30</v>
      </c>
      <c r="F183" t="s">
        <v>29</v>
      </c>
      <c r="G183" s="13">
        <v>10</v>
      </c>
      <c r="H183" s="13">
        <v>85</v>
      </c>
      <c r="I183" s="13">
        <v>6</v>
      </c>
      <c r="J183" s="13">
        <v>11</v>
      </c>
      <c r="K183" s="13">
        <v>10</v>
      </c>
      <c r="L183" s="13">
        <v>15</v>
      </c>
      <c r="M183" t="s">
        <v>0</v>
      </c>
      <c r="Q183" t="s">
        <v>4</v>
      </c>
      <c r="R183" s="12">
        <v>4</v>
      </c>
      <c r="S183">
        <v>6</v>
      </c>
      <c r="T183" s="15">
        <v>30</v>
      </c>
      <c r="U183" s="15">
        <v>1</v>
      </c>
      <c r="V183" s="18">
        <f t="shared" si="7"/>
        <v>6</v>
      </c>
      <c r="W183" s="20">
        <f t="shared" si="9"/>
        <v>3.8333333333333335</v>
      </c>
      <c r="X183" s="21">
        <f t="shared" si="8"/>
        <v>0.8666666666666657</v>
      </c>
      <c r="Y183" s="19">
        <v>3</v>
      </c>
      <c r="Z183" s="19">
        <v>4.5</v>
      </c>
      <c r="AA183" s="19">
        <v>5</v>
      </c>
      <c r="AB183" s="19">
        <v>2.5</v>
      </c>
      <c r="AC183" s="19">
        <v>4</v>
      </c>
      <c r="AD183" s="19">
        <v>4</v>
      </c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</row>
    <row r="184" spans="1:42">
      <c r="A184" t="s">
        <v>4</v>
      </c>
      <c r="B184" s="12">
        <v>4</v>
      </c>
      <c r="C184">
        <v>7</v>
      </c>
      <c r="D184">
        <v>30</v>
      </c>
      <c r="F184" t="s">
        <v>29</v>
      </c>
      <c r="G184" s="13">
        <v>10</v>
      </c>
      <c r="H184" s="13">
        <v>20</v>
      </c>
      <c r="I184" s="13">
        <v>11</v>
      </c>
      <c r="J184" s="13">
        <v>15</v>
      </c>
      <c r="K184" s="13">
        <v>6</v>
      </c>
      <c r="L184" s="13">
        <v>7</v>
      </c>
      <c r="M184" t="s">
        <v>0</v>
      </c>
      <c r="Q184" t="s">
        <v>4</v>
      </c>
      <c r="R184" s="12">
        <v>4</v>
      </c>
      <c r="S184">
        <v>7</v>
      </c>
      <c r="T184" s="15">
        <v>30</v>
      </c>
      <c r="U184" s="15">
        <v>1</v>
      </c>
      <c r="V184" s="18">
        <f t="shared" si="7"/>
        <v>13</v>
      </c>
      <c r="W184" s="20">
        <f t="shared" si="9"/>
        <v>3.3076923076923075</v>
      </c>
      <c r="X184" s="21">
        <f t="shared" si="8"/>
        <v>1.8141025641025645</v>
      </c>
      <c r="Y184" s="19">
        <v>2</v>
      </c>
      <c r="Z184" s="19">
        <v>4</v>
      </c>
      <c r="AA184" s="19">
        <v>3</v>
      </c>
      <c r="AB184" s="19">
        <v>2</v>
      </c>
      <c r="AC184" s="19">
        <v>5</v>
      </c>
      <c r="AD184" s="19">
        <v>2.5</v>
      </c>
      <c r="AE184" s="19">
        <v>4.5</v>
      </c>
      <c r="AF184" s="19">
        <v>2</v>
      </c>
      <c r="AG184" s="19">
        <v>2.5</v>
      </c>
      <c r="AH184" s="19">
        <v>2</v>
      </c>
      <c r="AI184" s="19">
        <v>6</v>
      </c>
      <c r="AJ184" s="19">
        <v>3</v>
      </c>
      <c r="AK184" s="19">
        <v>4.5</v>
      </c>
      <c r="AL184" s="19"/>
      <c r="AM184" s="19"/>
      <c r="AN184" s="19"/>
      <c r="AO184" s="19"/>
      <c r="AP184" s="19"/>
    </row>
    <row r="185" spans="1:42">
      <c r="A185" t="s">
        <v>4</v>
      </c>
      <c r="B185" s="12">
        <v>4</v>
      </c>
      <c r="C185">
        <v>8</v>
      </c>
      <c r="D185">
        <v>30</v>
      </c>
      <c r="F185" t="s">
        <v>29</v>
      </c>
      <c r="G185" s="13">
        <v>15</v>
      </c>
      <c r="H185" s="13">
        <v>15</v>
      </c>
      <c r="I185" s="13">
        <v>12</v>
      </c>
      <c r="J185" s="13">
        <v>18</v>
      </c>
      <c r="K185" s="13">
        <v>8</v>
      </c>
      <c r="L185" s="13">
        <v>3</v>
      </c>
      <c r="M185" t="s">
        <v>0</v>
      </c>
      <c r="Q185" t="s">
        <v>4</v>
      </c>
      <c r="R185" s="12">
        <v>4</v>
      </c>
      <c r="S185">
        <v>8</v>
      </c>
      <c r="T185" s="15">
        <v>30</v>
      </c>
      <c r="U185" s="15">
        <v>1</v>
      </c>
      <c r="V185" s="18">
        <f t="shared" si="7"/>
        <v>12</v>
      </c>
      <c r="W185" s="20">
        <f t="shared" si="9"/>
        <v>3.3333333333333335</v>
      </c>
      <c r="X185" s="21">
        <f t="shared" si="8"/>
        <v>1.7424242424242415</v>
      </c>
      <c r="Y185" s="19">
        <v>3</v>
      </c>
      <c r="Z185" s="19">
        <v>4</v>
      </c>
      <c r="AA185" s="19">
        <v>6</v>
      </c>
      <c r="AB185" s="19">
        <v>3.5</v>
      </c>
      <c r="AC185" s="19">
        <v>2</v>
      </c>
      <c r="AD185" s="19">
        <v>3</v>
      </c>
      <c r="AE185" s="19">
        <v>4.5</v>
      </c>
      <c r="AF185" s="19">
        <v>2</v>
      </c>
      <c r="AG185" s="19">
        <v>2</v>
      </c>
      <c r="AH185" s="19">
        <v>2</v>
      </c>
      <c r="AI185" s="19">
        <v>5</v>
      </c>
      <c r="AJ185" s="19">
        <v>3</v>
      </c>
      <c r="AK185" s="19"/>
      <c r="AL185" s="19"/>
      <c r="AM185" s="19"/>
      <c r="AN185" s="19"/>
      <c r="AO185" s="19"/>
      <c r="AP185" s="19"/>
    </row>
    <row r="186" spans="1:42">
      <c r="A186" t="s">
        <v>4</v>
      </c>
      <c r="B186" s="12">
        <v>4</v>
      </c>
      <c r="C186">
        <v>9</v>
      </c>
      <c r="D186">
        <v>30</v>
      </c>
      <c r="F186" t="s">
        <v>29</v>
      </c>
      <c r="G186" s="13">
        <v>8</v>
      </c>
      <c r="H186" s="13">
        <v>85</v>
      </c>
      <c r="I186" s="13">
        <v>3</v>
      </c>
      <c r="J186" s="13">
        <v>2</v>
      </c>
      <c r="K186" s="13">
        <v>1</v>
      </c>
      <c r="L186" s="13">
        <v>13</v>
      </c>
      <c r="M186" t="s">
        <v>0</v>
      </c>
      <c r="Q186" t="s">
        <v>4</v>
      </c>
      <c r="R186" s="12">
        <v>4</v>
      </c>
      <c r="S186">
        <v>9</v>
      </c>
      <c r="T186" s="15">
        <v>30</v>
      </c>
      <c r="U186" s="15">
        <v>1</v>
      </c>
      <c r="V186" s="18">
        <f t="shared" si="7"/>
        <v>3</v>
      </c>
      <c r="W186" s="20">
        <f t="shared" si="9"/>
        <v>6.166666666666667</v>
      </c>
      <c r="X186" s="21">
        <f t="shared" si="8"/>
        <v>2.0833333333333357</v>
      </c>
      <c r="Y186" s="19">
        <v>7</v>
      </c>
      <c r="Z186" s="19">
        <v>7</v>
      </c>
      <c r="AA186" s="19">
        <v>4.5</v>
      </c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</row>
    <row r="187" spans="1:42">
      <c r="A187" t="s">
        <v>4</v>
      </c>
      <c r="B187" s="12">
        <v>4</v>
      </c>
      <c r="C187">
        <v>10</v>
      </c>
      <c r="D187">
        <v>30</v>
      </c>
      <c r="F187" t="s">
        <v>29</v>
      </c>
      <c r="G187" s="13">
        <v>10</v>
      </c>
      <c r="H187" s="13">
        <v>80</v>
      </c>
      <c r="I187" s="13">
        <v>4</v>
      </c>
      <c r="J187" s="13">
        <v>2</v>
      </c>
      <c r="K187" s="13">
        <v>5</v>
      </c>
      <c r="L187" s="13">
        <v>14</v>
      </c>
      <c r="M187" t="s">
        <v>0</v>
      </c>
      <c r="Q187" t="s">
        <v>4</v>
      </c>
      <c r="R187" s="12">
        <v>4</v>
      </c>
      <c r="S187">
        <v>10</v>
      </c>
      <c r="T187" s="15">
        <v>30</v>
      </c>
      <c r="U187" s="15">
        <v>1</v>
      </c>
      <c r="V187" s="18">
        <f t="shared" si="7"/>
        <v>4</v>
      </c>
      <c r="W187" s="20">
        <f t="shared" si="9"/>
        <v>4.25</v>
      </c>
      <c r="X187" s="21">
        <f t="shared" si="8"/>
        <v>0.91666666666666663</v>
      </c>
      <c r="Y187" s="19">
        <v>5</v>
      </c>
      <c r="Z187" s="19">
        <v>5</v>
      </c>
      <c r="AA187" s="19">
        <v>3</v>
      </c>
      <c r="AB187" s="19">
        <v>4</v>
      </c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</row>
    <row r="188" spans="1:42">
      <c r="A188" t="s">
        <v>4</v>
      </c>
      <c r="B188" s="12">
        <v>5</v>
      </c>
      <c r="C188">
        <v>1</v>
      </c>
      <c r="D188">
        <v>40</v>
      </c>
      <c r="F188" t="s">
        <v>29</v>
      </c>
      <c r="G188" s="13">
        <v>20</v>
      </c>
      <c r="H188" s="13">
        <v>15</v>
      </c>
      <c r="I188" s="13">
        <v>2</v>
      </c>
      <c r="J188" s="13">
        <v>9</v>
      </c>
      <c r="K188" s="13">
        <v>3</v>
      </c>
      <c r="L188" s="13">
        <v>4</v>
      </c>
      <c r="M188" t="s">
        <v>0</v>
      </c>
      <c r="Q188" t="s">
        <v>4</v>
      </c>
      <c r="R188" s="12">
        <v>5</v>
      </c>
      <c r="S188">
        <v>1</v>
      </c>
      <c r="T188" s="15">
        <v>40</v>
      </c>
      <c r="U188" s="15">
        <v>1</v>
      </c>
      <c r="V188" s="18">
        <f t="shared" si="7"/>
        <v>2</v>
      </c>
      <c r="W188" s="20">
        <f t="shared" si="9"/>
        <v>2</v>
      </c>
      <c r="X188" s="21">
        <f t="shared" si="8"/>
        <v>0</v>
      </c>
      <c r="Y188" s="19">
        <v>2</v>
      </c>
      <c r="Z188" s="19">
        <v>2</v>
      </c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</row>
    <row r="189" spans="1:42">
      <c r="A189" t="s">
        <v>4</v>
      </c>
      <c r="B189" s="12">
        <v>5</v>
      </c>
      <c r="C189">
        <v>2</v>
      </c>
      <c r="D189">
        <v>40</v>
      </c>
      <c r="F189" t="s">
        <v>29</v>
      </c>
      <c r="G189" s="13">
        <v>5</v>
      </c>
      <c r="H189" s="13">
        <v>5</v>
      </c>
      <c r="I189" s="13">
        <v>5</v>
      </c>
      <c r="J189" s="13">
        <v>4</v>
      </c>
      <c r="K189" s="13">
        <v>3</v>
      </c>
      <c r="L189" s="13">
        <v>5</v>
      </c>
      <c r="M189" t="s">
        <v>0</v>
      </c>
      <c r="Q189" t="s">
        <v>4</v>
      </c>
      <c r="R189" s="12">
        <v>5</v>
      </c>
      <c r="S189">
        <v>2</v>
      </c>
      <c r="T189" s="15">
        <v>40</v>
      </c>
      <c r="U189" s="15">
        <v>1</v>
      </c>
      <c r="V189" s="18">
        <f t="shared" si="7"/>
        <v>5</v>
      </c>
      <c r="W189" s="20">
        <f t="shared" si="9"/>
        <v>2.7</v>
      </c>
      <c r="X189" s="21">
        <f t="shared" si="8"/>
        <v>0.69999999999999929</v>
      </c>
      <c r="Y189" s="19">
        <v>2</v>
      </c>
      <c r="Z189" s="19">
        <v>4</v>
      </c>
      <c r="AA189" s="19">
        <v>3</v>
      </c>
      <c r="AB189" s="19">
        <v>2</v>
      </c>
      <c r="AC189" s="19">
        <v>2.5</v>
      </c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</row>
    <row r="190" spans="1:42">
      <c r="A190" t="s">
        <v>4</v>
      </c>
      <c r="B190" s="12">
        <v>5</v>
      </c>
      <c r="C190">
        <v>3</v>
      </c>
      <c r="D190">
        <v>40</v>
      </c>
      <c r="F190" t="s">
        <v>29</v>
      </c>
      <c r="G190" s="13">
        <v>15</v>
      </c>
      <c r="H190" s="13">
        <v>15</v>
      </c>
      <c r="I190" s="13">
        <v>1</v>
      </c>
      <c r="J190" s="13">
        <v>9</v>
      </c>
      <c r="K190" s="13">
        <v>17</v>
      </c>
      <c r="L190" s="13">
        <v>4</v>
      </c>
      <c r="M190" t="s">
        <v>0</v>
      </c>
      <c r="Q190" t="s">
        <v>4</v>
      </c>
      <c r="R190" s="12">
        <v>5</v>
      </c>
      <c r="S190">
        <v>3</v>
      </c>
      <c r="T190" s="15">
        <v>40</v>
      </c>
      <c r="U190" s="15">
        <v>1</v>
      </c>
      <c r="V190" s="18">
        <f t="shared" si="7"/>
        <v>1</v>
      </c>
      <c r="W190" s="20">
        <f t="shared" si="9"/>
        <v>2</v>
      </c>
      <c r="X190" s="18"/>
      <c r="Y190" s="19">
        <v>2</v>
      </c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</row>
    <row r="191" spans="1:42">
      <c r="A191" t="s">
        <v>4</v>
      </c>
      <c r="B191" s="12">
        <v>5</v>
      </c>
      <c r="C191">
        <v>4</v>
      </c>
      <c r="D191">
        <v>40</v>
      </c>
      <c r="F191" t="s">
        <v>29</v>
      </c>
      <c r="G191" s="13">
        <v>20</v>
      </c>
      <c r="H191" s="13">
        <v>65</v>
      </c>
      <c r="I191" s="13">
        <v>0</v>
      </c>
      <c r="J191" s="13">
        <v>2</v>
      </c>
      <c r="K191" s="13">
        <v>1</v>
      </c>
      <c r="L191" s="13">
        <v>5</v>
      </c>
      <c r="M191" t="s">
        <v>0</v>
      </c>
      <c r="Q191" t="s">
        <v>4</v>
      </c>
      <c r="R191" s="12">
        <v>5</v>
      </c>
      <c r="S191">
        <v>4</v>
      </c>
      <c r="T191" s="15">
        <v>40</v>
      </c>
      <c r="U191" s="15">
        <v>1</v>
      </c>
      <c r="V191" s="18">
        <f t="shared" si="7"/>
        <v>0</v>
      </c>
      <c r="W191" s="20"/>
      <c r="X191" s="18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</row>
    <row r="192" spans="1:42">
      <c r="A192" t="s">
        <v>4</v>
      </c>
      <c r="B192" s="12">
        <v>5</v>
      </c>
      <c r="C192">
        <v>5</v>
      </c>
      <c r="D192">
        <v>40</v>
      </c>
      <c r="F192" t="s">
        <v>29</v>
      </c>
      <c r="G192" s="13">
        <v>60</v>
      </c>
      <c r="H192" s="13">
        <v>25</v>
      </c>
      <c r="I192" s="13">
        <v>0</v>
      </c>
      <c r="J192" s="13">
        <v>0</v>
      </c>
      <c r="K192" s="13">
        <v>13</v>
      </c>
      <c r="L192" s="13">
        <v>11</v>
      </c>
      <c r="M192" t="s">
        <v>0</v>
      </c>
      <c r="Q192" t="s">
        <v>4</v>
      </c>
      <c r="R192" s="12">
        <v>5</v>
      </c>
      <c r="S192">
        <v>5</v>
      </c>
      <c r="T192" s="15">
        <v>40</v>
      </c>
      <c r="U192" s="15">
        <v>1</v>
      </c>
      <c r="V192" s="18">
        <f t="shared" si="7"/>
        <v>0</v>
      </c>
      <c r="W192" s="20"/>
      <c r="X192" s="18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</row>
    <row r="193" spans="1:42">
      <c r="T193" s="15"/>
      <c r="U193" s="15"/>
      <c r="V193" s="18"/>
      <c r="W193" s="18"/>
      <c r="X193" s="18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</row>
    <row r="194" spans="1:42">
      <c r="T194" s="15"/>
      <c r="U194" s="15"/>
      <c r="V194" s="18">
        <f>SUM(V2:V192)</f>
        <v>646</v>
      </c>
      <c r="W194" s="18">
        <f>AVERAGE(W2:W192)</f>
        <v>2.3756645764096085</v>
      </c>
      <c r="X194" s="18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</row>
    <row r="195" spans="1:42">
      <c r="A195" s="11" t="s">
        <v>45</v>
      </c>
      <c r="B195" s="11" t="s">
        <v>6</v>
      </c>
      <c r="C195" s="11" t="s">
        <v>46</v>
      </c>
      <c r="D195" s="11" t="s">
        <v>50</v>
      </c>
      <c r="E195" s="11" t="s">
        <v>48</v>
      </c>
      <c r="F195" s="11" t="s">
        <v>22</v>
      </c>
      <c r="G195" s="11" t="s">
        <v>23</v>
      </c>
      <c r="H195" s="11" t="s">
        <v>24</v>
      </c>
      <c r="I195" s="11" t="s">
        <v>25</v>
      </c>
      <c r="J195" s="11" t="s">
        <v>26</v>
      </c>
      <c r="K195" s="11" t="s">
        <v>27</v>
      </c>
      <c r="L195" s="11" t="s">
        <v>28</v>
      </c>
      <c r="M195" s="11"/>
      <c r="T195" s="15"/>
      <c r="U195" s="15"/>
      <c r="V195" s="18"/>
      <c r="W195" s="18"/>
      <c r="X195" s="18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</row>
    <row r="196" spans="1:42">
      <c r="A196" t="s">
        <v>2</v>
      </c>
      <c r="B196">
        <v>1</v>
      </c>
      <c r="C196">
        <v>1</v>
      </c>
      <c r="D196">
        <v>0</v>
      </c>
      <c r="F196" t="s">
        <v>29</v>
      </c>
      <c r="G196" s="13">
        <v>0</v>
      </c>
      <c r="H196" s="13">
        <v>4</v>
      </c>
      <c r="I196" s="13">
        <v>7</v>
      </c>
      <c r="J196" s="13">
        <v>11</v>
      </c>
      <c r="K196" s="13">
        <v>123</v>
      </c>
      <c r="L196" s="13">
        <v>13</v>
      </c>
      <c r="M196" t="s">
        <v>51</v>
      </c>
      <c r="T196" s="15"/>
      <c r="U196" s="15"/>
      <c r="V196" s="18"/>
      <c r="W196" s="18"/>
      <c r="X196" s="18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</row>
    <row r="197" spans="1:42">
      <c r="A197" t="s">
        <v>2</v>
      </c>
      <c r="B197">
        <v>1</v>
      </c>
      <c r="C197">
        <v>2</v>
      </c>
      <c r="D197">
        <v>5</v>
      </c>
      <c r="F197" t="s">
        <v>29</v>
      </c>
      <c r="G197" s="13">
        <v>10</v>
      </c>
      <c r="H197" s="13">
        <v>19</v>
      </c>
      <c r="I197" s="13">
        <v>5</v>
      </c>
      <c r="J197" s="13">
        <v>0</v>
      </c>
      <c r="K197" s="13">
        <v>50</v>
      </c>
      <c r="L197" s="13">
        <v>33</v>
      </c>
      <c r="M197" t="s">
        <v>51</v>
      </c>
      <c r="Q197" s="11" t="s">
        <v>45</v>
      </c>
      <c r="R197" s="11" t="s">
        <v>6</v>
      </c>
      <c r="S197" s="11" t="s">
        <v>46</v>
      </c>
      <c r="T197" s="17" t="s">
        <v>47</v>
      </c>
      <c r="U197" s="17" t="s">
        <v>55</v>
      </c>
      <c r="V197" s="18" t="s">
        <v>53</v>
      </c>
      <c r="W197" s="18" t="s">
        <v>5</v>
      </c>
      <c r="X197" s="18" t="s">
        <v>11</v>
      </c>
      <c r="Y197" s="18" t="s">
        <v>56</v>
      </c>
    </row>
    <row r="198" spans="1:42">
      <c r="A198" t="s">
        <v>2</v>
      </c>
      <c r="B198">
        <v>1</v>
      </c>
      <c r="C198">
        <v>3</v>
      </c>
      <c r="D198">
        <v>10</v>
      </c>
      <c r="F198" t="s">
        <v>29</v>
      </c>
      <c r="G198" s="13">
        <v>10</v>
      </c>
      <c r="H198" s="13">
        <v>7</v>
      </c>
      <c r="I198" s="13">
        <v>0</v>
      </c>
      <c r="J198" s="13">
        <v>0</v>
      </c>
      <c r="K198" s="13">
        <v>113</v>
      </c>
      <c r="L198" s="13">
        <v>67</v>
      </c>
      <c r="M198" t="s">
        <v>51</v>
      </c>
      <c r="Q198" t="s">
        <v>1</v>
      </c>
      <c r="R198">
        <v>1</v>
      </c>
      <c r="S198">
        <v>1</v>
      </c>
      <c r="T198" s="15">
        <v>0</v>
      </c>
      <c r="U198" s="15">
        <v>0</v>
      </c>
      <c r="V198" s="18">
        <f>COUNT(Y198:AN198)</f>
        <v>0</v>
      </c>
      <c r="W198" s="20"/>
      <c r="X198" s="18"/>
    </row>
    <row r="199" spans="1:42">
      <c r="A199" t="s">
        <v>2</v>
      </c>
      <c r="B199">
        <v>1</v>
      </c>
      <c r="C199">
        <v>4</v>
      </c>
      <c r="D199">
        <v>15</v>
      </c>
      <c r="F199" t="s">
        <v>29</v>
      </c>
      <c r="G199" s="13">
        <v>33</v>
      </c>
      <c r="H199" s="13">
        <v>3</v>
      </c>
      <c r="I199" s="13">
        <v>1</v>
      </c>
      <c r="J199" s="13">
        <v>1</v>
      </c>
      <c r="K199" s="13">
        <v>153</v>
      </c>
      <c r="L199" s="13">
        <v>14</v>
      </c>
      <c r="M199" t="s">
        <v>51</v>
      </c>
      <c r="Q199" t="s">
        <v>1</v>
      </c>
      <c r="R199">
        <v>1</v>
      </c>
      <c r="S199">
        <v>2</v>
      </c>
      <c r="T199" s="15">
        <v>0</v>
      </c>
      <c r="U199" s="15">
        <v>0</v>
      </c>
      <c r="V199" s="18">
        <f t="shared" ref="V199:V262" si="10">COUNT(Y199:AN199)</f>
        <v>2</v>
      </c>
      <c r="W199" s="20">
        <f t="shared" ref="W199:W260" si="11">AVERAGE(Y199:AN199)</f>
        <v>1.8</v>
      </c>
      <c r="X199" s="21">
        <f>VAR(Y199:AN199)</f>
        <v>8.0000000000000071E-2</v>
      </c>
      <c r="Y199">
        <v>1.6</v>
      </c>
      <c r="Z199">
        <v>2</v>
      </c>
    </row>
    <row r="200" spans="1:42">
      <c r="A200" t="s">
        <v>2</v>
      </c>
      <c r="B200">
        <v>1</v>
      </c>
      <c r="C200">
        <v>5</v>
      </c>
      <c r="D200">
        <v>20</v>
      </c>
      <c r="F200" t="s">
        <v>29</v>
      </c>
      <c r="G200" s="13">
        <v>8</v>
      </c>
      <c r="H200" s="13">
        <v>14</v>
      </c>
      <c r="I200" s="13">
        <v>2</v>
      </c>
      <c r="J200" s="13">
        <v>0</v>
      </c>
      <c r="K200" s="13">
        <v>3</v>
      </c>
      <c r="L200" s="13">
        <v>20</v>
      </c>
      <c r="M200" t="s">
        <v>51</v>
      </c>
      <c r="Q200" t="s">
        <v>1</v>
      </c>
      <c r="R200">
        <v>1</v>
      </c>
      <c r="S200">
        <v>3</v>
      </c>
      <c r="T200" s="15">
        <v>0</v>
      </c>
      <c r="U200" s="15">
        <v>0</v>
      </c>
      <c r="V200" s="18">
        <f t="shared" si="10"/>
        <v>1</v>
      </c>
      <c r="W200" s="20">
        <f t="shared" si="11"/>
        <v>0</v>
      </c>
      <c r="X200" s="21"/>
      <c r="Y200">
        <v>0</v>
      </c>
    </row>
    <row r="201" spans="1:42">
      <c r="A201" t="s">
        <v>2</v>
      </c>
      <c r="B201">
        <v>1</v>
      </c>
      <c r="C201">
        <v>6</v>
      </c>
      <c r="D201">
        <v>25</v>
      </c>
      <c r="F201" t="s">
        <v>29</v>
      </c>
      <c r="G201" s="13">
        <v>5</v>
      </c>
      <c r="H201" s="13">
        <v>14</v>
      </c>
      <c r="I201" s="13">
        <v>2</v>
      </c>
      <c r="J201" s="13">
        <v>3</v>
      </c>
      <c r="K201" s="13">
        <v>30</v>
      </c>
      <c r="L201" s="13">
        <v>10</v>
      </c>
      <c r="M201" t="s">
        <v>51</v>
      </c>
      <c r="Q201" t="s">
        <v>1</v>
      </c>
      <c r="R201">
        <v>1</v>
      </c>
      <c r="S201">
        <v>4</v>
      </c>
      <c r="T201" s="15">
        <v>0</v>
      </c>
      <c r="U201" s="15">
        <v>0</v>
      </c>
      <c r="V201" s="18">
        <f t="shared" si="10"/>
        <v>5</v>
      </c>
      <c r="W201" s="20">
        <f t="shared" si="11"/>
        <v>1.5200000000000002</v>
      </c>
      <c r="X201" s="21">
        <f>VAR(Y201:AN201)</f>
        <v>0.51199999999999957</v>
      </c>
      <c r="Y201">
        <v>2.2000000000000002</v>
      </c>
      <c r="Z201">
        <v>0.5</v>
      </c>
      <c r="AA201">
        <v>2.1</v>
      </c>
      <c r="AB201">
        <v>1.7</v>
      </c>
      <c r="AC201">
        <v>1.1000000000000001</v>
      </c>
    </row>
    <row r="202" spans="1:42">
      <c r="A202" t="s">
        <v>2</v>
      </c>
      <c r="B202">
        <v>1</v>
      </c>
      <c r="C202">
        <v>7</v>
      </c>
      <c r="D202">
        <v>30</v>
      </c>
      <c r="F202" t="s">
        <v>29</v>
      </c>
      <c r="G202" s="13">
        <v>14</v>
      </c>
      <c r="H202" s="13">
        <v>25</v>
      </c>
      <c r="I202" s="13">
        <v>6</v>
      </c>
      <c r="J202" s="13">
        <v>2</v>
      </c>
      <c r="K202" s="13">
        <v>16</v>
      </c>
      <c r="L202" s="13">
        <v>8</v>
      </c>
      <c r="M202" t="s">
        <v>51</v>
      </c>
      <c r="Q202" t="s">
        <v>1</v>
      </c>
      <c r="R202">
        <v>1</v>
      </c>
      <c r="S202">
        <v>5</v>
      </c>
      <c r="T202" s="15">
        <v>0</v>
      </c>
      <c r="U202" s="15">
        <v>0</v>
      </c>
      <c r="V202" s="18">
        <f t="shared" si="10"/>
        <v>1</v>
      </c>
      <c r="W202" s="20">
        <f t="shared" si="11"/>
        <v>0</v>
      </c>
      <c r="X202" s="21"/>
      <c r="Y202">
        <v>0</v>
      </c>
    </row>
    <row r="203" spans="1:42">
      <c r="A203" t="s">
        <v>2</v>
      </c>
      <c r="B203">
        <v>1</v>
      </c>
      <c r="C203">
        <v>8</v>
      </c>
      <c r="D203">
        <v>35</v>
      </c>
      <c r="F203" t="s">
        <v>33</v>
      </c>
      <c r="G203" s="13">
        <v>13</v>
      </c>
      <c r="H203" s="13">
        <v>87</v>
      </c>
      <c r="I203" s="13">
        <v>3</v>
      </c>
      <c r="J203" s="13">
        <v>1</v>
      </c>
      <c r="K203" s="13">
        <v>12</v>
      </c>
      <c r="L203" s="13">
        <v>11</v>
      </c>
      <c r="M203" t="s">
        <v>51</v>
      </c>
      <c r="Q203" t="s">
        <v>1</v>
      </c>
      <c r="R203">
        <v>1</v>
      </c>
      <c r="S203">
        <v>6</v>
      </c>
      <c r="T203" s="15">
        <v>0</v>
      </c>
      <c r="U203" s="15">
        <v>0</v>
      </c>
      <c r="V203" s="18">
        <f t="shared" si="10"/>
        <v>7</v>
      </c>
      <c r="W203" s="20">
        <f t="shared" si="11"/>
        <v>1.8142857142857143</v>
      </c>
      <c r="X203" s="21"/>
      <c r="Y203">
        <v>1.9</v>
      </c>
      <c r="Z203">
        <v>1.2</v>
      </c>
      <c r="AA203">
        <v>1.5</v>
      </c>
      <c r="AB203">
        <v>2.5</v>
      </c>
      <c r="AC203">
        <v>2</v>
      </c>
      <c r="AD203">
        <v>1.5</v>
      </c>
      <c r="AE203">
        <v>2.1</v>
      </c>
    </row>
    <row r="204" spans="1:42">
      <c r="A204" t="s">
        <v>2</v>
      </c>
      <c r="B204">
        <v>1</v>
      </c>
      <c r="C204">
        <v>9</v>
      </c>
      <c r="D204">
        <v>40</v>
      </c>
      <c r="F204" t="s">
        <v>33</v>
      </c>
      <c r="G204" s="13">
        <v>35</v>
      </c>
      <c r="H204" s="13">
        <v>65</v>
      </c>
      <c r="I204" s="13">
        <v>3</v>
      </c>
      <c r="J204" s="13">
        <v>0</v>
      </c>
      <c r="K204" s="13">
        <v>38</v>
      </c>
      <c r="L204" s="13">
        <v>55</v>
      </c>
      <c r="M204" t="s">
        <v>51</v>
      </c>
      <c r="Q204" t="s">
        <v>1</v>
      </c>
      <c r="R204">
        <v>1</v>
      </c>
      <c r="S204">
        <v>7</v>
      </c>
      <c r="T204" s="15">
        <v>0</v>
      </c>
      <c r="U204" s="15">
        <v>0</v>
      </c>
      <c r="V204" s="18">
        <f t="shared" si="10"/>
        <v>1</v>
      </c>
      <c r="W204" s="20">
        <f t="shared" si="11"/>
        <v>0</v>
      </c>
      <c r="X204" s="21"/>
      <c r="Y204">
        <v>0</v>
      </c>
    </row>
    <row r="205" spans="1:42">
      <c r="A205" t="s">
        <v>2</v>
      </c>
      <c r="B205">
        <v>1</v>
      </c>
      <c r="C205">
        <v>10</v>
      </c>
      <c r="D205">
        <v>45</v>
      </c>
      <c r="F205" t="s">
        <v>33</v>
      </c>
      <c r="G205" s="13">
        <v>66</v>
      </c>
      <c r="H205" s="13">
        <v>34</v>
      </c>
      <c r="I205" s="13">
        <v>4</v>
      </c>
      <c r="J205" s="13">
        <v>1</v>
      </c>
      <c r="K205" s="13">
        <v>22</v>
      </c>
      <c r="L205" s="13">
        <v>71</v>
      </c>
      <c r="M205" t="s">
        <v>51</v>
      </c>
      <c r="Q205" t="s">
        <v>1</v>
      </c>
      <c r="R205">
        <v>1</v>
      </c>
      <c r="S205">
        <v>8</v>
      </c>
      <c r="T205" s="15">
        <v>0</v>
      </c>
      <c r="U205" s="15">
        <v>0</v>
      </c>
      <c r="V205" s="18">
        <f t="shared" si="10"/>
        <v>4</v>
      </c>
      <c r="W205" s="20">
        <f t="shared" si="11"/>
        <v>1.55</v>
      </c>
      <c r="X205" s="21">
        <f>VAR(Y205:AN205)</f>
        <v>0.26999999999999896</v>
      </c>
      <c r="Y205">
        <v>1.7</v>
      </c>
      <c r="Z205">
        <v>2</v>
      </c>
      <c r="AA205">
        <v>0.8</v>
      </c>
      <c r="AB205">
        <v>1.7</v>
      </c>
    </row>
    <row r="206" spans="1:42">
      <c r="A206" t="s">
        <v>2</v>
      </c>
      <c r="B206">
        <v>2</v>
      </c>
      <c r="C206">
        <v>1</v>
      </c>
      <c r="D206">
        <v>15.6</v>
      </c>
      <c r="F206" t="s">
        <v>29</v>
      </c>
      <c r="G206" s="13">
        <v>0</v>
      </c>
      <c r="H206" s="13">
        <v>6</v>
      </c>
      <c r="I206" s="13">
        <v>7</v>
      </c>
      <c r="J206" s="13">
        <v>5</v>
      </c>
      <c r="K206" s="13">
        <v>9</v>
      </c>
      <c r="L206" s="13">
        <v>7</v>
      </c>
      <c r="M206" t="s">
        <v>51</v>
      </c>
      <c r="Q206" t="s">
        <v>1</v>
      </c>
      <c r="R206">
        <v>1</v>
      </c>
      <c r="S206">
        <v>9</v>
      </c>
      <c r="T206" s="15">
        <v>0</v>
      </c>
      <c r="U206" s="15">
        <v>0</v>
      </c>
      <c r="V206" s="18">
        <f t="shared" si="10"/>
        <v>1</v>
      </c>
      <c r="W206" s="20">
        <f t="shared" si="11"/>
        <v>0.7</v>
      </c>
      <c r="X206" s="21"/>
      <c r="Y206">
        <v>0.7</v>
      </c>
    </row>
    <row r="207" spans="1:42">
      <c r="A207" t="s">
        <v>2</v>
      </c>
      <c r="B207">
        <v>2</v>
      </c>
      <c r="C207">
        <v>2</v>
      </c>
      <c r="D207">
        <v>20.6</v>
      </c>
      <c r="F207" t="s">
        <v>29</v>
      </c>
      <c r="G207" s="13">
        <v>15</v>
      </c>
      <c r="H207" s="13">
        <v>5</v>
      </c>
      <c r="I207" s="13">
        <v>4</v>
      </c>
      <c r="J207" s="13">
        <v>8</v>
      </c>
      <c r="K207" s="13">
        <v>148</v>
      </c>
      <c r="L207" s="13">
        <v>48</v>
      </c>
      <c r="M207" t="s">
        <v>51</v>
      </c>
      <c r="Q207" t="s">
        <v>1</v>
      </c>
      <c r="R207">
        <v>1</v>
      </c>
      <c r="S207">
        <v>10</v>
      </c>
      <c r="T207" s="15">
        <v>0</v>
      </c>
      <c r="U207" s="15">
        <v>0</v>
      </c>
      <c r="V207" s="18">
        <f t="shared" si="10"/>
        <v>2</v>
      </c>
      <c r="W207" s="20">
        <f t="shared" si="11"/>
        <v>1.45</v>
      </c>
      <c r="X207" s="21">
        <f>VAR(Y207:AN207)</f>
        <v>0.125</v>
      </c>
      <c r="Y207">
        <v>1.7</v>
      </c>
      <c r="Z207">
        <v>1.2</v>
      </c>
    </row>
    <row r="208" spans="1:42">
      <c r="A208" t="s">
        <v>2</v>
      </c>
      <c r="B208">
        <v>2</v>
      </c>
      <c r="C208">
        <v>3</v>
      </c>
      <c r="D208">
        <v>25.6</v>
      </c>
      <c r="F208" t="s">
        <v>29</v>
      </c>
      <c r="G208" s="13">
        <v>20</v>
      </c>
      <c r="H208" s="13">
        <v>0</v>
      </c>
      <c r="I208" s="13">
        <v>8</v>
      </c>
      <c r="J208" s="13">
        <v>1</v>
      </c>
      <c r="K208" s="13">
        <v>67</v>
      </c>
      <c r="L208" s="13">
        <v>16</v>
      </c>
      <c r="M208" t="s">
        <v>51</v>
      </c>
      <c r="Q208" t="s">
        <v>1</v>
      </c>
      <c r="R208">
        <v>1</v>
      </c>
      <c r="S208">
        <v>11</v>
      </c>
      <c r="T208" s="15">
        <v>0</v>
      </c>
      <c r="U208" s="15">
        <v>0</v>
      </c>
      <c r="V208" s="18">
        <f t="shared" si="10"/>
        <v>1</v>
      </c>
      <c r="W208" s="20">
        <f t="shared" si="11"/>
        <v>1.4</v>
      </c>
      <c r="X208" s="21"/>
      <c r="Y208">
        <v>1.4</v>
      </c>
    </row>
    <row r="209" spans="1:28">
      <c r="A209" t="s">
        <v>2</v>
      </c>
      <c r="B209">
        <v>2</v>
      </c>
      <c r="C209">
        <v>4</v>
      </c>
      <c r="D209">
        <v>30.6</v>
      </c>
      <c r="F209" t="s">
        <v>29</v>
      </c>
      <c r="G209" s="13">
        <v>8</v>
      </c>
      <c r="H209" s="13">
        <v>25</v>
      </c>
      <c r="I209" s="13">
        <v>12</v>
      </c>
      <c r="J209" s="13">
        <v>0</v>
      </c>
      <c r="K209" s="13">
        <v>26</v>
      </c>
      <c r="L209" s="13">
        <v>14</v>
      </c>
      <c r="M209" t="s">
        <v>51</v>
      </c>
      <c r="Q209" t="s">
        <v>1</v>
      </c>
      <c r="R209">
        <v>2</v>
      </c>
      <c r="S209">
        <v>1</v>
      </c>
      <c r="T209" s="15">
        <v>10</v>
      </c>
      <c r="U209" s="15">
        <v>0</v>
      </c>
      <c r="V209" s="18">
        <f t="shared" si="10"/>
        <v>0</v>
      </c>
    </row>
    <row r="210" spans="1:28">
      <c r="A210" t="s">
        <v>2</v>
      </c>
      <c r="B210">
        <v>2</v>
      </c>
      <c r="C210">
        <v>5</v>
      </c>
      <c r="D210">
        <v>35.6</v>
      </c>
      <c r="F210" t="s">
        <v>29</v>
      </c>
      <c r="G210" s="13">
        <v>20</v>
      </c>
      <c r="H210" s="13">
        <v>0</v>
      </c>
      <c r="I210" s="13">
        <v>8</v>
      </c>
      <c r="J210" s="13">
        <v>3</v>
      </c>
      <c r="K210" s="13">
        <v>34</v>
      </c>
      <c r="L210" s="13">
        <v>15</v>
      </c>
      <c r="M210" t="s">
        <v>51</v>
      </c>
      <c r="Q210" t="s">
        <v>1</v>
      </c>
      <c r="R210">
        <v>2</v>
      </c>
      <c r="S210">
        <v>2</v>
      </c>
      <c r="T210" s="15">
        <v>10</v>
      </c>
      <c r="U210" s="15">
        <v>0</v>
      </c>
      <c r="V210" s="18">
        <f t="shared" si="10"/>
        <v>0</v>
      </c>
    </row>
    <row r="211" spans="1:28">
      <c r="A211" t="s">
        <v>2</v>
      </c>
      <c r="B211">
        <v>2</v>
      </c>
      <c r="C211">
        <v>6</v>
      </c>
      <c r="D211">
        <v>40.6</v>
      </c>
      <c r="F211" t="s">
        <v>29</v>
      </c>
      <c r="G211" s="13">
        <v>25</v>
      </c>
      <c r="H211" s="13">
        <v>0</v>
      </c>
      <c r="I211" s="13">
        <v>14</v>
      </c>
      <c r="J211" s="13">
        <v>6</v>
      </c>
      <c r="K211" s="13">
        <v>88</v>
      </c>
      <c r="L211" s="13">
        <v>21</v>
      </c>
      <c r="M211" t="s">
        <v>51</v>
      </c>
      <c r="Q211" t="s">
        <v>1</v>
      </c>
      <c r="R211">
        <v>2</v>
      </c>
      <c r="S211">
        <v>3</v>
      </c>
      <c r="T211" s="15">
        <v>10</v>
      </c>
      <c r="U211" s="15">
        <v>0</v>
      </c>
      <c r="V211" s="18">
        <f t="shared" si="10"/>
        <v>0</v>
      </c>
    </row>
    <row r="212" spans="1:28">
      <c r="A212" t="s">
        <v>2</v>
      </c>
      <c r="B212">
        <v>2</v>
      </c>
      <c r="C212">
        <v>7</v>
      </c>
      <c r="D212">
        <v>45.6</v>
      </c>
      <c r="F212" t="s">
        <v>29</v>
      </c>
      <c r="G212" s="13">
        <v>35</v>
      </c>
      <c r="H212" s="13">
        <v>25</v>
      </c>
      <c r="I212" s="13">
        <v>13</v>
      </c>
      <c r="J212" s="13">
        <v>10</v>
      </c>
      <c r="K212" s="13">
        <v>20</v>
      </c>
      <c r="L212" s="13">
        <v>56</v>
      </c>
      <c r="M212" t="s">
        <v>51</v>
      </c>
      <c r="Q212" t="s">
        <v>1</v>
      </c>
      <c r="R212">
        <v>2</v>
      </c>
      <c r="S212">
        <v>4</v>
      </c>
      <c r="T212" s="15">
        <v>10</v>
      </c>
      <c r="U212" s="15">
        <v>0</v>
      </c>
      <c r="V212" s="18">
        <f t="shared" si="10"/>
        <v>0</v>
      </c>
    </row>
    <row r="213" spans="1:28">
      <c r="A213" t="s">
        <v>2</v>
      </c>
      <c r="B213">
        <v>2</v>
      </c>
      <c r="C213">
        <v>8</v>
      </c>
      <c r="D213">
        <v>50.6</v>
      </c>
      <c r="F213" t="s">
        <v>29</v>
      </c>
      <c r="G213" s="13">
        <v>45</v>
      </c>
      <c r="H213" s="13">
        <v>5</v>
      </c>
      <c r="I213" s="13">
        <v>8</v>
      </c>
      <c r="J213" s="13">
        <v>7</v>
      </c>
      <c r="K213" s="13">
        <v>25</v>
      </c>
      <c r="L213" s="13">
        <v>10</v>
      </c>
      <c r="M213" t="s">
        <v>51</v>
      </c>
      <c r="Q213" t="s">
        <v>1</v>
      </c>
      <c r="R213">
        <v>2</v>
      </c>
      <c r="S213">
        <v>5</v>
      </c>
      <c r="T213" s="15">
        <v>10</v>
      </c>
      <c r="U213" s="15">
        <v>0</v>
      </c>
      <c r="V213" s="18">
        <f t="shared" si="10"/>
        <v>0</v>
      </c>
    </row>
    <row r="214" spans="1:28">
      <c r="A214" t="s">
        <v>2</v>
      </c>
      <c r="B214">
        <v>2</v>
      </c>
      <c r="C214">
        <v>9</v>
      </c>
      <c r="D214">
        <v>55.6</v>
      </c>
      <c r="F214" t="s">
        <v>44</v>
      </c>
      <c r="G214" s="13">
        <v>10</v>
      </c>
      <c r="H214" s="13">
        <v>75</v>
      </c>
      <c r="I214" s="13">
        <v>7</v>
      </c>
      <c r="J214" s="13">
        <v>7</v>
      </c>
      <c r="K214" s="13">
        <v>33</v>
      </c>
      <c r="L214" s="13">
        <v>17</v>
      </c>
      <c r="M214" t="s">
        <v>51</v>
      </c>
      <c r="Q214" t="s">
        <v>1</v>
      </c>
      <c r="R214">
        <v>2</v>
      </c>
      <c r="S214">
        <v>6</v>
      </c>
      <c r="T214" s="15">
        <v>10</v>
      </c>
      <c r="U214" s="15">
        <v>0</v>
      </c>
      <c r="V214" s="18">
        <f t="shared" si="10"/>
        <v>0</v>
      </c>
    </row>
    <row r="215" spans="1:28">
      <c r="A215" t="s">
        <v>2</v>
      </c>
      <c r="B215">
        <v>2</v>
      </c>
      <c r="C215">
        <v>10</v>
      </c>
      <c r="D215">
        <v>60.6</v>
      </c>
      <c r="F215" t="s">
        <v>44</v>
      </c>
      <c r="G215" s="13">
        <v>80</v>
      </c>
      <c r="H215" s="13">
        <v>30</v>
      </c>
      <c r="I215" s="13">
        <v>6</v>
      </c>
      <c r="J215" s="13">
        <v>3</v>
      </c>
      <c r="K215" s="13">
        <v>40</v>
      </c>
      <c r="L215" s="13">
        <v>59</v>
      </c>
      <c r="M215" t="s">
        <v>51</v>
      </c>
      <c r="Q215" t="s">
        <v>1</v>
      </c>
      <c r="R215">
        <v>2</v>
      </c>
      <c r="S215">
        <v>7</v>
      </c>
      <c r="T215" s="15">
        <v>10</v>
      </c>
      <c r="U215" s="15">
        <v>0</v>
      </c>
      <c r="V215" s="18">
        <f t="shared" si="10"/>
        <v>0</v>
      </c>
    </row>
    <row r="216" spans="1:28">
      <c r="A216" t="s">
        <v>2</v>
      </c>
      <c r="B216">
        <v>3</v>
      </c>
      <c r="C216">
        <v>1</v>
      </c>
      <c r="D216">
        <v>0</v>
      </c>
      <c r="F216" t="s">
        <v>29</v>
      </c>
      <c r="G216" s="13">
        <v>10</v>
      </c>
      <c r="H216" s="13">
        <v>14</v>
      </c>
      <c r="I216" s="13">
        <v>9</v>
      </c>
      <c r="J216" s="13">
        <v>1</v>
      </c>
      <c r="K216" s="13">
        <v>17</v>
      </c>
      <c r="L216" s="13">
        <v>29</v>
      </c>
      <c r="M216" t="s">
        <v>51</v>
      </c>
      <c r="Q216" t="s">
        <v>1</v>
      </c>
      <c r="R216">
        <v>2</v>
      </c>
      <c r="S216">
        <v>8</v>
      </c>
      <c r="T216" s="15">
        <v>10</v>
      </c>
      <c r="U216" s="15">
        <v>0</v>
      </c>
      <c r="V216" s="18">
        <f t="shared" si="10"/>
        <v>0</v>
      </c>
    </row>
    <row r="217" spans="1:28">
      <c r="A217" t="s">
        <v>2</v>
      </c>
      <c r="B217">
        <v>3</v>
      </c>
      <c r="C217">
        <v>2</v>
      </c>
      <c r="D217">
        <v>5</v>
      </c>
      <c r="F217" t="s">
        <v>29</v>
      </c>
      <c r="G217" s="13">
        <v>3</v>
      </c>
      <c r="H217" s="13">
        <v>2</v>
      </c>
      <c r="I217" s="13">
        <v>7</v>
      </c>
      <c r="J217" s="13">
        <v>0</v>
      </c>
      <c r="K217" s="13">
        <v>50</v>
      </c>
      <c r="L217" s="13">
        <v>16</v>
      </c>
      <c r="M217" t="s">
        <v>51</v>
      </c>
      <c r="Q217" t="s">
        <v>1</v>
      </c>
      <c r="R217">
        <v>2</v>
      </c>
      <c r="S217">
        <v>9</v>
      </c>
      <c r="T217" s="15">
        <v>10</v>
      </c>
      <c r="U217" s="15">
        <v>0</v>
      </c>
      <c r="V217" s="18">
        <f t="shared" si="10"/>
        <v>0</v>
      </c>
    </row>
    <row r="218" spans="1:28">
      <c r="A218" t="s">
        <v>2</v>
      </c>
      <c r="B218">
        <v>3</v>
      </c>
      <c r="C218">
        <v>3</v>
      </c>
      <c r="D218">
        <v>10</v>
      </c>
      <c r="F218" t="s">
        <v>29</v>
      </c>
      <c r="G218" s="13">
        <v>1</v>
      </c>
      <c r="H218" s="13">
        <v>1</v>
      </c>
      <c r="I218" s="13">
        <v>3</v>
      </c>
      <c r="J218" s="13">
        <v>0</v>
      </c>
      <c r="K218" s="13">
        <v>84</v>
      </c>
      <c r="L218" s="13">
        <v>30</v>
      </c>
      <c r="M218" t="s">
        <v>51</v>
      </c>
      <c r="Q218" t="s">
        <v>1</v>
      </c>
      <c r="R218">
        <v>2</v>
      </c>
      <c r="S218">
        <v>10</v>
      </c>
      <c r="T218" s="15">
        <v>10</v>
      </c>
      <c r="U218" s="15">
        <v>0</v>
      </c>
      <c r="V218" s="18">
        <f t="shared" si="10"/>
        <v>0</v>
      </c>
    </row>
    <row r="219" spans="1:28">
      <c r="A219" t="s">
        <v>2</v>
      </c>
      <c r="B219">
        <v>3</v>
      </c>
      <c r="C219">
        <v>4</v>
      </c>
      <c r="D219">
        <v>15</v>
      </c>
      <c r="F219" t="s">
        <v>29</v>
      </c>
      <c r="G219" s="13">
        <v>5</v>
      </c>
      <c r="H219" s="13">
        <v>5</v>
      </c>
      <c r="I219" s="13">
        <v>2</v>
      </c>
      <c r="J219" s="13">
        <v>0</v>
      </c>
      <c r="K219" s="13">
        <v>32</v>
      </c>
      <c r="L219" s="13">
        <v>37</v>
      </c>
      <c r="M219" t="s">
        <v>51</v>
      </c>
      <c r="Q219" t="s">
        <v>1</v>
      </c>
      <c r="R219">
        <v>3</v>
      </c>
      <c r="S219">
        <v>1</v>
      </c>
      <c r="T219" s="15">
        <v>20</v>
      </c>
      <c r="U219" s="15">
        <v>0</v>
      </c>
      <c r="V219" s="18">
        <f t="shared" si="10"/>
        <v>3</v>
      </c>
      <c r="W219" s="20">
        <f t="shared" si="11"/>
        <v>1</v>
      </c>
      <c r="X219" s="21"/>
      <c r="Y219">
        <v>1.2</v>
      </c>
      <c r="Z219">
        <v>1.1000000000000001</v>
      </c>
      <c r="AA219">
        <v>0.7</v>
      </c>
    </row>
    <row r="220" spans="1:28">
      <c r="A220" t="s">
        <v>2</v>
      </c>
      <c r="B220">
        <v>3</v>
      </c>
      <c r="C220">
        <v>5</v>
      </c>
      <c r="D220">
        <v>20</v>
      </c>
      <c r="F220" t="s">
        <v>29</v>
      </c>
      <c r="G220" s="13">
        <v>9</v>
      </c>
      <c r="H220" s="13">
        <v>9</v>
      </c>
      <c r="I220" s="13">
        <v>6</v>
      </c>
      <c r="J220" s="13">
        <v>0</v>
      </c>
      <c r="K220" s="13">
        <v>27</v>
      </c>
      <c r="L220" s="13">
        <v>11</v>
      </c>
      <c r="M220" t="s">
        <v>51</v>
      </c>
      <c r="Q220" t="s">
        <v>1</v>
      </c>
      <c r="R220">
        <v>3</v>
      </c>
      <c r="S220">
        <v>2</v>
      </c>
      <c r="T220" s="15">
        <v>20</v>
      </c>
      <c r="U220" s="15">
        <v>0</v>
      </c>
      <c r="V220" s="18">
        <f t="shared" si="10"/>
        <v>1</v>
      </c>
      <c r="W220" s="20">
        <f t="shared" si="11"/>
        <v>2.1</v>
      </c>
      <c r="X220" s="21"/>
      <c r="Y220">
        <v>2.1</v>
      </c>
    </row>
    <row r="221" spans="1:28">
      <c r="A221" t="s">
        <v>2</v>
      </c>
      <c r="B221">
        <v>3</v>
      </c>
      <c r="C221">
        <v>6</v>
      </c>
      <c r="D221">
        <v>25</v>
      </c>
      <c r="F221" t="s">
        <v>29</v>
      </c>
      <c r="G221" s="13">
        <v>2</v>
      </c>
      <c r="H221" s="13">
        <v>2</v>
      </c>
      <c r="I221" s="13">
        <v>2</v>
      </c>
      <c r="J221" s="13">
        <v>0</v>
      </c>
      <c r="K221" s="13">
        <v>56</v>
      </c>
      <c r="L221" s="13">
        <v>9</v>
      </c>
      <c r="M221" t="s">
        <v>51</v>
      </c>
      <c r="Q221" t="s">
        <v>1</v>
      </c>
      <c r="R221">
        <v>3</v>
      </c>
      <c r="S221">
        <v>3</v>
      </c>
      <c r="T221" s="15">
        <v>20</v>
      </c>
      <c r="U221" s="15">
        <v>0</v>
      </c>
      <c r="V221" s="18">
        <f t="shared" si="10"/>
        <v>2</v>
      </c>
      <c r="W221" s="20">
        <f t="shared" si="11"/>
        <v>2.2000000000000002</v>
      </c>
      <c r="X221" s="21">
        <f>VAR(Y221:AN221)</f>
        <v>1.6199999999999992</v>
      </c>
      <c r="Y221">
        <v>3.1</v>
      </c>
      <c r="Z221">
        <v>1.3</v>
      </c>
    </row>
    <row r="222" spans="1:28">
      <c r="A222" t="s">
        <v>2</v>
      </c>
      <c r="B222">
        <v>3</v>
      </c>
      <c r="C222">
        <v>7</v>
      </c>
      <c r="D222">
        <v>30</v>
      </c>
      <c r="F222" t="s">
        <v>29</v>
      </c>
      <c r="G222" s="13">
        <v>33</v>
      </c>
      <c r="H222" s="13">
        <v>33</v>
      </c>
      <c r="I222" s="13">
        <v>5</v>
      </c>
      <c r="J222" s="13">
        <v>2</v>
      </c>
      <c r="K222" s="13">
        <v>101</v>
      </c>
      <c r="L222" s="13">
        <v>12</v>
      </c>
      <c r="M222" t="s">
        <v>51</v>
      </c>
      <c r="Q222" t="s">
        <v>1</v>
      </c>
      <c r="R222">
        <v>3</v>
      </c>
      <c r="S222">
        <v>4</v>
      </c>
      <c r="T222" s="15">
        <v>20</v>
      </c>
      <c r="U222" s="15">
        <v>0</v>
      </c>
      <c r="V222" s="18">
        <f t="shared" si="10"/>
        <v>2</v>
      </c>
      <c r="W222" s="20">
        <f t="shared" si="11"/>
        <v>1.2999999999999998</v>
      </c>
      <c r="X222" s="21">
        <f>VAR(Y222:AN222)</f>
        <v>1.999999999999999E-2</v>
      </c>
      <c r="Y222">
        <v>1.2</v>
      </c>
      <c r="Z222">
        <v>1.4</v>
      </c>
    </row>
    <row r="223" spans="1:28">
      <c r="A223" t="s">
        <v>2</v>
      </c>
      <c r="B223">
        <v>3</v>
      </c>
      <c r="C223">
        <v>8</v>
      </c>
      <c r="D223">
        <v>35</v>
      </c>
      <c r="F223" t="s">
        <v>29</v>
      </c>
      <c r="G223" s="13">
        <v>46</v>
      </c>
      <c r="H223" s="13">
        <v>46</v>
      </c>
      <c r="I223" s="13">
        <v>5</v>
      </c>
      <c r="J223" s="13">
        <v>4</v>
      </c>
      <c r="K223" s="13">
        <v>58</v>
      </c>
      <c r="L223" s="13">
        <v>15</v>
      </c>
      <c r="M223" t="s">
        <v>51</v>
      </c>
      <c r="Q223" t="s">
        <v>1</v>
      </c>
      <c r="R223">
        <v>3</v>
      </c>
      <c r="S223">
        <v>5</v>
      </c>
      <c r="T223" s="15">
        <v>20</v>
      </c>
      <c r="U223" s="15">
        <v>0</v>
      </c>
      <c r="V223" s="18">
        <f t="shared" si="10"/>
        <v>1</v>
      </c>
      <c r="W223" s="20">
        <f t="shared" si="11"/>
        <v>0.6</v>
      </c>
      <c r="X223" s="21"/>
      <c r="Y223">
        <v>0.6</v>
      </c>
    </row>
    <row r="224" spans="1:28">
      <c r="A224" t="s">
        <v>2</v>
      </c>
      <c r="B224">
        <v>3</v>
      </c>
      <c r="C224">
        <v>9</v>
      </c>
      <c r="D224">
        <v>40</v>
      </c>
      <c r="F224" t="s">
        <v>33</v>
      </c>
      <c r="G224" s="13">
        <v>10</v>
      </c>
      <c r="H224" s="13">
        <v>10</v>
      </c>
      <c r="I224" s="13">
        <v>7</v>
      </c>
      <c r="J224" s="13">
        <v>10</v>
      </c>
      <c r="K224" s="13">
        <v>61</v>
      </c>
      <c r="L224" s="13">
        <v>13</v>
      </c>
      <c r="M224" t="s">
        <v>51</v>
      </c>
      <c r="Q224" t="s">
        <v>1</v>
      </c>
      <c r="R224">
        <v>3</v>
      </c>
      <c r="S224">
        <v>6</v>
      </c>
      <c r="T224" s="15">
        <v>20</v>
      </c>
      <c r="U224" s="15">
        <v>0</v>
      </c>
      <c r="V224" s="18">
        <f t="shared" si="10"/>
        <v>4</v>
      </c>
      <c r="W224" s="20">
        <f t="shared" si="11"/>
        <v>1.1499999999999999</v>
      </c>
      <c r="X224" s="21">
        <f>VAR(Y224:AN224)</f>
        <v>7.0000000000000284E-2</v>
      </c>
      <c r="Y224">
        <v>0.8</v>
      </c>
      <c r="Z224">
        <v>1.3</v>
      </c>
      <c r="AA224">
        <v>1.4</v>
      </c>
      <c r="AB224">
        <v>1.1000000000000001</v>
      </c>
    </row>
    <row r="225" spans="1:30">
      <c r="A225" t="s">
        <v>2</v>
      </c>
      <c r="B225">
        <v>3</v>
      </c>
      <c r="C225">
        <v>10</v>
      </c>
      <c r="D225">
        <v>45</v>
      </c>
      <c r="F225" t="s">
        <v>33</v>
      </c>
      <c r="G225" s="13">
        <v>4</v>
      </c>
      <c r="H225" s="13">
        <v>4</v>
      </c>
      <c r="I225" s="13">
        <v>5</v>
      </c>
      <c r="J225" s="13">
        <v>0</v>
      </c>
      <c r="K225" s="13">
        <v>54</v>
      </c>
      <c r="L225" s="13">
        <v>87</v>
      </c>
      <c r="M225" t="s">
        <v>51</v>
      </c>
      <c r="Q225" t="s">
        <v>1</v>
      </c>
      <c r="R225">
        <v>3</v>
      </c>
      <c r="S225">
        <v>7</v>
      </c>
      <c r="T225" s="15">
        <v>20</v>
      </c>
      <c r="U225" s="15">
        <v>0</v>
      </c>
      <c r="V225" s="18">
        <f t="shared" si="10"/>
        <v>1</v>
      </c>
      <c r="W225" s="20">
        <f t="shared" si="11"/>
        <v>0</v>
      </c>
      <c r="X225" s="21"/>
      <c r="Y225">
        <v>0</v>
      </c>
    </row>
    <row r="226" spans="1:30">
      <c r="A226" t="s">
        <v>2</v>
      </c>
      <c r="B226">
        <v>4</v>
      </c>
      <c r="C226">
        <v>1</v>
      </c>
      <c r="D226">
        <v>15</v>
      </c>
      <c r="F226" t="s">
        <v>29</v>
      </c>
      <c r="G226" s="13">
        <v>0</v>
      </c>
      <c r="H226" s="13">
        <v>5</v>
      </c>
      <c r="I226" s="13">
        <v>9</v>
      </c>
      <c r="J226" s="13">
        <v>9</v>
      </c>
      <c r="K226" s="13">
        <v>67</v>
      </c>
      <c r="L226" s="13">
        <v>56</v>
      </c>
      <c r="M226" t="s">
        <v>51</v>
      </c>
      <c r="Q226" t="s">
        <v>1</v>
      </c>
      <c r="R226">
        <v>3</v>
      </c>
      <c r="S226">
        <v>8</v>
      </c>
      <c r="T226" s="15">
        <v>20</v>
      </c>
      <c r="U226" s="15">
        <v>0</v>
      </c>
      <c r="V226" s="18">
        <f t="shared" si="10"/>
        <v>6</v>
      </c>
      <c r="W226" s="20">
        <f t="shared" si="11"/>
        <v>1.55</v>
      </c>
      <c r="X226" s="21">
        <f>VAR(Y226:AN226)</f>
        <v>0.57899999999999952</v>
      </c>
      <c r="Y226">
        <v>1.4</v>
      </c>
      <c r="Z226">
        <v>1.2</v>
      </c>
      <c r="AA226">
        <v>1.1000000000000001</v>
      </c>
      <c r="AB226">
        <v>1.7</v>
      </c>
      <c r="AC226">
        <v>0.9</v>
      </c>
      <c r="AD226">
        <v>3</v>
      </c>
    </row>
    <row r="227" spans="1:30">
      <c r="A227" t="s">
        <v>2</v>
      </c>
      <c r="B227">
        <v>4</v>
      </c>
      <c r="C227">
        <v>2</v>
      </c>
      <c r="D227">
        <v>20</v>
      </c>
      <c r="F227" t="s">
        <v>29</v>
      </c>
      <c r="G227" s="13">
        <v>5</v>
      </c>
      <c r="H227" s="13">
        <v>0</v>
      </c>
      <c r="I227" s="13">
        <v>12</v>
      </c>
      <c r="J227" s="13">
        <v>4</v>
      </c>
      <c r="K227" s="13">
        <v>21</v>
      </c>
      <c r="L227" s="13">
        <v>13</v>
      </c>
      <c r="M227" t="s">
        <v>51</v>
      </c>
      <c r="Q227" t="s">
        <v>1</v>
      </c>
      <c r="R227">
        <v>3</v>
      </c>
      <c r="S227">
        <v>9</v>
      </c>
      <c r="T227" s="15">
        <v>20</v>
      </c>
      <c r="U227" s="15">
        <v>0</v>
      </c>
      <c r="V227" s="18">
        <f t="shared" si="10"/>
        <v>2</v>
      </c>
      <c r="W227" s="20">
        <f t="shared" si="11"/>
        <v>1.35</v>
      </c>
      <c r="X227" s="21">
        <f>VAR(Y227:AN227)</f>
        <v>4.4999999999999485E-2</v>
      </c>
      <c r="Y227">
        <v>1.5</v>
      </c>
      <c r="Z227">
        <v>1.2</v>
      </c>
    </row>
    <row r="228" spans="1:30">
      <c r="A228" t="s">
        <v>2</v>
      </c>
      <c r="B228">
        <v>4</v>
      </c>
      <c r="C228">
        <v>3</v>
      </c>
      <c r="D228">
        <v>25</v>
      </c>
      <c r="F228" t="s">
        <v>29</v>
      </c>
      <c r="G228" s="13">
        <v>40</v>
      </c>
      <c r="H228" s="13">
        <v>0</v>
      </c>
      <c r="I228" s="13">
        <v>5</v>
      </c>
      <c r="J228" s="13">
        <v>1</v>
      </c>
      <c r="K228" s="13">
        <v>33</v>
      </c>
      <c r="L228" s="13">
        <v>37</v>
      </c>
      <c r="M228" t="s">
        <v>51</v>
      </c>
      <c r="Q228" t="s">
        <v>1</v>
      </c>
      <c r="R228">
        <v>3</v>
      </c>
      <c r="S228">
        <v>10</v>
      </c>
      <c r="T228" s="15">
        <v>20</v>
      </c>
      <c r="U228" s="15">
        <v>0</v>
      </c>
      <c r="V228" s="18">
        <f t="shared" si="10"/>
        <v>1</v>
      </c>
      <c r="W228" s="20">
        <f t="shared" si="11"/>
        <v>1.4</v>
      </c>
      <c r="X228" s="21"/>
      <c r="Y228">
        <v>1.4</v>
      </c>
    </row>
    <row r="229" spans="1:30">
      <c r="A229" t="s">
        <v>2</v>
      </c>
      <c r="B229">
        <v>4</v>
      </c>
      <c r="C229">
        <v>4</v>
      </c>
      <c r="D229">
        <v>30</v>
      </c>
      <c r="F229" t="s">
        <v>29</v>
      </c>
      <c r="G229" s="13">
        <v>45</v>
      </c>
      <c r="H229" s="13">
        <v>10</v>
      </c>
      <c r="I229" s="13">
        <v>10</v>
      </c>
      <c r="J229" s="13">
        <v>4</v>
      </c>
      <c r="K229" s="13">
        <v>34</v>
      </c>
      <c r="L229" s="13">
        <v>51</v>
      </c>
      <c r="M229" t="s">
        <v>51</v>
      </c>
      <c r="Q229" t="s">
        <v>1</v>
      </c>
      <c r="R229">
        <v>3</v>
      </c>
      <c r="S229">
        <v>11</v>
      </c>
      <c r="T229" s="15">
        <v>20</v>
      </c>
      <c r="U229" s="15">
        <v>0</v>
      </c>
      <c r="V229" s="18">
        <f t="shared" si="10"/>
        <v>2</v>
      </c>
      <c r="W229" s="20">
        <f t="shared" si="11"/>
        <v>2</v>
      </c>
      <c r="X229" s="21">
        <f>VAR(Y229:AN229)</f>
        <v>0.5</v>
      </c>
      <c r="Y229">
        <v>1.5</v>
      </c>
      <c r="Z229">
        <v>2.5</v>
      </c>
    </row>
    <row r="230" spans="1:30">
      <c r="A230" t="s">
        <v>2</v>
      </c>
      <c r="B230">
        <v>4</v>
      </c>
      <c r="C230">
        <v>5</v>
      </c>
      <c r="D230">
        <v>35</v>
      </c>
      <c r="F230" t="s">
        <v>29</v>
      </c>
      <c r="G230" s="13">
        <v>25</v>
      </c>
      <c r="H230" s="13">
        <v>0</v>
      </c>
      <c r="I230" s="13">
        <v>10</v>
      </c>
      <c r="J230" s="13">
        <v>2</v>
      </c>
      <c r="K230" s="13">
        <v>67</v>
      </c>
      <c r="L230" s="13">
        <v>6</v>
      </c>
      <c r="M230" t="s">
        <v>51</v>
      </c>
      <c r="Q230" t="s">
        <v>1</v>
      </c>
      <c r="R230">
        <v>4</v>
      </c>
      <c r="S230">
        <v>1</v>
      </c>
      <c r="T230" s="15">
        <v>30</v>
      </c>
      <c r="U230" s="15">
        <v>0</v>
      </c>
      <c r="V230" s="18">
        <f t="shared" si="10"/>
        <v>0</v>
      </c>
    </row>
    <row r="231" spans="1:30">
      <c r="A231" t="s">
        <v>2</v>
      </c>
      <c r="B231">
        <v>4</v>
      </c>
      <c r="C231">
        <v>6</v>
      </c>
      <c r="D231">
        <v>40</v>
      </c>
      <c r="F231" t="s">
        <v>29</v>
      </c>
      <c r="G231" s="13">
        <v>15</v>
      </c>
      <c r="H231" s="13">
        <v>0</v>
      </c>
      <c r="I231" s="13">
        <v>11</v>
      </c>
      <c r="J231" s="13">
        <v>0</v>
      </c>
      <c r="K231" s="13">
        <v>29</v>
      </c>
      <c r="L231" s="13">
        <v>15</v>
      </c>
      <c r="M231" t="s">
        <v>51</v>
      </c>
      <c r="Q231" t="s">
        <v>1</v>
      </c>
      <c r="R231">
        <v>4</v>
      </c>
      <c r="S231">
        <v>2</v>
      </c>
      <c r="T231" s="15">
        <v>30</v>
      </c>
      <c r="U231" s="15">
        <v>0</v>
      </c>
      <c r="V231" s="18">
        <f t="shared" si="10"/>
        <v>0</v>
      </c>
    </row>
    <row r="232" spans="1:30">
      <c r="A232" t="s">
        <v>2</v>
      </c>
      <c r="B232">
        <v>4</v>
      </c>
      <c r="C232">
        <v>7</v>
      </c>
      <c r="D232">
        <v>45</v>
      </c>
      <c r="F232" t="s">
        <v>29</v>
      </c>
      <c r="G232" s="13">
        <v>20</v>
      </c>
      <c r="H232" s="13">
        <v>0</v>
      </c>
      <c r="I232" s="13">
        <v>16</v>
      </c>
      <c r="J232" s="13">
        <v>5</v>
      </c>
      <c r="K232" s="13">
        <v>57</v>
      </c>
      <c r="L232" s="13">
        <v>10</v>
      </c>
      <c r="M232" t="s">
        <v>51</v>
      </c>
      <c r="Q232" t="s">
        <v>1</v>
      </c>
      <c r="R232">
        <v>4</v>
      </c>
      <c r="S232">
        <v>3</v>
      </c>
      <c r="T232" s="15">
        <v>30</v>
      </c>
      <c r="U232" s="15">
        <v>0</v>
      </c>
      <c r="V232" s="18">
        <f t="shared" si="10"/>
        <v>0</v>
      </c>
    </row>
    <row r="233" spans="1:30">
      <c r="A233" t="s">
        <v>2</v>
      </c>
      <c r="B233">
        <v>4</v>
      </c>
      <c r="C233">
        <v>8</v>
      </c>
      <c r="D233">
        <v>50</v>
      </c>
      <c r="F233" t="s">
        <v>32</v>
      </c>
      <c r="G233" s="13">
        <v>20</v>
      </c>
      <c r="H233" s="13">
        <v>0</v>
      </c>
      <c r="I233" s="13">
        <v>16</v>
      </c>
      <c r="J233" s="13">
        <v>5</v>
      </c>
      <c r="K233" s="13">
        <v>23</v>
      </c>
      <c r="L233" s="13">
        <v>50</v>
      </c>
      <c r="M233" t="s">
        <v>51</v>
      </c>
      <c r="Q233" t="s">
        <v>1</v>
      </c>
      <c r="R233">
        <v>4</v>
      </c>
      <c r="S233">
        <v>4</v>
      </c>
      <c r="T233" s="15">
        <v>30</v>
      </c>
      <c r="U233" s="15">
        <v>0</v>
      </c>
      <c r="V233" s="18">
        <f t="shared" si="10"/>
        <v>0</v>
      </c>
    </row>
    <row r="234" spans="1:30">
      <c r="A234" t="s">
        <v>2</v>
      </c>
      <c r="B234">
        <v>4</v>
      </c>
      <c r="C234">
        <v>9</v>
      </c>
      <c r="D234">
        <v>55</v>
      </c>
      <c r="F234" t="s">
        <v>32</v>
      </c>
      <c r="G234" s="13">
        <v>25</v>
      </c>
      <c r="H234" s="13">
        <v>0</v>
      </c>
      <c r="I234" s="13">
        <v>17</v>
      </c>
      <c r="J234" s="13">
        <v>3</v>
      </c>
      <c r="K234" s="13">
        <v>10</v>
      </c>
      <c r="L234" s="13">
        <v>17</v>
      </c>
      <c r="M234" t="s">
        <v>51</v>
      </c>
      <c r="Q234" t="s">
        <v>1</v>
      </c>
      <c r="R234">
        <v>4</v>
      </c>
      <c r="S234">
        <v>5</v>
      </c>
      <c r="T234" s="15">
        <v>30</v>
      </c>
      <c r="U234" s="15">
        <v>0</v>
      </c>
      <c r="V234" s="18">
        <f t="shared" si="10"/>
        <v>0</v>
      </c>
    </row>
    <row r="235" spans="1:30">
      <c r="A235" t="s">
        <v>2</v>
      </c>
      <c r="B235">
        <v>4</v>
      </c>
      <c r="C235">
        <v>10</v>
      </c>
      <c r="D235">
        <v>60</v>
      </c>
      <c r="F235" t="s">
        <v>32</v>
      </c>
      <c r="G235" s="13">
        <v>15</v>
      </c>
      <c r="H235" s="13">
        <v>50</v>
      </c>
      <c r="I235" s="13">
        <v>4</v>
      </c>
      <c r="J235" s="13">
        <v>10</v>
      </c>
      <c r="K235" s="13">
        <v>20</v>
      </c>
      <c r="L235" s="13">
        <v>47</v>
      </c>
      <c r="M235" t="s">
        <v>51</v>
      </c>
      <c r="Q235" t="s">
        <v>1</v>
      </c>
      <c r="R235">
        <v>4</v>
      </c>
      <c r="S235">
        <v>6</v>
      </c>
      <c r="T235" s="15">
        <v>30</v>
      </c>
      <c r="U235" s="15">
        <v>0</v>
      </c>
      <c r="V235" s="18">
        <f t="shared" si="10"/>
        <v>0</v>
      </c>
    </row>
    <row r="236" spans="1:30">
      <c r="M236" t="s">
        <v>51</v>
      </c>
      <c r="Q236" t="s">
        <v>1</v>
      </c>
      <c r="R236">
        <v>4</v>
      </c>
      <c r="S236">
        <v>7</v>
      </c>
      <c r="T236" s="15">
        <v>30</v>
      </c>
      <c r="U236" s="15">
        <v>0</v>
      </c>
      <c r="V236" s="18">
        <f t="shared" si="10"/>
        <v>0</v>
      </c>
    </row>
    <row r="237" spans="1:30">
      <c r="A237" t="s">
        <v>1</v>
      </c>
      <c r="B237">
        <v>1</v>
      </c>
      <c r="C237">
        <v>1</v>
      </c>
      <c r="D237">
        <v>0</v>
      </c>
      <c r="F237" t="s">
        <v>29</v>
      </c>
      <c r="G237" s="13">
        <v>1</v>
      </c>
      <c r="H237" s="13">
        <v>0</v>
      </c>
      <c r="I237" s="13">
        <v>2</v>
      </c>
      <c r="J237" s="13">
        <v>2</v>
      </c>
      <c r="K237" s="13">
        <v>22</v>
      </c>
      <c r="L237" s="13">
        <v>50</v>
      </c>
      <c r="M237" t="s">
        <v>51</v>
      </c>
      <c r="Q237" t="s">
        <v>1</v>
      </c>
      <c r="R237">
        <v>4</v>
      </c>
      <c r="S237">
        <v>8</v>
      </c>
      <c r="T237" s="15">
        <v>30</v>
      </c>
      <c r="U237" s="15">
        <v>0</v>
      </c>
      <c r="V237" s="18">
        <f t="shared" si="10"/>
        <v>0</v>
      </c>
    </row>
    <row r="238" spans="1:30">
      <c r="A238" t="s">
        <v>1</v>
      </c>
      <c r="B238">
        <v>1</v>
      </c>
      <c r="C238">
        <v>2</v>
      </c>
      <c r="D238">
        <v>5</v>
      </c>
      <c r="F238" t="s">
        <v>29</v>
      </c>
      <c r="G238" s="13">
        <v>40</v>
      </c>
      <c r="H238" s="13">
        <v>0</v>
      </c>
      <c r="I238" s="13">
        <v>1</v>
      </c>
      <c r="J238" s="13">
        <v>1</v>
      </c>
      <c r="K238" s="13">
        <v>42</v>
      </c>
      <c r="L238" s="13">
        <v>49</v>
      </c>
      <c r="M238" t="s">
        <v>51</v>
      </c>
      <c r="Q238" t="s">
        <v>1</v>
      </c>
      <c r="R238">
        <v>4</v>
      </c>
      <c r="S238">
        <v>9</v>
      </c>
      <c r="T238" s="15">
        <v>30</v>
      </c>
      <c r="U238" s="15">
        <v>0</v>
      </c>
      <c r="V238" s="18">
        <f t="shared" si="10"/>
        <v>0</v>
      </c>
    </row>
    <row r="239" spans="1:30">
      <c r="A239" t="s">
        <v>1</v>
      </c>
      <c r="B239">
        <v>1</v>
      </c>
      <c r="C239">
        <v>3</v>
      </c>
      <c r="D239">
        <v>10</v>
      </c>
      <c r="F239" t="s">
        <v>29</v>
      </c>
      <c r="G239" s="13">
        <v>15</v>
      </c>
      <c r="H239" s="13">
        <v>10</v>
      </c>
      <c r="I239" s="13">
        <v>1</v>
      </c>
      <c r="J239" s="13">
        <v>0</v>
      </c>
      <c r="K239" s="13">
        <v>28</v>
      </c>
      <c r="L239" s="13">
        <v>12</v>
      </c>
      <c r="M239" t="s">
        <v>51</v>
      </c>
      <c r="Q239" t="s">
        <v>1</v>
      </c>
      <c r="R239">
        <v>4</v>
      </c>
      <c r="S239">
        <v>10</v>
      </c>
      <c r="T239" s="15">
        <v>30</v>
      </c>
      <c r="U239" s="15">
        <v>0</v>
      </c>
      <c r="V239" s="18">
        <f t="shared" si="10"/>
        <v>0</v>
      </c>
    </row>
    <row r="240" spans="1:30">
      <c r="A240" t="s">
        <v>1</v>
      </c>
      <c r="B240">
        <v>1</v>
      </c>
      <c r="C240">
        <v>4</v>
      </c>
      <c r="D240">
        <v>15</v>
      </c>
      <c r="F240" t="s">
        <v>32</v>
      </c>
      <c r="G240" s="13">
        <v>50</v>
      </c>
      <c r="H240" s="13">
        <v>5</v>
      </c>
      <c r="I240" s="13">
        <v>1</v>
      </c>
      <c r="J240" s="13">
        <v>1</v>
      </c>
      <c r="K240" s="13">
        <v>138</v>
      </c>
      <c r="L240" s="13">
        <v>21</v>
      </c>
      <c r="M240" t="s">
        <v>51</v>
      </c>
      <c r="Q240" t="s">
        <v>1</v>
      </c>
      <c r="R240">
        <v>5</v>
      </c>
      <c r="S240">
        <v>1</v>
      </c>
      <c r="T240" s="15">
        <v>40</v>
      </c>
      <c r="U240" s="15">
        <v>0</v>
      </c>
      <c r="V240" s="18">
        <f t="shared" si="10"/>
        <v>0</v>
      </c>
    </row>
    <row r="241" spans="1:26">
      <c r="A241" t="s">
        <v>1</v>
      </c>
      <c r="B241">
        <v>1</v>
      </c>
      <c r="C241">
        <v>5</v>
      </c>
      <c r="D241">
        <v>20</v>
      </c>
      <c r="F241" t="s">
        <v>32</v>
      </c>
      <c r="G241" s="13">
        <v>17</v>
      </c>
      <c r="H241" s="13">
        <v>7</v>
      </c>
      <c r="I241" s="13">
        <v>2</v>
      </c>
      <c r="J241" s="13">
        <v>2</v>
      </c>
      <c r="K241" s="13">
        <v>53</v>
      </c>
      <c r="L241" s="13">
        <v>7</v>
      </c>
      <c r="M241" t="s">
        <v>51</v>
      </c>
      <c r="Q241" t="s">
        <v>1</v>
      </c>
      <c r="R241">
        <v>5</v>
      </c>
      <c r="S241">
        <v>2</v>
      </c>
      <c r="T241" s="15">
        <v>40</v>
      </c>
      <c r="U241" s="15">
        <v>0</v>
      </c>
      <c r="V241" s="18">
        <f t="shared" si="10"/>
        <v>0</v>
      </c>
    </row>
    <row r="242" spans="1:26">
      <c r="A242" t="s">
        <v>1</v>
      </c>
      <c r="B242">
        <v>1</v>
      </c>
      <c r="C242">
        <v>6</v>
      </c>
      <c r="D242">
        <v>25</v>
      </c>
      <c r="F242" t="s">
        <v>32</v>
      </c>
      <c r="G242" s="13">
        <v>40</v>
      </c>
      <c r="H242" s="13">
        <v>20</v>
      </c>
      <c r="I242" s="13">
        <v>1</v>
      </c>
      <c r="J242" s="13">
        <v>2</v>
      </c>
      <c r="K242" s="13">
        <v>73</v>
      </c>
      <c r="L242" s="13">
        <v>66</v>
      </c>
      <c r="M242" t="s">
        <v>51</v>
      </c>
      <c r="Q242" t="s">
        <v>1</v>
      </c>
      <c r="R242">
        <v>5</v>
      </c>
      <c r="S242">
        <v>3</v>
      </c>
      <c r="T242" s="15">
        <v>40</v>
      </c>
      <c r="U242" s="15">
        <v>0</v>
      </c>
      <c r="V242" s="18">
        <f t="shared" si="10"/>
        <v>0</v>
      </c>
    </row>
    <row r="243" spans="1:26">
      <c r="A243" t="s">
        <v>1</v>
      </c>
      <c r="B243">
        <v>1</v>
      </c>
      <c r="C243">
        <v>7</v>
      </c>
      <c r="D243">
        <v>30</v>
      </c>
      <c r="F243" t="s">
        <v>44</v>
      </c>
      <c r="G243" s="13">
        <v>60</v>
      </c>
      <c r="H243" s="13">
        <v>100</v>
      </c>
      <c r="I243" s="13">
        <v>1</v>
      </c>
      <c r="J243" s="13">
        <v>0</v>
      </c>
      <c r="K243" s="13">
        <v>53</v>
      </c>
      <c r="L243" s="13">
        <v>70</v>
      </c>
      <c r="M243" t="s">
        <v>51</v>
      </c>
      <c r="Q243" t="s">
        <v>1</v>
      </c>
      <c r="R243">
        <v>5</v>
      </c>
      <c r="S243">
        <v>4</v>
      </c>
      <c r="T243" s="15">
        <v>40</v>
      </c>
      <c r="U243" s="15">
        <v>0</v>
      </c>
      <c r="V243" s="18">
        <f t="shared" si="10"/>
        <v>0</v>
      </c>
    </row>
    <row r="244" spans="1:26">
      <c r="A244" t="s">
        <v>1</v>
      </c>
      <c r="B244">
        <v>1</v>
      </c>
      <c r="C244">
        <v>8</v>
      </c>
      <c r="D244">
        <v>35</v>
      </c>
      <c r="F244" t="s">
        <v>31</v>
      </c>
      <c r="G244" s="13">
        <v>35</v>
      </c>
      <c r="H244" s="13">
        <v>95</v>
      </c>
      <c r="I244" s="13">
        <v>1</v>
      </c>
      <c r="J244" s="13">
        <v>1</v>
      </c>
      <c r="K244" s="13">
        <v>92</v>
      </c>
      <c r="L244" s="13">
        <v>156</v>
      </c>
      <c r="M244" t="s">
        <v>51</v>
      </c>
      <c r="Q244" t="s">
        <v>1</v>
      </c>
      <c r="R244">
        <v>5</v>
      </c>
      <c r="S244">
        <v>5</v>
      </c>
      <c r="T244" s="15">
        <v>40</v>
      </c>
      <c r="U244" s="15">
        <v>0</v>
      </c>
      <c r="V244" s="18">
        <f t="shared" si="10"/>
        <v>0</v>
      </c>
    </row>
    <row r="245" spans="1:26">
      <c r="A245" t="s">
        <v>1</v>
      </c>
      <c r="B245">
        <v>1</v>
      </c>
      <c r="C245">
        <v>9</v>
      </c>
      <c r="D245">
        <v>40</v>
      </c>
      <c r="F245" t="s">
        <v>31</v>
      </c>
      <c r="G245" s="13">
        <v>10</v>
      </c>
      <c r="H245" s="13">
        <v>100</v>
      </c>
      <c r="I245" s="13">
        <v>0</v>
      </c>
      <c r="J245" s="13">
        <v>0</v>
      </c>
      <c r="K245" s="13">
        <v>41</v>
      </c>
      <c r="L245" s="13">
        <v>78</v>
      </c>
      <c r="M245" t="s">
        <v>51</v>
      </c>
      <c r="Q245" t="s">
        <v>1</v>
      </c>
      <c r="R245">
        <v>5</v>
      </c>
      <c r="S245">
        <v>6</v>
      </c>
      <c r="T245" s="15">
        <v>40</v>
      </c>
      <c r="U245" s="15">
        <v>0</v>
      </c>
      <c r="V245" s="18">
        <f t="shared" si="10"/>
        <v>0</v>
      </c>
    </row>
    <row r="246" spans="1:26">
      <c r="A246" t="s">
        <v>1</v>
      </c>
      <c r="B246">
        <v>1</v>
      </c>
      <c r="C246">
        <v>10</v>
      </c>
      <c r="D246">
        <v>45</v>
      </c>
      <c r="F246" t="s">
        <v>31</v>
      </c>
      <c r="G246" s="13">
        <v>15</v>
      </c>
      <c r="H246" s="13">
        <v>80</v>
      </c>
      <c r="I246" s="13">
        <v>2</v>
      </c>
      <c r="J246" s="13">
        <v>0</v>
      </c>
      <c r="K246" s="13">
        <v>68</v>
      </c>
      <c r="L246" s="13">
        <v>53</v>
      </c>
      <c r="M246" t="s">
        <v>51</v>
      </c>
      <c r="Q246" t="s">
        <v>1</v>
      </c>
      <c r="R246">
        <v>5</v>
      </c>
      <c r="S246">
        <v>7</v>
      </c>
      <c r="T246" s="15">
        <v>40</v>
      </c>
      <c r="U246" s="15">
        <v>0</v>
      </c>
      <c r="V246" s="18">
        <f t="shared" si="10"/>
        <v>0</v>
      </c>
    </row>
    <row r="247" spans="1:26">
      <c r="A247" t="s">
        <v>1</v>
      </c>
      <c r="B247">
        <v>2</v>
      </c>
      <c r="C247">
        <v>1</v>
      </c>
      <c r="D247">
        <v>0</v>
      </c>
      <c r="F247" t="s">
        <v>30</v>
      </c>
      <c r="I247" s="13">
        <v>4</v>
      </c>
      <c r="J247" s="13">
        <v>3</v>
      </c>
      <c r="K247" s="13">
        <v>43</v>
      </c>
      <c r="L247" s="13">
        <v>166</v>
      </c>
      <c r="M247" t="s">
        <v>51</v>
      </c>
      <c r="Q247" t="s">
        <v>1</v>
      </c>
      <c r="R247">
        <v>5</v>
      </c>
      <c r="S247">
        <v>8</v>
      </c>
      <c r="T247" s="15">
        <v>40</v>
      </c>
      <c r="U247" s="15">
        <v>0</v>
      </c>
      <c r="V247" s="18">
        <f t="shared" si="10"/>
        <v>0</v>
      </c>
    </row>
    <row r="248" spans="1:26">
      <c r="A248" t="s">
        <v>1</v>
      </c>
      <c r="B248">
        <v>2</v>
      </c>
      <c r="C248">
        <v>2</v>
      </c>
      <c r="D248">
        <v>5</v>
      </c>
      <c r="F248" t="s">
        <v>29</v>
      </c>
      <c r="G248" s="13">
        <v>10</v>
      </c>
      <c r="H248" s="13">
        <v>10</v>
      </c>
      <c r="I248" s="13">
        <v>3</v>
      </c>
      <c r="J248" s="13">
        <v>6</v>
      </c>
      <c r="K248" s="13">
        <v>54</v>
      </c>
      <c r="L248" s="13">
        <v>82</v>
      </c>
      <c r="M248" t="s">
        <v>51</v>
      </c>
      <c r="Q248" t="s">
        <v>1</v>
      </c>
      <c r="R248">
        <v>5</v>
      </c>
      <c r="S248">
        <v>9</v>
      </c>
      <c r="T248" s="15">
        <v>40</v>
      </c>
      <c r="U248" s="15">
        <v>0</v>
      </c>
      <c r="V248" s="18">
        <f t="shared" si="10"/>
        <v>0</v>
      </c>
    </row>
    <row r="249" spans="1:26">
      <c r="A249" t="s">
        <v>1</v>
      </c>
      <c r="B249">
        <v>2</v>
      </c>
      <c r="C249">
        <v>3</v>
      </c>
      <c r="D249">
        <v>10</v>
      </c>
      <c r="F249" t="s">
        <v>29</v>
      </c>
      <c r="G249" s="13">
        <v>20</v>
      </c>
      <c r="H249" s="13">
        <v>5</v>
      </c>
      <c r="I249" s="13">
        <v>0</v>
      </c>
      <c r="J249" s="13">
        <v>3</v>
      </c>
      <c r="K249" s="13">
        <v>0</v>
      </c>
      <c r="L249" s="13">
        <v>0</v>
      </c>
      <c r="M249" t="s">
        <v>51</v>
      </c>
      <c r="Q249" t="s">
        <v>1</v>
      </c>
      <c r="R249">
        <v>5</v>
      </c>
      <c r="S249">
        <v>10</v>
      </c>
      <c r="T249" s="15">
        <v>40</v>
      </c>
      <c r="U249" s="15">
        <v>0</v>
      </c>
      <c r="V249" s="18">
        <f t="shared" si="10"/>
        <v>0</v>
      </c>
    </row>
    <row r="250" spans="1:26">
      <c r="A250" t="s">
        <v>1</v>
      </c>
      <c r="B250">
        <v>2</v>
      </c>
      <c r="C250">
        <v>4</v>
      </c>
      <c r="D250">
        <v>15</v>
      </c>
      <c r="F250" t="s">
        <v>29</v>
      </c>
      <c r="G250" s="13">
        <v>25</v>
      </c>
      <c r="H250" s="13">
        <v>5</v>
      </c>
      <c r="I250" s="13">
        <v>6</v>
      </c>
      <c r="J250" s="13">
        <v>1</v>
      </c>
      <c r="K250" s="13">
        <v>160</v>
      </c>
      <c r="L250" s="13">
        <v>20</v>
      </c>
      <c r="M250" t="s">
        <v>51</v>
      </c>
      <c r="Q250" t="s">
        <v>1</v>
      </c>
      <c r="R250">
        <v>6</v>
      </c>
      <c r="S250">
        <v>1</v>
      </c>
      <c r="T250" s="15">
        <v>50</v>
      </c>
      <c r="U250" s="15">
        <v>0</v>
      </c>
      <c r="V250" s="18">
        <f t="shared" si="10"/>
        <v>1</v>
      </c>
      <c r="W250" s="20">
        <f t="shared" si="11"/>
        <v>2</v>
      </c>
      <c r="X250" s="21"/>
      <c r="Y250">
        <v>2</v>
      </c>
    </row>
    <row r="251" spans="1:26">
      <c r="A251" t="s">
        <v>1</v>
      </c>
      <c r="B251">
        <v>2</v>
      </c>
      <c r="C251">
        <v>5</v>
      </c>
      <c r="D251">
        <v>20</v>
      </c>
      <c r="F251" t="s">
        <v>29</v>
      </c>
      <c r="G251" s="13">
        <v>40</v>
      </c>
      <c r="H251" s="13">
        <v>5</v>
      </c>
      <c r="I251" s="13">
        <v>2</v>
      </c>
      <c r="J251" s="13">
        <v>1</v>
      </c>
      <c r="K251" s="13">
        <v>216</v>
      </c>
      <c r="L251" s="13">
        <v>8</v>
      </c>
      <c r="M251" t="s">
        <v>51</v>
      </c>
      <c r="Q251" t="s">
        <v>1</v>
      </c>
      <c r="R251">
        <v>6</v>
      </c>
      <c r="S251">
        <v>2</v>
      </c>
      <c r="T251" s="15">
        <v>50</v>
      </c>
      <c r="U251" s="15">
        <v>0</v>
      </c>
      <c r="V251" s="18">
        <f t="shared" si="10"/>
        <v>1</v>
      </c>
      <c r="W251" s="20">
        <f t="shared" si="11"/>
        <v>0</v>
      </c>
      <c r="X251" s="21"/>
      <c r="Y251">
        <v>0</v>
      </c>
    </row>
    <row r="252" spans="1:26">
      <c r="A252" t="s">
        <v>1</v>
      </c>
      <c r="B252">
        <v>2</v>
      </c>
      <c r="C252">
        <v>6</v>
      </c>
      <c r="D252">
        <v>25</v>
      </c>
      <c r="F252" t="s">
        <v>29</v>
      </c>
      <c r="G252" s="13">
        <v>70</v>
      </c>
      <c r="H252" s="13">
        <v>20</v>
      </c>
      <c r="I252" s="13">
        <v>3</v>
      </c>
      <c r="J252" s="13">
        <v>3</v>
      </c>
      <c r="K252" s="13">
        <v>130</v>
      </c>
      <c r="L252" s="13">
        <v>103</v>
      </c>
      <c r="M252" t="s">
        <v>51</v>
      </c>
      <c r="Q252" t="s">
        <v>1</v>
      </c>
      <c r="R252">
        <v>6</v>
      </c>
      <c r="S252">
        <v>3</v>
      </c>
      <c r="T252" s="15">
        <v>50</v>
      </c>
      <c r="U252" s="15">
        <v>0</v>
      </c>
      <c r="V252" s="18">
        <f t="shared" si="10"/>
        <v>2</v>
      </c>
      <c r="W252" s="20">
        <f t="shared" si="11"/>
        <v>1.75</v>
      </c>
      <c r="X252" s="21">
        <f>VAR(Y252:AN252)</f>
        <v>0.125</v>
      </c>
      <c r="Y252">
        <v>1.5</v>
      </c>
      <c r="Z252">
        <v>2</v>
      </c>
    </row>
    <row r="253" spans="1:26">
      <c r="A253" t="s">
        <v>1</v>
      </c>
      <c r="B253">
        <v>2</v>
      </c>
      <c r="C253">
        <v>7</v>
      </c>
      <c r="D253">
        <v>30</v>
      </c>
      <c r="F253" t="s">
        <v>31</v>
      </c>
      <c r="G253" s="13">
        <v>1</v>
      </c>
      <c r="H253" s="13">
        <v>99</v>
      </c>
      <c r="I253" s="13">
        <v>1</v>
      </c>
      <c r="J253" s="13">
        <v>0</v>
      </c>
      <c r="K253" s="13">
        <v>61</v>
      </c>
      <c r="L253" s="13">
        <v>220</v>
      </c>
      <c r="M253" t="s">
        <v>51</v>
      </c>
      <c r="Q253" t="s">
        <v>1</v>
      </c>
      <c r="R253">
        <v>6</v>
      </c>
      <c r="S253">
        <v>4</v>
      </c>
      <c r="T253" s="15">
        <v>50</v>
      </c>
      <c r="U253" s="15">
        <v>0</v>
      </c>
      <c r="V253" s="18">
        <f t="shared" si="10"/>
        <v>1</v>
      </c>
      <c r="W253" s="20">
        <f t="shared" si="11"/>
        <v>0</v>
      </c>
      <c r="X253" s="21"/>
      <c r="Y253">
        <v>0</v>
      </c>
    </row>
    <row r="254" spans="1:26">
      <c r="A254" t="s">
        <v>1</v>
      </c>
      <c r="B254">
        <v>2</v>
      </c>
      <c r="C254">
        <v>8</v>
      </c>
      <c r="D254">
        <v>35</v>
      </c>
      <c r="F254" t="s">
        <v>29</v>
      </c>
      <c r="G254" s="13">
        <v>10</v>
      </c>
      <c r="H254" s="13">
        <v>90</v>
      </c>
      <c r="I254" s="13">
        <v>4</v>
      </c>
      <c r="J254" s="13">
        <v>0</v>
      </c>
      <c r="K254" s="13">
        <v>10</v>
      </c>
      <c r="L254" s="13">
        <v>142</v>
      </c>
      <c r="M254" t="s">
        <v>51</v>
      </c>
      <c r="Q254" t="s">
        <v>1</v>
      </c>
      <c r="R254">
        <v>6</v>
      </c>
      <c r="S254">
        <v>5</v>
      </c>
      <c r="T254" s="15">
        <v>50</v>
      </c>
      <c r="U254" s="15">
        <v>0</v>
      </c>
      <c r="V254" s="18">
        <f t="shared" si="10"/>
        <v>1</v>
      </c>
      <c r="W254" s="20">
        <f t="shared" si="11"/>
        <v>0</v>
      </c>
      <c r="X254" s="21"/>
      <c r="Y254">
        <v>0</v>
      </c>
    </row>
    <row r="255" spans="1:26">
      <c r="A255" t="s">
        <v>1</v>
      </c>
      <c r="B255">
        <v>2</v>
      </c>
      <c r="C255">
        <v>9</v>
      </c>
      <c r="D255">
        <v>40</v>
      </c>
      <c r="F255" t="s">
        <v>29</v>
      </c>
      <c r="G255" s="13">
        <v>10</v>
      </c>
      <c r="H255" s="13">
        <v>90</v>
      </c>
      <c r="I255" s="13">
        <v>2</v>
      </c>
      <c r="J255" s="13">
        <v>2</v>
      </c>
      <c r="K255" s="13">
        <v>15</v>
      </c>
      <c r="L255" s="13">
        <v>5</v>
      </c>
      <c r="M255" t="s">
        <v>51</v>
      </c>
      <c r="Q255" t="s">
        <v>1</v>
      </c>
      <c r="R255">
        <v>6</v>
      </c>
      <c r="S255">
        <v>6</v>
      </c>
      <c r="T255" s="15">
        <v>50</v>
      </c>
      <c r="U255" s="15">
        <v>0</v>
      </c>
      <c r="V255" s="18">
        <f t="shared" si="10"/>
        <v>1</v>
      </c>
      <c r="W255" s="20">
        <f t="shared" si="11"/>
        <v>2.2999999999999998</v>
      </c>
      <c r="X255" s="21"/>
      <c r="Y255">
        <v>2.2999999999999998</v>
      </c>
    </row>
    <row r="256" spans="1:26">
      <c r="A256" t="s">
        <v>1</v>
      </c>
      <c r="B256">
        <v>2</v>
      </c>
      <c r="C256">
        <v>10</v>
      </c>
      <c r="D256">
        <v>45</v>
      </c>
      <c r="F256" t="s">
        <v>33</v>
      </c>
      <c r="G256" s="13">
        <v>20</v>
      </c>
      <c r="H256" s="13">
        <v>80</v>
      </c>
      <c r="I256" s="13">
        <v>6</v>
      </c>
      <c r="J256" s="13">
        <v>1</v>
      </c>
      <c r="K256" s="13">
        <v>40</v>
      </c>
      <c r="L256" s="13">
        <v>108</v>
      </c>
      <c r="M256" t="s">
        <v>51</v>
      </c>
      <c r="Q256" t="s">
        <v>1</v>
      </c>
      <c r="R256">
        <v>6</v>
      </c>
      <c r="S256">
        <v>7</v>
      </c>
      <c r="T256" s="15">
        <v>50</v>
      </c>
      <c r="U256" s="15">
        <v>0</v>
      </c>
      <c r="V256" s="18">
        <f t="shared" si="10"/>
        <v>1</v>
      </c>
      <c r="W256" s="20">
        <f t="shared" si="11"/>
        <v>0</v>
      </c>
      <c r="X256" s="21"/>
      <c r="Y256">
        <v>0</v>
      </c>
    </row>
    <row r="257" spans="1:28">
      <c r="A257" t="s">
        <v>1</v>
      </c>
      <c r="B257">
        <v>3</v>
      </c>
      <c r="C257">
        <v>1</v>
      </c>
      <c r="D257">
        <v>0</v>
      </c>
      <c r="F257" t="s">
        <v>30</v>
      </c>
      <c r="G257" s="13">
        <v>0</v>
      </c>
      <c r="H257" s="13">
        <v>0</v>
      </c>
      <c r="I257" s="13">
        <v>4</v>
      </c>
      <c r="J257" s="13">
        <v>3</v>
      </c>
      <c r="K257" s="13">
        <v>129</v>
      </c>
      <c r="L257" s="13">
        <v>50</v>
      </c>
      <c r="M257" t="s">
        <v>51</v>
      </c>
      <c r="Q257" t="s">
        <v>1</v>
      </c>
      <c r="R257">
        <v>6</v>
      </c>
      <c r="S257">
        <v>8</v>
      </c>
      <c r="T257" s="15">
        <v>50</v>
      </c>
      <c r="U257" s="15">
        <v>0</v>
      </c>
      <c r="V257" s="18">
        <f t="shared" si="10"/>
        <v>1</v>
      </c>
      <c r="W257" s="20">
        <f t="shared" si="11"/>
        <v>0</v>
      </c>
      <c r="X257" s="21"/>
      <c r="Y257">
        <v>0</v>
      </c>
    </row>
    <row r="258" spans="1:28">
      <c r="A258" t="s">
        <v>1</v>
      </c>
      <c r="B258">
        <v>3</v>
      </c>
      <c r="C258">
        <v>2</v>
      </c>
      <c r="D258">
        <v>5</v>
      </c>
      <c r="F258" t="s">
        <v>29</v>
      </c>
      <c r="G258" s="13">
        <v>5</v>
      </c>
      <c r="H258" s="13">
        <v>5</v>
      </c>
      <c r="I258" s="13">
        <v>1</v>
      </c>
      <c r="J258" s="13">
        <v>1</v>
      </c>
      <c r="K258" s="13">
        <v>2</v>
      </c>
      <c r="L258" s="13">
        <v>16</v>
      </c>
      <c r="M258" t="s">
        <v>51</v>
      </c>
      <c r="Q258" t="s">
        <v>1</v>
      </c>
      <c r="R258">
        <v>6</v>
      </c>
      <c r="S258">
        <v>9</v>
      </c>
      <c r="T258" s="15">
        <v>50</v>
      </c>
      <c r="U258" s="15">
        <v>0</v>
      </c>
      <c r="V258" s="18">
        <f t="shared" si="10"/>
        <v>1</v>
      </c>
      <c r="W258" s="20">
        <f t="shared" si="11"/>
        <v>0</v>
      </c>
      <c r="X258" s="21"/>
      <c r="Y258">
        <v>0</v>
      </c>
    </row>
    <row r="259" spans="1:28">
      <c r="A259" t="s">
        <v>1</v>
      </c>
      <c r="B259">
        <v>3</v>
      </c>
      <c r="C259">
        <v>3</v>
      </c>
      <c r="D259">
        <v>10</v>
      </c>
      <c r="F259" t="s">
        <v>29</v>
      </c>
      <c r="G259" s="13">
        <v>5</v>
      </c>
      <c r="H259" s="13">
        <v>5</v>
      </c>
      <c r="I259" s="13">
        <v>3</v>
      </c>
      <c r="J259" s="13">
        <v>1</v>
      </c>
      <c r="K259" s="13">
        <v>112</v>
      </c>
      <c r="L259" s="13">
        <v>20</v>
      </c>
      <c r="M259" t="s">
        <v>51</v>
      </c>
      <c r="Q259" t="s">
        <v>1</v>
      </c>
      <c r="R259">
        <v>6</v>
      </c>
      <c r="S259">
        <v>10</v>
      </c>
      <c r="T259" s="15">
        <v>50</v>
      </c>
      <c r="U259" s="15">
        <v>0</v>
      </c>
      <c r="V259" s="18">
        <f t="shared" si="10"/>
        <v>1</v>
      </c>
      <c r="W259" s="20">
        <f t="shared" si="11"/>
        <v>0</v>
      </c>
      <c r="X259" s="21"/>
      <c r="Y259">
        <v>0</v>
      </c>
    </row>
    <row r="260" spans="1:28">
      <c r="A260" t="s">
        <v>1</v>
      </c>
      <c r="B260">
        <v>3</v>
      </c>
      <c r="C260">
        <v>4</v>
      </c>
      <c r="D260">
        <v>15</v>
      </c>
      <c r="F260" t="s">
        <v>29</v>
      </c>
      <c r="G260" s="13">
        <v>2</v>
      </c>
      <c r="H260" s="13">
        <v>3</v>
      </c>
      <c r="I260" s="13">
        <v>1</v>
      </c>
      <c r="J260" s="13">
        <v>1</v>
      </c>
      <c r="K260" s="13">
        <v>67</v>
      </c>
      <c r="L260" s="13">
        <v>33</v>
      </c>
      <c r="M260" t="s">
        <v>51</v>
      </c>
      <c r="Q260" t="s">
        <v>1</v>
      </c>
      <c r="R260">
        <v>6</v>
      </c>
      <c r="S260">
        <v>11</v>
      </c>
      <c r="T260" s="15">
        <v>50</v>
      </c>
      <c r="U260" s="15">
        <v>0</v>
      </c>
      <c r="V260" s="18">
        <f t="shared" si="10"/>
        <v>1</v>
      </c>
      <c r="W260" s="20">
        <f t="shared" si="11"/>
        <v>0</v>
      </c>
      <c r="X260" s="21"/>
      <c r="Y260">
        <v>0</v>
      </c>
    </row>
    <row r="261" spans="1:28">
      <c r="A261" t="s">
        <v>1</v>
      </c>
      <c r="B261">
        <v>3</v>
      </c>
      <c r="C261">
        <v>5</v>
      </c>
      <c r="D261">
        <v>20</v>
      </c>
      <c r="F261" t="s">
        <v>29</v>
      </c>
      <c r="G261" s="13">
        <v>70</v>
      </c>
      <c r="H261" s="13">
        <v>20</v>
      </c>
      <c r="I261" s="13">
        <v>2</v>
      </c>
      <c r="J261" s="13">
        <v>3</v>
      </c>
      <c r="K261" s="13">
        <v>18</v>
      </c>
      <c r="L261" s="13">
        <v>18</v>
      </c>
      <c r="M261" t="s">
        <v>51</v>
      </c>
      <c r="T261" s="15"/>
      <c r="U261" s="15">
        <v>0</v>
      </c>
      <c r="V261" s="18">
        <f t="shared" si="10"/>
        <v>0</v>
      </c>
      <c r="X261" s="2"/>
    </row>
    <row r="262" spans="1:28">
      <c r="A262" t="s">
        <v>1</v>
      </c>
      <c r="B262">
        <v>3</v>
      </c>
      <c r="C262">
        <v>6</v>
      </c>
      <c r="D262">
        <v>25</v>
      </c>
      <c r="F262" t="s">
        <v>32</v>
      </c>
      <c r="G262" s="13">
        <v>2</v>
      </c>
      <c r="H262" s="13">
        <v>5</v>
      </c>
      <c r="I262" s="13">
        <v>2</v>
      </c>
      <c r="J262" s="13">
        <v>3</v>
      </c>
      <c r="K262" s="13">
        <v>8</v>
      </c>
      <c r="L262" s="13">
        <v>8</v>
      </c>
      <c r="M262" t="s">
        <v>51</v>
      </c>
      <c r="Q262" t="s">
        <v>3</v>
      </c>
      <c r="R262">
        <v>1</v>
      </c>
      <c r="S262">
        <v>1</v>
      </c>
      <c r="T262" s="15">
        <v>0</v>
      </c>
      <c r="U262" s="15">
        <v>0</v>
      </c>
      <c r="V262" s="18">
        <f t="shared" si="10"/>
        <v>1</v>
      </c>
      <c r="X262" s="2"/>
      <c r="Y262">
        <v>2.5</v>
      </c>
    </row>
    <row r="263" spans="1:28">
      <c r="A263" t="s">
        <v>1</v>
      </c>
      <c r="B263">
        <v>3</v>
      </c>
      <c r="C263">
        <v>7</v>
      </c>
      <c r="D263">
        <v>30</v>
      </c>
      <c r="F263" t="s">
        <v>32</v>
      </c>
      <c r="G263" s="13">
        <v>5</v>
      </c>
      <c r="H263" s="13">
        <v>90</v>
      </c>
      <c r="I263" s="13">
        <v>3</v>
      </c>
      <c r="J263" s="13">
        <v>4</v>
      </c>
      <c r="K263" s="13">
        <v>100</v>
      </c>
      <c r="L263" s="13">
        <v>4</v>
      </c>
      <c r="M263" t="s">
        <v>51</v>
      </c>
      <c r="Q263" t="s">
        <v>3</v>
      </c>
      <c r="R263">
        <v>1</v>
      </c>
      <c r="S263">
        <v>2</v>
      </c>
      <c r="T263" s="15">
        <v>0</v>
      </c>
      <c r="U263" s="15">
        <v>0</v>
      </c>
      <c r="V263" s="18">
        <f t="shared" ref="V263:V326" si="12">COUNT(Y263:AN263)</f>
        <v>0</v>
      </c>
      <c r="X263" s="2"/>
    </row>
    <row r="264" spans="1:28">
      <c r="A264" t="s">
        <v>1</v>
      </c>
      <c r="B264">
        <v>3</v>
      </c>
      <c r="C264">
        <v>8</v>
      </c>
      <c r="D264">
        <v>35</v>
      </c>
      <c r="F264" t="s">
        <v>31</v>
      </c>
      <c r="G264" s="13">
        <v>2</v>
      </c>
      <c r="H264" s="13">
        <v>98</v>
      </c>
      <c r="I264" s="13">
        <v>4</v>
      </c>
      <c r="J264" s="13">
        <v>0</v>
      </c>
      <c r="K264" s="13">
        <v>9</v>
      </c>
      <c r="L264" s="13">
        <v>53</v>
      </c>
      <c r="M264" t="s">
        <v>51</v>
      </c>
      <c r="Q264" t="s">
        <v>3</v>
      </c>
      <c r="R264">
        <v>1</v>
      </c>
      <c r="S264">
        <v>3</v>
      </c>
      <c r="T264" s="15">
        <v>0</v>
      </c>
      <c r="U264" s="15">
        <v>0</v>
      </c>
      <c r="V264" s="18">
        <f t="shared" si="12"/>
        <v>4</v>
      </c>
      <c r="W264" s="20">
        <f>AVERAGE(Y264:AN264)</f>
        <v>2.75</v>
      </c>
      <c r="X264" s="21"/>
      <c r="Y264">
        <v>2</v>
      </c>
      <c r="Z264">
        <v>5.5</v>
      </c>
      <c r="AA264">
        <v>2.5</v>
      </c>
      <c r="AB264">
        <v>1</v>
      </c>
    </row>
    <row r="265" spans="1:28">
      <c r="A265" t="s">
        <v>1</v>
      </c>
      <c r="B265">
        <v>3</v>
      </c>
      <c r="C265">
        <v>9</v>
      </c>
      <c r="D265">
        <v>40</v>
      </c>
      <c r="F265" t="s">
        <v>31</v>
      </c>
      <c r="G265" s="13">
        <v>40</v>
      </c>
      <c r="H265" s="13">
        <v>60</v>
      </c>
      <c r="I265" s="13">
        <v>1</v>
      </c>
      <c r="J265" s="13">
        <v>2</v>
      </c>
      <c r="K265" s="13">
        <v>9</v>
      </c>
      <c r="L265" s="13">
        <v>55</v>
      </c>
      <c r="M265" t="s">
        <v>51</v>
      </c>
      <c r="Q265" t="s">
        <v>3</v>
      </c>
      <c r="R265">
        <v>1</v>
      </c>
      <c r="S265">
        <v>4</v>
      </c>
      <c r="T265" s="15">
        <v>0</v>
      </c>
      <c r="U265" s="15">
        <v>0</v>
      </c>
      <c r="V265" s="18">
        <f t="shared" si="12"/>
        <v>0</v>
      </c>
      <c r="W265" s="20"/>
      <c r="X265" s="21"/>
    </row>
    <row r="266" spans="1:28">
      <c r="A266" t="s">
        <v>1</v>
      </c>
      <c r="B266">
        <v>3</v>
      </c>
      <c r="C266">
        <v>10</v>
      </c>
      <c r="D266">
        <v>45</v>
      </c>
      <c r="F266" t="s">
        <v>33</v>
      </c>
      <c r="G266" s="13">
        <v>40</v>
      </c>
      <c r="H266" s="13">
        <v>60</v>
      </c>
      <c r="I266" s="13">
        <v>2</v>
      </c>
      <c r="J266" s="13">
        <v>0</v>
      </c>
      <c r="K266" s="13">
        <v>17</v>
      </c>
      <c r="L266" s="13">
        <v>40</v>
      </c>
      <c r="M266" t="s">
        <v>51</v>
      </c>
      <c r="Q266" t="s">
        <v>3</v>
      </c>
      <c r="R266">
        <v>1</v>
      </c>
      <c r="S266">
        <v>5</v>
      </c>
      <c r="T266" s="15">
        <v>0</v>
      </c>
      <c r="U266" s="15">
        <v>0</v>
      </c>
      <c r="V266" s="18">
        <f t="shared" si="12"/>
        <v>3</v>
      </c>
      <c r="W266" s="20">
        <f>AVERAGE(Y266:AN266)</f>
        <v>1.8333333333333333</v>
      </c>
      <c r="X266" s="21">
        <f>VAR(Y266:AN266)</f>
        <v>2.083333333333333</v>
      </c>
      <c r="Y266">
        <v>3.5</v>
      </c>
      <c r="Z266">
        <v>1</v>
      </c>
      <c r="AA266">
        <v>1</v>
      </c>
    </row>
    <row r="267" spans="1:28">
      <c r="A267" t="s">
        <v>1</v>
      </c>
      <c r="B267">
        <v>4</v>
      </c>
      <c r="C267">
        <v>1</v>
      </c>
      <c r="D267">
        <v>0</v>
      </c>
      <c r="F267" t="s">
        <v>30</v>
      </c>
      <c r="G267" s="13">
        <v>0</v>
      </c>
      <c r="H267" s="13">
        <v>0</v>
      </c>
      <c r="I267" s="13">
        <v>6</v>
      </c>
      <c r="J267" s="13">
        <v>4</v>
      </c>
      <c r="K267" s="13">
        <v>19</v>
      </c>
      <c r="L267" s="13">
        <v>99</v>
      </c>
      <c r="M267" t="s">
        <v>51</v>
      </c>
      <c r="Q267" t="s">
        <v>3</v>
      </c>
      <c r="R267">
        <v>1</v>
      </c>
      <c r="S267">
        <v>6</v>
      </c>
      <c r="T267" s="15">
        <v>0</v>
      </c>
      <c r="U267" s="15">
        <v>0</v>
      </c>
      <c r="V267" s="18">
        <f t="shared" si="12"/>
        <v>0</v>
      </c>
      <c r="W267" s="20"/>
      <c r="X267" s="21"/>
    </row>
    <row r="268" spans="1:28">
      <c r="A268" t="s">
        <v>1</v>
      </c>
      <c r="B268">
        <v>4</v>
      </c>
      <c r="C268">
        <v>2</v>
      </c>
      <c r="D268">
        <v>5</v>
      </c>
      <c r="F268" t="s">
        <v>29</v>
      </c>
      <c r="G268" s="13">
        <v>5</v>
      </c>
      <c r="H268" s="13">
        <v>5</v>
      </c>
      <c r="I268" s="13">
        <v>3</v>
      </c>
      <c r="J268" s="13">
        <v>4</v>
      </c>
      <c r="K268" s="13">
        <v>45</v>
      </c>
      <c r="L268" s="13">
        <v>24</v>
      </c>
      <c r="M268" t="s">
        <v>51</v>
      </c>
      <c r="Q268" t="s">
        <v>3</v>
      </c>
      <c r="R268">
        <v>1</v>
      </c>
      <c r="S268">
        <v>7</v>
      </c>
      <c r="T268" s="15">
        <v>0</v>
      </c>
      <c r="U268" s="15">
        <v>0</v>
      </c>
      <c r="V268" s="18">
        <f t="shared" si="12"/>
        <v>0</v>
      </c>
      <c r="W268" s="20"/>
      <c r="X268" s="21"/>
    </row>
    <row r="269" spans="1:28">
      <c r="A269" t="s">
        <v>1</v>
      </c>
      <c r="B269">
        <v>4</v>
      </c>
      <c r="C269">
        <v>3</v>
      </c>
      <c r="D269">
        <v>10</v>
      </c>
      <c r="F269" t="s">
        <v>29</v>
      </c>
      <c r="G269" s="13">
        <v>5</v>
      </c>
      <c r="H269" s="13">
        <v>5</v>
      </c>
      <c r="I269" s="13">
        <v>0</v>
      </c>
      <c r="J269" s="13">
        <v>1</v>
      </c>
      <c r="K269" s="13">
        <v>131</v>
      </c>
      <c r="L269" s="13">
        <v>94</v>
      </c>
      <c r="M269" t="s">
        <v>51</v>
      </c>
      <c r="Q269" t="s">
        <v>3</v>
      </c>
      <c r="R269">
        <v>1</v>
      </c>
      <c r="S269">
        <v>8</v>
      </c>
      <c r="T269" s="15">
        <v>0</v>
      </c>
      <c r="U269" s="15">
        <v>0</v>
      </c>
      <c r="V269" s="18">
        <f t="shared" si="12"/>
        <v>1</v>
      </c>
      <c r="W269" s="20">
        <f>AVERAGE(Y269:AN269)</f>
        <v>2.5</v>
      </c>
      <c r="X269" s="21"/>
      <c r="Y269">
        <v>2.5</v>
      </c>
    </row>
    <row r="270" spans="1:28">
      <c r="A270" t="s">
        <v>1</v>
      </c>
      <c r="B270">
        <v>4</v>
      </c>
      <c r="C270">
        <v>4</v>
      </c>
      <c r="D270">
        <v>15</v>
      </c>
      <c r="F270" t="s">
        <v>29</v>
      </c>
      <c r="G270" s="13">
        <v>20</v>
      </c>
      <c r="H270" s="13">
        <v>5</v>
      </c>
      <c r="I270" s="13">
        <v>0</v>
      </c>
      <c r="J270" s="13">
        <v>2</v>
      </c>
      <c r="K270" s="13">
        <v>60</v>
      </c>
      <c r="L270" s="13">
        <v>38</v>
      </c>
      <c r="M270" t="s">
        <v>51</v>
      </c>
      <c r="Q270" t="s">
        <v>3</v>
      </c>
      <c r="R270">
        <v>1</v>
      </c>
      <c r="S270">
        <v>9</v>
      </c>
      <c r="T270" s="15">
        <v>0</v>
      </c>
      <c r="U270" s="15">
        <v>0</v>
      </c>
      <c r="V270" s="18">
        <f t="shared" si="12"/>
        <v>0</v>
      </c>
      <c r="W270" s="20"/>
      <c r="X270" s="21"/>
    </row>
    <row r="271" spans="1:28">
      <c r="A271" t="s">
        <v>1</v>
      </c>
      <c r="B271">
        <v>4</v>
      </c>
      <c r="C271">
        <v>5</v>
      </c>
      <c r="D271">
        <v>20</v>
      </c>
      <c r="F271" t="s">
        <v>32</v>
      </c>
      <c r="G271" s="13">
        <v>5</v>
      </c>
      <c r="H271" s="13">
        <v>5</v>
      </c>
      <c r="I271" s="13">
        <v>0</v>
      </c>
      <c r="J271" s="13">
        <v>0</v>
      </c>
      <c r="K271" s="13">
        <v>69</v>
      </c>
      <c r="L271" s="13">
        <v>208</v>
      </c>
      <c r="M271" t="s">
        <v>51</v>
      </c>
      <c r="Q271" t="s">
        <v>3</v>
      </c>
      <c r="R271">
        <v>1</v>
      </c>
      <c r="S271">
        <v>10</v>
      </c>
      <c r="T271" s="15">
        <v>0</v>
      </c>
      <c r="U271" s="15">
        <v>0</v>
      </c>
      <c r="V271" s="18">
        <f t="shared" si="12"/>
        <v>0</v>
      </c>
      <c r="W271" s="20"/>
      <c r="X271" s="21"/>
    </row>
    <row r="272" spans="1:28">
      <c r="A272" t="s">
        <v>1</v>
      </c>
      <c r="B272">
        <v>4</v>
      </c>
      <c r="C272">
        <v>6</v>
      </c>
      <c r="D272">
        <v>25</v>
      </c>
      <c r="F272" t="s">
        <v>29</v>
      </c>
      <c r="G272" s="13">
        <v>30</v>
      </c>
      <c r="H272" s="13">
        <v>5</v>
      </c>
      <c r="I272" s="13">
        <v>2</v>
      </c>
      <c r="J272" s="13">
        <v>0</v>
      </c>
      <c r="K272" s="13">
        <v>6</v>
      </c>
      <c r="L272" s="13">
        <v>7</v>
      </c>
      <c r="M272" t="s">
        <v>51</v>
      </c>
      <c r="Q272" t="s">
        <v>3</v>
      </c>
      <c r="R272">
        <v>2</v>
      </c>
      <c r="S272">
        <v>1</v>
      </c>
      <c r="T272" s="15">
        <v>11.5</v>
      </c>
      <c r="U272" s="15">
        <v>0</v>
      </c>
      <c r="V272" s="18">
        <f t="shared" si="12"/>
        <v>0</v>
      </c>
      <c r="W272" s="20"/>
      <c r="X272" s="21"/>
    </row>
    <row r="273" spans="1:31">
      <c r="A273" t="s">
        <v>1</v>
      </c>
      <c r="B273">
        <v>4</v>
      </c>
      <c r="C273">
        <v>7</v>
      </c>
      <c r="D273">
        <v>30</v>
      </c>
      <c r="F273" s="12"/>
      <c r="G273" s="14"/>
      <c r="H273" s="14"/>
      <c r="I273" s="14"/>
      <c r="J273" s="14"/>
      <c r="K273" s="14"/>
      <c r="L273" s="14"/>
      <c r="M273" t="s">
        <v>51</v>
      </c>
      <c r="Q273" t="s">
        <v>3</v>
      </c>
      <c r="R273">
        <v>2</v>
      </c>
      <c r="S273">
        <v>2</v>
      </c>
      <c r="T273" s="15">
        <v>11.5</v>
      </c>
      <c r="U273" s="15">
        <v>0</v>
      </c>
      <c r="V273" s="18">
        <f t="shared" si="12"/>
        <v>0</v>
      </c>
      <c r="W273" s="20"/>
      <c r="X273" s="21"/>
    </row>
    <row r="274" spans="1:31">
      <c r="A274" t="s">
        <v>1</v>
      </c>
      <c r="B274">
        <v>4</v>
      </c>
      <c r="C274">
        <v>8</v>
      </c>
      <c r="D274">
        <v>35</v>
      </c>
      <c r="F274" s="12"/>
      <c r="G274" s="14"/>
      <c r="H274" s="14"/>
      <c r="I274" s="14"/>
      <c r="J274" s="14"/>
      <c r="K274" s="14"/>
      <c r="L274" s="14"/>
      <c r="M274" t="s">
        <v>51</v>
      </c>
      <c r="Q274" t="s">
        <v>3</v>
      </c>
      <c r="R274">
        <v>2</v>
      </c>
      <c r="S274">
        <v>3</v>
      </c>
      <c r="T274" s="15">
        <v>11.5</v>
      </c>
      <c r="U274" s="15">
        <v>0</v>
      </c>
      <c r="V274" s="18">
        <f t="shared" si="12"/>
        <v>7</v>
      </c>
      <c r="W274" s="20">
        <f>AVERAGE(Y274:AN274)</f>
        <v>1.8285714285714287</v>
      </c>
      <c r="X274" s="21">
        <f>VAR(Y274:AN274)</f>
        <v>0.38904761904761881</v>
      </c>
      <c r="Y274">
        <v>2.5</v>
      </c>
      <c r="Z274">
        <v>1.8</v>
      </c>
      <c r="AA274">
        <v>2</v>
      </c>
      <c r="AB274">
        <v>2</v>
      </c>
      <c r="AC274">
        <v>2.5</v>
      </c>
      <c r="AD274">
        <v>1</v>
      </c>
      <c r="AE274">
        <v>1</v>
      </c>
    </row>
    <row r="275" spans="1:31">
      <c r="A275" t="s">
        <v>1</v>
      </c>
      <c r="B275">
        <v>4</v>
      </c>
      <c r="C275">
        <v>9</v>
      </c>
      <c r="D275">
        <v>40</v>
      </c>
      <c r="F275" s="12"/>
      <c r="G275" s="14"/>
      <c r="H275" s="14"/>
      <c r="I275" s="14"/>
      <c r="J275" s="14"/>
      <c r="K275" s="14"/>
      <c r="L275" s="14"/>
      <c r="M275" t="s">
        <v>51</v>
      </c>
      <c r="Q275" t="s">
        <v>3</v>
      </c>
      <c r="R275">
        <v>2</v>
      </c>
      <c r="S275">
        <v>4</v>
      </c>
      <c r="T275" s="15">
        <v>11.5</v>
      </c>
      <c r="U275" s="15">
        <v>0</v>
      </c>
      <c r="V275" s="18">
        <f t="shared" si="12"/>
        <v>0</v>
      </c>
      <c r="W275" s="20"/>
      <c r="X275" s="21"/>
    </row>
    <row r="276" spans="1:31">
      <c r="A276" t="s">
        <v>1</v>
      </c>
      <c r="B276">
        <v>4</v>
      </c>
      <c r="C276">
        <v>10</v>
      </c>
      <c r="D276">
        <v>45</v>
      </c>
      <c r="F276" s="12"/>
      <c r="G276" s="14"/>
      <c r="H276" s="14"/>
      <c r="I276" s="14"/>
      <c r="J276" s="14"/>
      <c r="K276" s="14"/>
      <c r="L276" s="14"/>
      <c r="M276" t="s">
        <v>51</v>
      </c>
      <c r="Q276" t="s">
        <v>3</v>
      </c>
      <c r="R276">
        <v>2</v>
      </c>
      <c r="S276">
        <v>5</v>
      </c>
      <c r="T276" s="15">
        <v>11.5</v>
      </c>
      <c r="U276" s="15">
        <v>0</v>
      </c>
      <c r="V276" s="18">
        <f t="shared" si="12"/>
        <v>3</v>
      </c>
      <c r="W276" s="20">
        <f>AVERAGE(Y276:AN276)</f>
        <v>1.8333333333333333</v>
      </c>
      <c r="X276" s="21">
        <f>VAR(Y276:AN276)</f>
        <v>0.58333333333333304</v>
      </c>
      <c r="Y276">
        <v>1</v>
      </c>
      <c r="Z276">
        <v>2.5</v>
      </c>
      <c r="AA276">
        <v>2</v>
      </c>
    </row>
    <row r="277" spans="1:31">
      <c r="A277" t="s">
        <v>1</v>
      </c>
      <c r="B277">
        <v>5</v>
      </c>
      <c r="C277">
        <v>1</v>
      </c>
      <c r="D277">
        <v>0</v>
      </c>
      <c r="F277" t="s">
        <v>29</v>
      </c>
      <c r="G277" s="13">
        <v>5</v>
      </c>
      <c r="H277" s="13">
        <v>1</v>
      </c>
      <c r="I277" s="13">
        <v>3</v>
      </c>
      <c r="J277" s="13">
        <v>1</v>
      </c>
      <c r="K277" s="13">
        <v>69</v>
      </c>
      <c r="L277" s="13">
        <v>43</v>
      </c>
      <c r="M277" t="s">
        <v>51</v>
      </c>
      <c r="Q277" t="s">
        <v>3</v>
      </c>
      <c r="R277">
        <v>2</v>
      </c>
      <c r="S277">
        <v>6</v>
      </c>
      <c r="T277" s="15">
        <v>11.5</v>
      </c>
      <c r="U277" s="15">
        <v>0</v>
      </c>
      <c r="V277" s="18">
        <f t="shared" si="12"/>
        <v>0</v>
      </c>
      <c r="W277" s="20"/>
      <c r="X277" s="21"/>
    </row>
    <row r="278" spans="1:31">
      <c r="A278" t="s">
        <v>1</v>
      </c>
      <c r="B278">
        <v>5</v>
      </c>
      <c r="C278">
        <v>2</v>
      </c>
      <c r="D278">
        <v>5</v>
      </c>
      <c r="F278" t="s">
        <v>32</v>
      </c>
      <c r="G278" s="13">
        <v>10</v>
      </c>
      <c r="H278" s="13">
        <v>5</v>
      </c>
      <c r="I278" s="13">
        <v>0</v>
      </c>
      <c r="J278" s="13">
        <v>0</v>
      </c>
      <c r="K278" s="13">
        <v>251</v>
      </c>
      <c r="L278" s="13">
        <v>72</v>
      </c>
      <c r="M278" t="s">
        <v>51</v>
      </c>
      <c r="Q278" t="s">
        <v>3</v>
      </c>
      <c r="R278">
        <v>2</v>
      </c>
      <c r="S278">
        <v>7</v>
      </c>
      <c r="T278" s="15">
        <v>11.5</v>
      </c>
      <c r="U278" s="15">
        <v>0</v>
      </c>
      <c r="V278" s="18">
        <f t="shared" si="12"/>
        <v>3</v>
      </c>
      <c r="W278" s="20">
        <f>AVERAGE(Y278:AN278)</f>
        <v>1.3333333333333333</v>
      </c>
      <c r="X278" s="21">
        <f>VAR(Y278:AN278)</f>
        <v>0.32333333333333369</v>
      </c>
      <c r="Y278">
        <v>0.7</v>
      </c>
      <c r="Z278">
        <v>1.5</v>
      </c>
      <c r="AA278">
        <v>1.8</v>
      </c>
    </row>
    <row r="279" spans="1:31">
      <c r="A279" t="s">
        <v>1</v>
      </c>
      <c r="B279">
        <v>5</v>
      </c>
      <c r="C279">
        <v>3</v>
      </c>
      <c r="D279">
        <v>10</v>
      </c>
      <c r="F279" t="s">
        <v>32</v>
      </c>
      <c r="G279" s="13">
        <v>15</v>
      </c>
      <c r="H279" s="13">
        <v>1</v>
      </c>
      <c r="I279" s="13">
        <v>2</v>
      </c>
      <c r="J279" s="13">
        <v>2</v>
      </c>
      <c r="K279" s="13">
        <v>210</v>
      </c>
      <c r="L279" s="13">
        <v>11</v>
      </c>
      <c r="M279" t="s">
        <v>51</v>
      </c>
      <c r="Q279" t="s">
        <v>3</v>
      </c>
      <c r="R279">
        <v>2</v>
      </c>
      <c r="S279">
        <v>8</v>
      </c>
      <c r="T279" s="15">
        <v>11.5</v>
      </c>
      <c r="U279" s="15">
        <v>0</v>
      </c>
      <c r="V279" s="18">
        <f t="shared" si="12"/>
        <v>2</v>
      </c>
      <c r="W279" s="20">
        <f>AVERAGE(Y279:AN279)</f>
        <v>1</v>
      </c>
      <c r="X279" s="21">
        <f>VAR(Y279:AN279)</f>
        <v>0.5</v>
      </c>
      <c r="Y279">
        <v>1.5</v>
      </c>
      <c r="Z279">
        <v>0.5</v>
      </c>
    </row>
    <row r="280" spans="1:31">
      <c r="A280" t="s">
        <v>1</v>
      </c>
      <c r="B280">
        <v>5</v>
      </c>
      <c r="C280">
        <v>4</v>
      </c>
      <c r="D280">
        <v>15</v>
      </c>
      <c r="F280" t="s">
        <v>32</v>
      </c>
      <c r="G280" s="13">
        <v>20</v>
      </c>
      <c r="H280" s="13">
        <v>10</v>
      </c>
      <c r="I280" s="13">
        <v>0</v>
      </c>
      <c r="J280" s="13">
        <v>0</v>
      </c>
      <c r="K280" s="13">
        <v>76</v>
      </c>
      <c r="L280" s="13">
        <v>56</v>
      </c>
      <c r="M280" t="s">
        <v>51</v>
      </c>
      <c r="Q280" t="s">
        <v>3</v>
      </c>
      <c r="R280">
        <v>2</v>
      </c>
      <c r="S280">
        <v>9</v>
      </c>
      <c r="T280" s="15">
        <v>11.5</v>
      </c>
      <c r="U280" s="15">
        <v>0</v>
      </c>
      <c r="V280" s="18">
        <f t="shared" si="12"/>
        <v>1</v>
      </c>
      <c r="W280" s="20"/>
      <c r="X280" s="21"/>
      <c r="Y280">
        <v>1.8</v>
      </c>
    </row>
    <row r="281" spans="1:31">
      <c r="A281" t="s">
        <v>1</v>
      </c>
      <c r="B281">
        <v>5</v>
      </c>
      <c r="C281">
        <v>5</v>
      </c>
      <c r="D281">
        <v>20</v>
      </c>
      <c r="F281" t="s">
        <v>32</v>
      </c>
      <c r="G281" s="13">
        <v>10</v>
      </c>
      <c r="H281" s="13">
        <v>1</v>
      </c>
      <c r="I281" s="13">
        <v>0</v>
      </c>
      <c r="J281" s="13">
        <v>1</v>
      </c>
      <c r="K281" s="13">
        <v>90</v>
      </c>
      <c r="L281" s="13">
        <v>8</v>
      </c>
      <c r="M281" t="s">
        <v>51</v>
      </c>
      <c r="Q281" t="s">
        <v>3</v>
      </c>
      <c r="R281">
        <v>2</v>
      </c>
      <c r="S281">
        <v>10</v>
      </c>
      <c r="T281" s="15">
        <v>11.5</v>
      </c>
      <c r="U281" s="15">
        <v>0</v>
      </c>
      <c r="V281" s="18">
        <f t="shared" si="12"/>
        <v>1</v>
      </c>
      <c r="W281" s="20">
        <f>AVERAGE(Y281:AN281)</f>
        <v>0.5</v>
      </c>
      <c r="X281" s="21"/>
      <c r="Y281">
        <v>0.5</v>
      </c>
    </row>
    <row r="282" spans="1:31">
      <c r="A282" t="s">
        <v>1</v>
      </c>
      <c r="B282">
        <v>5</v>
      </c>
      <c r="C282">
        <v>6</v>
      </c>
      <c r="D282">
        <v>25</v>
      </c>
      <c r="F282" t="s">
        <v>44</v>
      </c>
      <c r="G282" s="13">
        <v>15</v>
      </c>
      <c r="H282" s="13">
        <v>5</v>
      </c>
      <c r="I282" s="13">
        <v>1</v>
      </c>
      <c r="J282" s="13">
        <v>0</v>
      </c>
      <c r="K282" s="13">
        <v>162</v>
      </c>
      <c r="L282" s="13">
        <v>11</v>
      </c>
      <c r="M282" t="s">
        <v>51</v>
      </c>
      <c r="Q282" t="s">
        <v>3</v>
      </c>
      <c r="R282">
        <v>3</v>
      </c>
      <c r="S282">
        <v>1</v>
      </c>
      <c r="T282" s="15">
        <v>19.3</v>
      </c>
      <c r="U282" s="15">
        <v>0</v>
      </c>
      <c r="V282" s="18">
        <f t="shared" si="12"/>
        <v>0</v>
      </c>
      <c r="X282" s="2"/>
    </row>
    <row r="283" spans="1:31">
      <c r="A283" t="s">
        <v>1</v>
      </c>
      <c r="B283">
        <v>5</v>
      </c>
      <c r="C283">
        <v>7</v>
      </c>
      <c r="D283">
        <v>30</v>
      </c>
      <c r="F283" t="s">
        <v>31</v>
      </c>
      <c r="G283" s="13">
        <v>10</v>
      </c>
      <c r="H283" s="13">
        <v>10</v>
      </c>
      <c r="I283" s="13">
        <v>3</v>
      </c>
      <c r="J283" s="13">
        <v>0</v>
      </c>
      <c r="K283" s="13">
        <v>114</v>
      </c>
      <c r="L283" s="13">
        <v>21</v>
      </c>
      <c r="M283" t="s">
        <v>51</v>
      </c>
      <c r="Q283" t="s">
        <v>3</v>
      </c>
      <c r="R283">
        <v>3</v>
      </c>
      <c r="S283">
        <v>2</v>
      </c>
      <c r="T283" s="15">
        <v>19.3</v>
      </c>
      <c r="U283" s="15">
        <v>0</v>
      </c>
      <c r="V283" s="18">
        <f t="shared" si="12"/>
        <v>0</v>
      </c>
      <c r="X283" s="2"/>
    </row>
    <row r="284" spans="1:31">
      <c r="A284" t="s">
        <v>1</v>
      </c>
      <c r="B284">
        <v>5</v>
      </c>
      <c r="C284">
        <v>8</v>
      </c>
      <c r="D284">
        <v>35</v>
      </c>
      <c r="F284" t="s">
        <v>31</v>
      </c>
      <c r="G284" s="13">
        <v>70</v>
      </c>
      <c r="H284" s="13">
        <v>10</v>
      </c>
      <c r="I284" s="13">
        <v>2</v>
      </c>
      <c r="J284" s="13">
        <v>0</v>
      </c>
      <c r="K284" s="13">
        <v>91</v>
      </c>
      <c r="L284" s="13">
        <v>7</v>
      </c>
      <c r="M284" t="s">
        <v>51</v>
      </c>
      <c r="Q284" t="s">
        <v>3</v>
      </c>
      <c r="R284">
        <v>3</v>
      </c>
      <c r="S284">
        <v>3</v>
      </c>
      <c r="T284" s="15">
        <v>19.3</v>
      </c>
      <c r="U284" s="15">
        <v>0</v>
      </c>
      <c r="V284" s="18">
        <f t="shared" si="12"/>
        <v>0</v>
      </c>
      <c r="X284" s="2"/>
    </row>
    <row r="285" spans="1:31">
      <c r="A285" t="s">
        <v>1</v>
      </c>
      <c r="B285">
        <v>5</v>
      </c>
      <c r="C285">
        <v>9</v>
      </c>
      <c r="D285">
        <v>40</v>
      </c>
      <c r="F285" t="s">
        <v>31</v>
      </c>
      <c r="G285" s="13">
        <v>20</v>
      </c>
      <c r="H285" s="13">
        <v>10</v>
      </c>
      <c r="I285" s="13">
        <v>1</v>
      </c>
      <c r="J285" s="13">
        <v>0</v>
      </c>
      <c r="K285" s="13">
        <v>33</v>
      </c>
      <c r="L285" s="13">
        <v>54</v>
      </c>
      <c r="M285" t="s">
        <v>51</v>
      </c>
      <c r="Q285" t="s">
        <v>3</v>
      </c>
      <c r="R285">
        <v>3</v>
      </c>
      <c r="S285">
        <v>4</v>
      </c>
      <c r="T285" s="15">
        <v>19.3</v>
      </c>
      <c r="U285" s="15">
        <v>0</v>
      </c>
      <c r="V285" s="18">
        <f t="shared" si="12"/>
        <v>0</v>
      </c>
      <c r="X285" s="2"/>
    </row>
    <row r="286" spans="1:31">
      <c r="A286" t="s">
        <v>1</v>
      </c>
      <c r="B286">
        <v>5</v>
      </c>
      <c r="C286">
        <v>10</v>
      </c>
      <c r="D286">
        <v>45</v>
      </c>
      <c r="F286" t="s">
        <v>31</v>
      </c>
      <c r="G286" s="13">
        <v>40</v>
      </c>
      <c r="H286" s="13">
        <v>30</v>
      </c>
      <c r="I286" s="13">
        <v>0</v>
      </c>
      <c r="J286" s="13">
        <v>0</v>
      </c>
      <c r="K286" s="13">
        <v>60</v>
      </c>
      <c r="L286" s="13">
        <v>64</v>
      </c>
      <c r="M286" t="s">
        <v>51</v>
      </c>
      <c r="Q286" t="s">
        <v>3</v>
      </c>
      <c r="R286">
        <v>3</v>
      </c>
      <c r="S286">
        <v>5</v>
      </c>
      <c r="T286" s="15">
        <v>19.3</v>
      </c>
      <c r="U286" s="15">
        <v>0</v>
      </c>
      <c r="V286" s="18">
        <f t="shared" si="12"/>
        <v>0</v>
      </c>
      <c r="X286" s="2"/>
    </row>
    <row r="287" spans="1:31">
      <c r="M287" t="s">
        <v>51</v>
      </c>
      <c r="Q287" t="s">
        <v>3</v>
      </c>
      <c r="R287">
        <v>3</v>
      </c>
      <c r="S287">
        <v>6</v>
      </c>
      <c r="T287" s="15">
        <v>19.3</v>
      </c>
      <c r="U287" s="15">
        <v>0</v>
      </c>
      <c r="V287" s="18">
        <f t="shared" si="12"/>
        <v>0</v>
      </c>
      <c r="X287" s="2"/>
    </row>
    <row r="288" spans="1:31">
      <c r="A288" t="s">
        <v>3</v>
      </c>
      <c r="B288">
        <v>1</v>
      </c>
      <c r="C288">
        <v>1</v>
      </c>
      <c r="D288">
        <v>0</v>
      </c>
      <c r="F288" t="s">
        <v>29</v>
      </c>
      <c r="G288" s="13">
        <v>0</v>
      </c>
      <c r="H288" s="13">
        <v>1</v>
      </c>
      <c r="I288" s="13">
        <v>3</v>
      </c>
      <c r="J288" s="13">
        <v>12</v>
      </c>
      <c r="K288" s="13">
        <v>106</v>
      </c>
      <c r="L288" s="13">
        <v>45</v>
      </c>
      <c r="M288" t="s">
        <v>51</v>
      </c>
      <c r="Q288" t="s">
        <v>3</v>
      </c>
      <c r="R288">
        <v>3</v>
      </c>
      <c r="S288">
        <v>7</v>
      </c>
      <c r="T288" s="15">
        <v>19.3</v>
      </c>
      <c r="U288" s="15">
        <v>0</v>
      </c>
      <c r="V288" s="18">
        <f t="shared" si="12"/>
        <v>0</v>
      </c>
      <c r="X288" s="2"/>
    </row>
    <row r="289" spans="1:24">
      <c r="A289" t="s">
        <v>3</v>
      </c>
      <c r="B289">
        <v>1</v>
      </c>
      <c r="C289">
        <v>2</v>
      </c>
      <c r="D289">
        <v>5</v>
      </c>
      <c r="F289" t="s">
        <v>29</v>
      </c>
      <c r="G289" s="13">
        <v>10</v>
      </c>
      <c r="H289" s="13">
        <v>15</v>
      </c>
      <c r="I289" s="13">
        <v>1</v>
      </c>
      <c r="J289" s="13">
        <v>2</v>
      </c>
      <c r="K289" s="13">
        <v>50</v>
      </c>
      <c r="L289" s="13">
        <v>113</v>
      </c>
      <c r="M289" t="s">
        <v>51</v>
      </c>
      <c r="Q289" t="s">
        <v>3</v>
      </c>
      <c r="R289">
        <v>3</v>
      </c>
      <c r="S289">
        <v>8</v>
      </c>
      <c r="T289" s="15">
        <v>19.3</v>
      </c>
      <c r="U289" s="15">
        <v>0</v>
      </c>
      <c r="V289" s="18">
        <f t="shared" si="12"/>
        <v>0</v>
      </c>
      <c r="X289" s="2"/>
    </row>
    <row r="290" spans="1:24">
      <c r="A290" t="s">
        <v>3</v>
      </c>
      <c r="B290">
        <v>1</v>
      </c>
      <c r="C290">
        <v>3</v>
      </c>
      <c r="D290">
        <v>10</v>
      </c>
      <c r="F290" t="s">
        <v>29</v>
      </c>
      <c r="G290" s="13">
        <v>30</v>
      </c>
      <c r="H290" s="13">
        <v>10</v>
      </c>
      <c r="I290" s="13">
        <v>1</v>
      </c>
      <c r="J290" s="13">
        <v>13</v>
      </c>
      <c r="K290" s="13">
        <v>90</v>
      </c>
      <c r="L290" s="13">
        <v>87</v>
      </c>
      <c r="M290" t="s">
        <v>51</v>
      </c>
      <c r="Q290" t="s">
        <v>3</v>
      </c>
      <c r="R290">
        <v>3</v>
      </c>
      <c r="S290">
        <v>9</v>
      </c>
      <c r="T290" s="15">
        <v>19.3</v>
      </c>
      <c r="U290" s="15">
        <v>0</v>
      </c>
      <c r="V290" s="18">
        <f t="shared" si="12"/>
        <v>0</v>
      </c>
      <c r="X290" s="2"/>
    </row>
    <row r="291" spans="1:24">
      <c r="A291" t="s">
        <v>3</v>
      </c>
      <c r="B291">
        <v>1</v>
      </c>
      <c r="C291">
        <v>4</v>
      </c>
      <c r="D291">
        <v>15</v>
      </c>
      <c r="F291" t="s">
        <v>29</v>
      </c>
      <c r="G291" s="13">
        <v>5</v>
      </c>
      <c r="H291" s="13">
        <v>75</v>
      </c>
      <c r="I291" s="13">
        <v>4</v>
      </c>
      <c r="J291" s="13">
        <v>11</v>
      </c>
      <c r="K291" s="13">
        <v>5</v>
      </c>
      <c r="L291" s="13">
        <v>34</v>
      </c>
      <c r="M291" t="s">
        <v>51</v>
      </c>
      <c r="Q291" t="s">
        <v>3</v>
      </c>
      <c r="R291">
        <v>3</v>
      </c>
      <c r="S291">
        <v>10</v>
      </c>
      <c r="T291" s="15">
        <v>19.3</v>
      </c>
      <c r="U291" s="15">
        <v>0</v>
      </c>
      <c r="V291" s="18">
        <f t="shared" si="12"/>
        <v>0</v>
      </c>
      <c r="X291" s="2"/>
    </row>
    <row r="292" spans="1:24">
      <c r="A292" t="s">
        <v>3</v>
      </c>
      <c r="B292">
        <v>1</v>
      </c>
      <c r="C292">
        <v>5</v>
      </c>
      <c r="D292">
        <v>20</v>
      </c>
      <c r="F292" t="s">
        <v>29</v>
      </c>
      <c r="G292" s="13">
        <v>20</v>
      </c>
      <c r="H292" s="13">
        <v>10</v>
      </c>
      <c r="I292" s="13">
        <v>3</v>
      </c>
      <c r="J292" s="13">
        <v>8</v>
      </c>
      <c r="K292" s="13">
        <v>44</v>
      </c>
      <c r="L292" s="13">
        <v>14</v>
      </c>
      <c r="M292" t="s">
        <v>51</v>
      </c>
      <c r="Q292" t="s">
        <v>3</v>
      </c>
      <c r="R292">
        <v>4</v>
      </c>
      <c r="S292">
        <v>1</v>
      </c>
      <c r="T292" s="15">
        <v>29.3</v>
      </c>
      <c r="U292" s="15">
        <v>0</v>
      </c>
      <c r="V292" s="18">
        <f t="shared" si="12"/>
        <v>0</v>
      </c>
      <c r="X292" s="2"/>
    </row>
    <row r="293" spans="1:24">
      <c r="A293" t="s">
        <v>3</v>
      </c>
      <c r="B293">
        <v>1</v>
      </c>
      <c r="C293">
        <v>6</v>
      </c>
      <c r="D293">
        <v>25</v>
      </c>
      <c r="F293" t="s">
        <v>33</v>
      </c>
      <c r="G293" s="13">
        <v>15</v>
      </c>
      <c r="H293" s="13">
        <v>85</v>
      </c>
      <c r="I293" s="13">
        <v>2</v>
      </c>
      <c r="J293" s="13">
        <v>2</v>
      </c>
      <c r="K293" s="13">
        <v>31</v>
      </c>
      <c r="L293" s="13">
        <v>10</v>
      </c>
      <c r="M293" t="s">
        <v>51</v>
      </c>
      <c r="Q293" t="s">
        <v>3</v>
      </c>
      <c r="R293">
        <v>4</v>
      </c>
      <c r="S293">
        <v>2</v>
      </c>
      <c r="T293" s="15">
        <v>29.3</v>
      </c>
      <c r="U293" s="15">
        <v>0</v>
      </c>
      <c r="V293" s="18">
        <f t="shared" si="12"/>
        <v>0</v>
      </c>
      <c r="X293" s="2"/>
    </row>
    <row r="294" spans="1:24">
      <c r="A294" t="s">
        <v>3</v>
      </c>
      <c r="B294">
        <v>1</v>
      </c>
      <c r="C294">
        <v>7</v>
      </c>
      <c r="D294">
        <v>30</v>
      </c>
      <c r="F294" t="s">
        <v>33</v>
      </c>
      <c r="G294" s="13">
        <v>25</v>
      </c>
      <c r="H294" s="13">
        <v>70</v>
      </c>
      <c r="I294" s="13">
        <v>0</v>
      </c>
      <c r="J294" s="13">
        <v>2</v>
      </c>
      <c r="K294" s="13">
        <v>50</v>
      </c>
      <c r="L294" s="13">
        <v>55</v>
      </c>
      <c r="M294" t="s">
        <v>51</v>
      </c>
      <c r="Q294" t="s">
        <v>3</v>
      </c>
      <c r="R294">
        <v>4</v>
      </c>
      <c r="S294">
        <v>3</v>
      </c>
      <c r="T294" s="15">
        <v>29.3</v>
      </c>
      <c r="U294" s="15">
        <v>0</v>
      </c>
      <c r="V294" s="18">
        <f t="shared" si="12"/>
        <v>0</v>
      </c>
      <c r="X294" s="2"/>
    </row>
    <row r="295" spans="1:24">
      <c r="A295" t="s">
        <v>3</v>
      </c>
      <c r="B295">
        <v>1</v>
      </c>
      <c r="C295">
        <v>8</v>
      </c>
      <c r="D295">
        <v>35</v>
      </c>
      <c r="F295" t="s">
        <v>33</v>
      </c>
      <c r="G295" s="13">
        <v>50</v>
      </c>
      <c r="H295" s="13">
        <v>50</v>
      </c>
      <c r="I295" s="13">
        <v>0</v>
      </c>
      <c r="J295" s="13">
        <v>2</v>
      </c>
      <c r="K295" s="13">
        <v>15</v>
      </c>
      <c r="L295" s="13">
        <v>40</v>
      </c>
      <c r="M295" t="s">
        <v>51</v>
      </c>
      <c r="Q295" t="s">
        <v>3</v>
      </c>
      <c r="R295">
        <v>4</v>
      </c>
      <c r="S295">
        <v>4</v>
      </c>
      <c r="T295" s="15">
        <v>29.3</v>
      </c>
      <c r="U295" s="15">
        <v>0</v>
      </c>
      <c r="V295" s="18">
        <f t="shared" si="12"/>
        <v>0</v>
      </c>
      <c r="X295" s="2"/>
    </row>
    <row r="296" spans="1:24">
      <c r="A296" t="s">
        <v>3</v>
      </c>
      <c r="B296">
        <v>1</v>
      </c>
      <c r="C296">
        <v>9</v>
      </c>
      <c r="D296">
        <v>40</v>
      </c>
      <c r="F296" t="s">
        <v>33</v>
      </c>
      <c r="G296" s="13">
        <v>40</v>
      </c>
      <c r="H296" s="13">
        <v>55</v>
      </c>
      <c r="I296" s="13">
        <v>2</v>
      </c>
      <c r="J296" s="13">
        <v>4</v>
      </c>
      <c r="K296" s="13">
        <v>79</v>
      </c>
      <c r="L296" s="13">
        <v>21</v>
      </c>
      <c r="M296" t="s">
        <v>51</v>
      </c>
      <c r="Q296" t="s">
        <v>3</v>
      </c>
      <c r="R296">
        <v>4</v>
      </c>
      <c r="S296">
        <v>5</v>
      </c>
      <c r="T296" s="15">
        <v>29.3</v>
      </c>
      <c r="U296" s="15">
        <v>0</v>
      </c>
      <c r="V296" s="18">
        <f t="shared" si="12"/>
        <v>0</v>
      </c>
      <c r="X296" s="2"/>
    </row>
    <row r="297" spans="1:24">
      <c r="A297" t="s">
        <v>3</v>
      </c>
      <c r="B297">
        <v>1</v>
      </c>
      <c r="C297">
        <v>10</v>
      </c>
      <c r="D297">
        <v>45</v>
      </c>
      <c r="F297" t="s">
        <v>33</v>
      </c>
      <c r="G297" s="13">
        <v>45</v>
      </c>
      <c r="H297" s="13">
        <v>50</v>
      </c>
      <c r="I297" s="13">
        <v>1</v>
      </c>
      <c r="J297" s="13">
        <v>1</v>
      </c>
      <c r="K297" s="13">
        <v>53</v>
      </c>
      <c r="L297" s="13">
        <v>49</v>
      </c>
      <c r="M297" t="s">
        <v>51</v>
      </c>
      <c r="Q297" t="s">
        <v>3</v>
      </c>
      <c r="R297">
        <v>4</v>
      </c>
      <c r="S297">
        <v>6</v>
      </c>
      <c r="T297" s="15">
        <v>29.3</v>
      </c>
      <c r="U297" s="15">
        <v>0</v>
      </c>
      <c r="V297" s="18">
        <f t="shared" si="12"/>
        <v>0</v>
      </c>
      <c r="X297" s="2"/>
    </row>
    <row r="298" spans="1:24">
      <c r="A298" t="s">
        <v>3</v>
      </c>
      <c r="B298">
        <v>1</v>
      </c>
      <c r="C298">
        <v>11</v>
      </c>
      <c r="D298">
        <v>50</v>
      </c>
      <c r="F298" t="s">
        <v>33</v>
      </c>
      <c r="G298" s="13">
        <v>60</v>
      </c>
      <c r="H298" s="13">
        <v>40</v>
      </c>
      <c r="I298" s="13">
        <v>2</v>
      </c>
      <c r="J298" s="13">
        <v>2</v>
      </c>
      <c r="K298" s="13">
        <v>84</v>
      </c>
      <c r="L298" s="13">
        <v>100</v>
      </c>
      <c r="M298" t="s">
        <v>51</v>
      </c>
      <c r="Q298" t="s">
        <v>3</v>
      </c>
      <c r="R298">
        <v>4</v>
      </c>
      <c r="S298">
        <v>7</v>
      </c>
      <c r="T298" s="15">
        <v>29.3</v>
      </c>
      <c r="U298" s="15">
        <v>0</v>
      </c>
      <c r="V298" s="18">
        <f t="shared" si="12"/>
        <v>0</v>
      </c>
      <c r="X298" s="2"/>
    </row>
    <row r="299" spans="1:24">
      <c r="A299" t="s">
        <v>3</v>
      </c>
      <c r="B299">
        <v>1</v>
      </c>
      <c r="M299" t="s">
        <v>51</v>
      </c>
      <c r="Q299" t="s">
        <v>3</v>
      </c>
      <c r="R299">
        <v>4</v>
      </c>
      <c r="S299">
        <v>8</v>
      </c>
      <c r="T299" s="15">
        <v>29.3</v>
      </c>
      <c r="U299" s="15">
        <v>0</v>
      </c>
      <c r="V299" s="18">
        <f t="shared" si="12"/>
        <v>0</v>
      </c>
      <c r="X299" s="2"/>
    </row>
    <row r="300" spans="1:24">
      <c r="A300" t="s">
        <v>3</v>
      </c>
      <c r="B300">
        <v>2</v>
      </c>
      <c r="C300">
        <v>1</v>
      </c>
      <c r="D300">
        <v>0</v>
      </c>
      <c r="F300" t="s">
        <v>29</v>
      </c>
      <c r="G300" s="13">
        <v>1</v>
      </c>
      <c r="H300" s="13">
        <v>0</v>
      </c>
      <c r="I300" s="13">
        <v>9</v>
      </c>
      <c r="J300" s="13">
        <v>5</v>
      </c>
      <c r="K300" s="13">
        <v>86</v>
      </c>
      <c r="L300" s="13">
        <v>57</v>
      </c>
      <c r="M300" t="s">
        <v>51</v>
      </c>
      <c r="Q300" t="s">
        <v>3</v>
      </c>
      <c r="R300">
        <v>4</v>
      </c>
      <c r="S300">
        <v>9</v>
      </c>
      <c r="T300" s="15">
        <v>29.3</v>
      </c>
      <c r="U300" s="15">
        <v>0</v>
      </c>
      <c r="V300" s="18">
        <f t="shared" si="12"/>
        <v>0</v>
      </c>
      <c r="X300" s="2"/>
    </row>
    <row r="301" spans="1:24">
      <c r="A301" t="s">
        <v>3</v>
      </c>
      <c r="B301">
        <v>2</v>
      </c>
      <c r="C301">
        <v>2</v>
      </c>
      <c r="D301">
        <v>5</v>
      </c>
      <c r="F301" t="s">
        <v>29</v>
      </c>
      <c r="G301" s="13">
        <v>15</v>
      </c>
      <c r="H301" s="13">
        <v>5</v>
      </c>
      <c r="I301" s="13">
        <v>4</v>
      </c>
      <c r="J301" s="13">
        <v>0</v>
      </c>
      <c r="K301" s="13">
        <v>130</v>
      </c>
      <c r="L301" s="13">
        <v>65</v>
      </c>
      <c r="M301" t="s">
        <v>51</v>
      </c>
      <c r="Q301" t="s">
        <v>3</v>
      </c>
      <c r="R301">
        <v>4</v>
      </c>
      <c r="S301">
        <v>10</v>
      </c>
      <c r="T301" s="15">
        <v>29.3</v>
      </c>
      <c r="U301" s="15">
        <v>0</v>
      </c>
      <c r="V301" s="18">
        <f t="shared" si="12"/>
        <v>0</v>
      </c>
      <c r="X301" s="2"/>
    </row>
    <row r="302" spans="1:24">
      <c r="A302" t="s">
        <v>3</v>
      </c>
      <c r="B302">
        <v>2</v>
      </c>
      <c r="C302">
        <v>3</v>
      </c>
      <c r="D302">
        <v>10</v>
      </c>
      <c r="F302" t="s">
        <v>29</v>
      </c>
      <c r="G302" s="13">
        <v>8</v>
      </c>
      <c r="H302" s="13">
        <v>0</v>
      </c>
      <c r="I302" s="13">
        <v>3</v>
      </c>
      <c r="J302" s="13">
        <v>2</v>
      </c>
      <c r="K302" s="13">
        <v>155</v>
      </c>
      <c r="L302" s="13">
        <v>10</v>
      </c>
      <c r="M302" t="s">
        <v>51</v>
      </c>
      <c r="Q302" t="s">
        <v>3</v>
      </c>
      <c r="R302">
        <v>5</v>
      </c>
      <c r="S302">
        <v>1</v>
      </c>
      <c r="T302" s="15">
        <v>59.3</v>
      </c>
      <c r="U302" s="15">
        <v>0</v>
      </c>
      <c r="V302" s="18">
        <f t="shared" si="12"/>
        <v>0</v>
      </c>
      <c r="W302" s="20"/>
      <c r="X302" s="21"/>
    </row>
    <row r="303" spans="1:24">
      <c r="A303" t="s">
        <v>3</v>
      </c>
      <c r="B303">
        <v>2</v>
      </c>
      <c r="C303">
        <v>4</v>
      </c>
      <c r="D303">
        <v>15</v>
      </c>
      <c r="F303" t="s">
        <v>29</v>
      </c>
      <c r="G303" s="13">
        <v>12</v>
      </c>
      <c r="H303" s="13">
        <v>0</v>
      </c>
      <c r="I303" s="13">
        <v>8</v>
      </c>
      <c r="J303" s="13">
        <v>5</v>
      </c>
      <c r="K303" s="13">
        <v>134</v>
      </c>
      <c r="L303" s="13">
        <v>15</v>
      </c>
      <c r="M303" t="s">
        <v>51</v>
      </c>
      <c r="Q303" t="s">
        <v>3</v>
      </c>
      <c r="R303">
        <v>5</v>
      </c>
      <c r="S303">
        <v>2</v>
      </c>
      <c r="T303" s="15">
        <v>59.3</v>
      </c>
      <c r="U303" s="15">
        <v>0</v>
      </c>
      <c r="V303" s="18">
        <f t="shared" si="12"/>
        <v>0</v>
      </c>
      <c r="W303" s="20"/>
      <c r="X303" s="21"/>
    </row>
    <row r="304" spans="1:24">
      <c r="A304" t="s">
        <v>3</v>
      </c>
      <c r="B304">
        <v>2</v>
      </c>
      <c r="C304">
        <v>5</v>
      </c>
      <c r="D304">
        <v>20</v>
      </c>
      <c r="F304" t="s">
        <v>29</v>
      </c>
      <c r="G304" s="13">
        <v>7</v>
      </c>
      <c r="H304" s="13">
        <v>2</v>
      </c>
      <c r="I304" s="13">
        <v>9</v>
      </c>
      <c r="J304" s="13">
        <v>8</v>
      </c>
      <c r="K304" s="13">
        <v>62</v>
      </c>
      <c r="L304" s="13">
        <v>13</v>
      </c>
      <c r="M304" t="s">
        <v>51</v>
      </c>
      <c r="Q304" t="s">
        <v>3</v>
      </c>
      <c r="R304">
        <v>5</v>
      </c>
      <c r="S304">
        <v>3</v>
      </c>
      <c r="T304" s="15">
        <v>59.3</v>
      </c>
      <c r="U304" s="15">
        <v>0</v>
      </c>
      <c r="V304" s="18">
        <f t="shared" si="12"/>
        <v>0</v>
      </c>
      <c r="W304" s="20"/>
      <c r="X304" s="21"/>
    </row>
    <row r="305" spans="1:38">
      <c r="A305" t="s">
        <v>3</v>
      </c>
      <c r="B305">
        <v>2</v>
      </c>
      <c r="C305">
        <v>6</v>
      </c>
      <c r="D305">
        <v>25</v>
      </c>
      <c r="F305" t="s">
        <v>29</v>
      </c>
      <c r="G305" s="13">
        <v>6</v>
      </c>
      <c r="H305" s="13">
        <v>10</v>
      </c>
      <c r="I305" s="13">
        <v>8</v>
      </c>
      <c r="J305" s="13">
        <v>9</v>
      </c>
      <c r="K305" s="13">
        <v>49</v>
      </c>
      <c r="L305" s="13">
        <v>14</v>
      </c>
      <c r="M305" t="s">
        <v>51</v>
      </c>
      <c r="Q305" t="s">
        <v>3</v>
      </c>
      <c r="R305">
        <v>5</v>
      </c>
      <c r="S305">
        <v>4</v>
      </c>
      <c r="T305" s="15">
        <v>59.3</v>
      </c>
      <c r="U305" s="15">
        <v>0</v>
      </c>
      <c r="V305" s="18">
        <f t="shared" si="12"/>
        <v>0</v>
      </c>
      <c r="W305" s="20"/>
      <c r="X305" s="21"/>
    </row>
    <row r="306" spans="1:38">
      <c r="A306" t="s">
        <v>3</v>
      </c>
      <c r="B306">
        <v>2</v>
      </c>
      <c r="C306">
        <v>7</v>
      </c>
      <c r="D306">
        <v>30</v>
      </c>
      <c r="F306" t="s">
        <v>29</v>
      </c>
      <c r="G306" s="13">
        <v>15</v>
      </c>
      <c r="H306" s="13">
        <v>80</v>
      </c>
      <c r="I306" s="13">
        <v>5</v>
      </c>
      <c r="J306" s="13">
        <v>2</v>
      </c>
      <c r="K306" s="13">
        <v>28</v>
      </c>
      <c r="L306" s="13">
        <v>9</v>
      </c>
      <c r="M306" t="s">
        <v>51</v>
      </c>
      <c r="Q306" t="s">
        <v>3</v>
      </c>
      <c r="R306">
        <v>5</v>
      </c>
      <c r="S306">
        <v>5</v>
      </c>
      <c r="T306" s="15">
        <v>59.3</v>
      </c>
      <c r="U306" s="15">
        <v>0</v>
      </c>
      <c r="V306" s="18">
        <f t="shared" si="12"/>
        <v>2</v>
      </c>
      <c r="W306" s="20">
        <f>AVERAGE(Y306:AN306)</f>
        <v>5</v>
      </c>
      <c r="X306" s="21">
        <f>VAR(Y306:AN306)</f>
        <v>8</v>
      </c>
      <c r="Y306">
        <v>7</v>
      </c>
      <c r="Z306">
        <v>3</v>
      </c>
    </row>
    <row r="307" spans="1:38">
      <c r="A307" t="s">
        <v>3</v>
      </c>
      <c r="B307">
        <v>2</v>
      </c>
      <c r="C307">
        <v>8</v>
      </c>
      <c r="D307">
        <v>35</v>
      </c>
      <c r="F307" t="s">
        <v>34</v>
      </c>
      <c r="G307" s="13">
        <v>60</v>
      </c>
      <c r="H307" s="13">
        <v>35</v>
      </c>
      <c r="I307" s="13">
        <v>10</v>
      </c>
      <c r="J307" s="13">
        <v>2</v>
      </c>
      <c r="K307" s="13">
        <v>21</v>
      </c>
      <c r="L307" s="13">
        <v>58</v>
      </c>
      <c r="M307" t="s">
        <v>51</v>
      </c>
      <c r="Q307" t="s">
        <v>3</v>
      </c>
      <c r="R307">
        <v>5</v>
      </c>
      <c r="S307">
        <v>6</v>
      </c>
      <c r="T307" s="15">
        <v>59.3</v>
      </c>
      <c r="U307" s="15">
        <v>0</v>
      </c>
      <c r="V307" s="18">
        <f t="shared" si="12"/>
        <v>0</v>
      </c>
      <c r="W307" s="20"/>
      <c r="X307" s="21"/>
    </row>
    <row r="308" spans="1:38">
      <c r="A308" t="s">
        <v>3</v>
      </c>
      <c r="B308">
        <v>2</v>
      </c>
      <c r="C308">
        <v>9</v>
      </c>
      <c r="D308">
        <v>40</v>
      </c>
      <c r="F308" t="s">
        <v>34</v>
      </c>
      <c r="G308" s="13">
        <v>49</v>
      </c>
      <c r="H308" s="13">
        <v>49</v>
      </c>
      <c r="I308" s="13">
        <v>5</v>
      </c>
      <c r="J308" s="13">
        <v>2</v>
      </c>
      <c r="K308" s="13">
        <v>40</v>
      </c>
      <c r="L308" s="13">
        <v>41</v>
      </c>
      <c r="M308" t="s">
        <v>51</v>
      </c>
      <c r="Q308" t="s">
        <v>3</v>
      </c>
      <c r="R308">
        <v>5</v>
      </c>
      <c r="S308">
        <v>7</v>
      </c>
      <c r="T308" s="15">
        <v>59.3</v>
      </c>
      <c r="U308" s="15">
        <v>0</v>
      </c>
      <c r="V308" s="18">
        <f t="shared" si="12"/>
        <v>0</v>
      </c>
      <c r="W308" s="20"/>
      <c r="X308" s="21"/>
    </row>
    <row r="309" spans="1:38">
      <c r="A309" t="s">
        <v>3</v>
      </c>
      <c r="B309">
        <v>2</v>
      </c>
      <c r="C309">
        <v>10</v>
      </c>
      <c r="D309">
        <v>45</v>
      </c>
      <c r="F309" t="s">
        <v>34</v>
      </c>
      <c r="G309" s="13">
        <v>40</v>
      </c>
      <c r="H309" s="13">
        <v>60</v>
      </c>
      <c r="I309" s="13">
        <v>5</v>
      </c>
      <c r="J309" s="13">
        <v>0</v>
      </c>
      <c r="K309" s="13">
        <v>64</v>
      </c>
      <c r="L309" s="13">
        <v>56</v>
      </c>
      <c r="M309" t="s">
        <v>51</v>
      </c>
      <c r="Q309" t="s">
        <v>3</v>
      </c>
      <c r="R309">
        <v>5</v>
      </c>
      <c r="S309">
        <v>8</v>
      </c>
      <c r="T309" s="15">
        <v>59.3</v>
      </c>
      <c r="U309" s="15">
        <v>0</v>
      </c>
      <c r="V309" s="18">
        <f t="shared" si="12"/>
        <v>1</v>
      </c>
      <c r="W309" s="20">
        <f>AVERAGE(Y309:AN309)</f>
        <v>2.5</v>
      </c>
      <c r="X309" s="21"/>
      <c r="Y309">
        <v>2.5</v>
      </c>
    </row>
    <row r="310" spans="1:38">
      <c r="A310" t="s">
        <v>3</v>
      </c>
      <c r="B310">
        <v>2</v>
      </c>
      <c r="M310" t="s">
        <v>51</v>
      </c>
      <c r="Q310" t="s">
        <v>3</v>
      </c>
      <c r="R310">
        <v>5</v>
      </c>
      <c r="S310">
        <v>9</v>
      </c>
      <c r="T310" s="15">
        <v>59.3</v>
      </c>
      <c r="U310" s="15">
        <v>0</v>
      </c>
      <c r="V310" s="18">
        <f t="shared" si="12"/>
        <v>0</v>
      </c>
      <c r="W310" s="20"/>
      <c r="X310" s="21"/>
    </row>
    <row r="311" spans="1:38">
      <c r="A311" t="s">
        <v>3</v>
      </c>
      <c r="B311">
        <v>3</v>
      </c>
      <c r="C311">
        <v>1</v>
      </c>
      <c r="D311">
        <v>0</v>
      </c>
      <c r="F311" t="s">
        <v>29</v>
      </c>
      <c r="G311" s="13">
        <v>0</v>
      </c>
      <c r="H311" s="13">
        <v>3</v>
      </c>
      <c r="I311" s="13">
        <v>7</v>
      </c>
      <c r="J311" s="13">
        <v>3</v>
      </c>
      <c r="K311" s="13">
        <v>22</v>
      </c>
      <c r="L311" s="13">
        <v>34</v>
      </c>
      <c r="M311" t="s">
        <v>51</v>
      </c>
      <c r="Q311" t="s">
        <v>3</v>
      </c>
      <c r="R311">
        <v>5</v>
      </c>
      <c r="S311">
        <v>10</v>
      </c>
      <c r="T311" s="15">
        <v>59.3</v>
      </c>
      <c r="U311" s="15">
        <v>0</v>
      </c>
      <c r="V311" s="18">
        <f t="shared" si="12"/>
        <v>0</v>
      </c>
      <c r="X311" s="2"/>
    </row>
    <row r="312" spans="1:38">
      <c r="A312" t="s">
        <v>3</v>
      </c>
      <c r="B312">
        <v>3</v>
      </c>
      <c r="C312">
        <v>2</v>
      </c>
      <c r="D312">
        <v>5</v>
      </c>
      <c r="F312" t="s">
        <v>29</v>
      </c>
      <c r="G312" s="13">
        <v>5</v>
      </c>
      <c r="H312" s="13">
        <v>1</v>
      </c>
      <c r="I312" s="13">
        <v>3</v>
      </c>
      <c r="J312" s="13">
        <v>2</v>
      </c>
      <c r="K312" s="13">
        <v>40</v>
      </c>
      <c r="L312" s="13">
        <v>31</v>
      </c>
      <c r="M312" t="s">
        <v>51</v>
      </c>
      <c r="T312" s="15"/>
      <c r="U312" s="15">
        <v>0</v>
      </c>
      <c r="V312" s="18">
        <f t="shared" si="12"/>
        <v>0</v>
      </c>
      <c r="X312" s="2"/>
    </row>
    <row r="313" spans="1:38">
      <c r="A313" t="s">
        <v>3</v>
      </c>
      <c r="B313">
        <v>3</v>
      </c>
      <c r="C313">
        <v>3</v>
      </c>
      <c r="D313">
        <v>10</v>
      </c>
      <c r="F313" t="s">
        <v>29</v>
      </c>
      <c r="G313" s="13">
        <v>2</v>
      </c>
      <c r="H313" s="13">
        <v>5</v>
      </c>
      <c r="I313" s="13">
        <v>0</v>
      </c>
      <c r="J313" s="13">
        <v>0</v>
      </c>
      <c r="K313" s="13">
        <v>141</v>
      </c>
      <c r="L313" s="13">
        <v>55</v>
      </c>
      <c r="M313" t="s">
        <v>51</v>
      </c>
      <c r="Q313" t="s">
        <v>2</v>
      </c>
      <c r="R313">
        <v>1</v>
      </c>
      <c r="S313">
        <v>1</v>
      </c>
      <c r="T313" s="15">
        <v>0</v>
      </c>
      <c r="U313" s="15">
        <v>0</v>
      </c>
      <c r="V313" s="18">
        <f t="shared" si="12"/>
        <v>5</v>
      </c>
      <c r="X313" s="2"/>
      <c r="Y313">
        <v>9</v>
      </c>
      <c r="Z313">
        <v>2</v>
      </c>
      <c r="AA313">
        <v>3</v>
      </c>
      <c r="AB313">
        <v>3</v>
      </c>
      <c r="AC313">
        <v>2</v>
      </c>
    </row>
    <row r="314" spans="1:38">
      <c r="A314" t="s">
        <v>3</v>
      </c>
      <c r="B314">
        <v>3</v>
      </c>
      <c r="C314">
        <v>4</v>
      </c>
      <c r="D314">
        <v>15</v>
      </c>
      <c r="F314" t="s">
        <v>29</v>
      </c>
      <c r="G314" s="13">
        <v>20</v>
      </c>
      <c r="H314" s="13">
        <v>10</v>
      </c>
      <c r="I314" s="13">
        <v>7</v>
      </c>
      <c r="J314" s="13">
        <v>7</v>
      </c>
      <c r="K314" s="13">
        <v>55</v>
      </c>
      <c r="L314" s="13">
        <v>37</v>
      </c>
      <c r="M314" t="s">
        <v>51</v>
      </c>
      <c r="Q314" t="s">
        <v>2</v>
      </c>
      <c r="R314">
        <v>1</v>
      </c>
      <c r="S314">
        <v>2</v>
      </c>
      <c r="T314" s="15">
        <v>0</v>
      </c>
      <c r="U314" s="15">
        <v>0</v>
      </c>
      <c r="V314" s="18">
        <f t="shared" si="12"/>
        <v>8</v>
      </c>
      <c r="W314" s="20">
        <f>AVERAGE(Y314:AN314)</f>
        <v>2.25</v>
      </c>
      <c r="X314" s="21">
        <f>VAR(Y314:AN314)</f>
        <v>0.5</v>
      </c>
      <c r="Y314">
        <v>1</v>
      </c>
      <c r="Z314">
        <v>2</v>
      </c>
      <c r="AA314">
        <v>3</v>
      </c>
      <c r="AB314">
        <v>3</v>
      </c>
      <c r="AC314">
        <v>3</v>
      </c>
      <c r="AD314">
        <v>2</v>
      </c>
      <c r="AE314">
        <v>2</v>
      </c>
      <c r="AF314">
        <v>2</v>
      </c>
    </row>
    <row r="315" spans="1:38">
      <c r="A315" t="s">
        <v>3</v>
      </c>
      <c r="B315">
        <v>3</v>
      </c>
      <c r="C315">
        <v>5</v>
      </c>
      <c r="D315">
        <v>20</v>
      </c>
      <c r="F315" t="s">
        <v>29</v>
      </c>
      <c r="G315" s="13">
        <v>6</v>
      </c>
      <c r="H315" s="13">
        <v>4</v>
      </c>
      <c r="I315" s="13">
        <v>6</v>
      </c>
      <c r="J315" s="13">
        <v>4</v>
      </c>
      <c r="K315" s="13">
        <v>74</v>
      </c>
      <c r="L315" s="13">
        <v>111</v>
      </c>
      <c r="M315" t="s">
        <v>51</v>
      </c>
      <c r="Q315" t="s">
        <v>2</v>
      </c>
      <c r="R315">
        <v>1</v>
      </c>
      <c r="S315">
        <v>3</v>
      </c>
      <c r="T315" s="15">
        <v>0</v>
      </c>
      <c r="U315" s="15">
        <v>0</v>
      </c>
      <c r="V315" s="18">
        <f t="shared" si="12"/>
        <v>7</v>
      </c>
      <c r="W315" s="20">
        <f>AVERAGE(Y315:AN315)</f>
        <v>2.1428571428571428</v>
      </c>
      <c r="X315" s="21">
        <f>VAR(Y315:AN315)</f>
        <v>0.47619047619047566</v>
      </c>
      <c r="Y315">
        <v>3</v>
      </c>
      <c r="Z315">
        <v>2</v>
      </c>
      <c r="AA315">
        <v>2</v>
      </c>
      <c r="AB315">
        <v>2</v>
      </c>
      <c r="AC315">
        <v>3</v>
      </c>
      <c r="AD315">
        <v>2</v>
      </c>
      <c r="AE315">
        <v>1</v>
      </c>
    </row>
    <row r="316" spans="1:38">
      <c r="A316" t="s">
        <v>3</v>
      </c>
      <c r="B316">
        <v>3</v>
      </c>
      <c r="C316">
        <v>6</v>
      </c>
      <c r="D316">
        <v>25</v>
      </c>
      <c r="F316" t="s">
        <v>29</v>
      </c>
      <c r="G316" s="13">
        <v>10</v>
      </c>
      <c r="H316" s="13">
        <v>5</v>
      </c>
      <c r="I316" s="13">
        <v>8</v>
      </c>
      <c r="J316" s="13">
        <v>7</v>
      </c>
      <c r="K316" s="13">
        <v>28</v>
      </c>
      <c r="L316" s="13">
        <v>28</v>
      </c>
      <c r="M316" t="s">
        <v>51</v>
      </c>
      <c r="Q316" t="s">
        <v>2</v>
      </c>
      <c r="R316">
        <v>1</v>
      </c>
      <c r="S316">
        <v>4</v>
      </c>
      <c r="T316" s="15">
        <v>0</v>
      </c>
      <c r="U316" s="15">
        <v>0</v>
      </c>
      <c r="V316" s="18">
        <f t="shared" si="12"/>
        <v>10</v>
      </c>
      <c r="X316" s="2"/>
      <c r="Y316">
        <v>5</v>
      </c>
      <c r="Z316">
        <v>4</v>
      </c>
      <c r="AA316">
        <v>1</v>
      </c>
      <c r="AB316">
        <v>2</v>
      </c>
      <c r="AC316">
        <v>5</v>
      </c>
      <c r="AD316">
        <v>2</v>
      </c>
      <c r="AE316">
        <v>2</v>
      </c>
      <c r="AF316">
        <v>3</v>
      </c>
      <c r="AG316">
        <v>2</v>
      </c>
      <c r="AH316">
        <v>3</v>
      </c>
    </row>
    <row r="317" spans="1:38">
      <c r="A317" t="s">
        <v>3</v>
      </c>
      <c r="B317">
        <v>3</v>
      </c>
      <c r="C317">
        <v>7</v>
      </c>
      <c r="D317">
        <v>30</v>
      </c>
      <c r="F317" t="s">
        <v>33</v>
      </c>
      <c r="G317" s="13">
        <v>25</v>
      </c>
      <c r="H317" s="13">
        <v>40</v>
      </c>
      <c r="I317" s="13">
        <v>0</v>
      </c>
      <c r="J317" s="13">
        <v>3</v>
      </c>
      <c r="K317" s="13">
        <v>25</v>
      </c>
      <c r="L317" s="13">
        <v>69</v>
      </c>
      <c r="M317" t="s">
        <v>51</v>
      </c>
      <c r="Q317" t="s">
        <v>2</v>
      </c>
      <c r="R317">
        <v>1</v>
      </c>
      <c r="S317">
        <v>5</v>
      </c>
      <c r="T317" s="15">
        <v>0</v>
      </c>
      <c r="U317" s="15">
        <v>0</v>
      </c>
      <c r="V317" s="18">
        <f t="shared" si="12"/>
        <v>9</v>
      </c>
      <c r="X317" s="2"/>
      <c r="Y317">
        <v>1</v>
      </c>
      <c r="Z317">
        <v>1</v>
      </c>
      <c r="AA317">
        <v>1</v>
      </c>
      <c r="AB317">
        <v>2</v>
      </c>
      <c r="AC317">
        <v>2</v>
      </c>
      <c r="AD317">
        <v>6</v>
      </c>
      <c r="AE317">
        <v>3</v>
      </c>
      <c r="AF317">
        <v>2</v>
      </c>
      <c r="AG317">
        <v>3</v>
      </c>
    </row>
    <row r="318" spans="1:38">
      <c r="A318" t="s">
        <v>3</v>
      </c>
      <c r="B318">
        <v>3</v>
      </c>
      <c r="C318">
        <v>8</v>
      </c>
      <c r="D318">
        <v>35</v>
      </c>
      <c r="F318" t="s">
        <v>33</v>
      </c>
      <c r="G318" s="13">
        <v>15</v>
      </c>
      <c r="H318" s="13">
        <v>20</v>
      </c>
      <c r="I318" s="13">
        <v>8</v>
      </c>
      <c r="J318" s="13">
        <v>0</v>
      </c>
      <c r="K318" s="13">
        <v>79</v>
      </c>
      <c r="L318" s="13">
        <v>35</v>
      </c>
      <c r="M318" t="s">
        <v>51</v>
      </c>
      <c r="Q318" t="s">
        <v>2</v>
      </c>
      <c r="R318">
        <v>1</v>
      </c>
      <c r="S318">
        <v>6</v>
      </c>
      <c r="T318" s="15">
        <v>0</v>
      </c>
      <c r="U318" s="15">
        <v>0</v>
      </c>
      <c r="V318" s="18">
        <f t="shared" si="12"/>
        <v>14</v>
      </c>
      <c r="X318" s="2"/>
      <c r="Y318">
        <v>3</v>
      </c>
      <c r="Z318">
        <v>3</v>
      </c>
      <c r="AA318">
        <v>1</v>
      </c>
      <c r="AB318">
        <v>1</v>
      </c>
      <c r="AC318">
        <v>2</v>
      </c>
      <c r="AD318">
        <v>2</v>
      </c>
      <c r="AE318">
        <v>2</v>
      </c>
      <c r="AF318">
        <v>1</v>
      </c>
      <c r="AG318">
        <v>1</v>
      </c>
      <c r="AH318">
        <v>4</v>
      </c>
      <c r="AI318">
        <v>2</v>
      </c>
      <c r="AJ318">
        <v>3</v>
      </c>
      <c r="AK318">
        <v>2</v>
      </c>
      <c r="AL318">
        <v>1</v>
      </c>
    </row>
    <row r="319" spans="1:38">
      <c r="A319" t="s">
        <v>3</v>
      </c>
      <c r="B319">
        <v>3</v>
      </c>
      <c r="C319">
        <v>9</v>
      </c>
      <c r="D319">
        <v>40</v>
      </c>
      <c r="F319" t="s">
        <v>33</v>
      </c>
      <c r="G319" s="13">
        <v>35</v>
      </c>
      <c r="H319" s="13">
        <v>70</v>
      </c>
      <c r="I319" s="13">
        <v>2</v>
      </c>
      <c r="J319" s="13">
        <v>0</v>
      </c>
      <c r="K319" s="13">
        <v>86</v>
      </c>
      <c r="L319" s="13">
        <v>15</v>
      </c>
      <c r="M319" t="s">
        <v>51</v>
      </c>
      <c r="Q319" t="s">
        <v>2</v>
      </c>
      <c r="R319">
        <v>1</v>
      </c>
      <c r="S319">
        <v>7</v>
      </c>
      <c r="T319" s="15">
        <v>0</v>
      </c>
      <c r="U319" s="15">
        <v>0</v>
      </c>
      <c r="V319" s="18">
        <f t="shared" si="12"/>
        <v>5</v>
      </c>
      <c r="W319" s="20">
        <f>AVERAGE(Y319:AN319)</f>
        <v>2.6</v>
      </c>
      <c r="X319" s="21"/>
      <c r="Y319">
        <v>4</v>
      </c>
      <c r="Z319">
        <v>2</v>
      </c>
      <c r="AA319">
        <v>3</v>
      </c>
      <c r="AB319">
        <v>3</v>
      </c>
      <c r="AC319">
        <v>1</v>
      </c>
    </row>
    <row r="320" spans="1:38">
      <c r="A320" t="s">
        <v>3</v>
      </c>
      <c r="B320">
        <v>3</v>
      </c>
      <c r="C320">
        <v>10</v>
      </c>
      <c r="D320">
        <v>45</v>
      </c>
      <c r="F320" t="s">
        <v>33</v>
      </c>
      <c r="G320" s="13">
        <v>35</v>
      </c>
      <c r="H320" s="13">
        <v>65</v>
      </c>
      <c r="I320" s="13">
        <v>2</v>
      </c>
      <c r="J320" s="13">
        <v>2</v>
      </c>
      <c r="K320" s="13">
        <v>200</v>
      </c>
      <c r="L320" s="13">
        <v>100</v>
      </c>
      <c r="M320" t="s">
        <v>51</v>
      </c>
      <c r="Q320" t="s">
        <v>2</v>
      </c>
      <c r="R320">
        <v>1</v>
      </c>
      <c r="S320">
        <v>8</v>
      </c>
      <c r="T320" s="15">
        <v>0</v>
      </c>
      <c r="U320" s="15">
        <v>0</v>
      </c>
      <c r="V320" s="18">
        <f t="shared" si="12"/>
        <v>10</v>
      </c>
      <c r="W320" s="20">
        <f>AVERAGE(Y320:AN320)</f>
        <v>2.4</v>
      </c>
      <c r="X320" s="21">
        <f>VAR(Y320:AN320)</f>
        <v>2.7111111111111108</v>
      </c>
      <c r="Y320">
        <v>6</v>
      </c>
      <c r="Z320">
        <v>3</v>
      </c>
      <c r="AA320">
        <v>3</v>
      </c>
      <c r="AB320">
        <v>2</v>
      </c>
      <c r="AC320">
        <v>1</v>
      </c>
      <c r="AD320">
        <v>1</v>
      </c>
      <c r="AE320">
        <v>1</v>
      </c>
      <c r="AF320">
        <v>1</v>
      </c>
      <c r="AG320">
        <v>2</v>
      </c>
      <c r="AH320">
        <v>4</v>
      </c>
    </row>
    <row r="321" spans="1:29">
      <c r="A321" t="s">
        <v>3</v>
      </c>
      <c r="B321">
        <v>3</v>
      </c>
      <c r="D321">
        <v>50</v>
      </c>
      <c r="F321" t="s">
        <v>33</v>
      </c>
      <c r="G321" s="13">
        <v>50</v>
      </c>
      <c r="H321" s="13">
        <v>50</v>
      </c>
      <c r="I321" s="13">
        <v>2</v>
      </c>
      <c r="J321" s="13">
        <v>0</v>
      </c>
      <c r="K321" s="13">
        <v>70</v>
      </c>
      <c r="L321" s="13">
        <v>75</v>
      </c>
      <c r="M321" t="s">
        <v>51</v>
      </c>
      <c r="Q321" t="s">
        <v>2</v>
      </c>
      <c r="R321">
        <v>1</v>
      </c>
      <c r="S321">
        <v>9</v>
      </c>
      <c r="T321" s="15">
        <v>0</v>
      </c>
      <c r="U321" s="15">
        <v>0</v>
      </c>
      <c r="V321" s="18">
        <f t="shared" si="12"/>
        <v>2</v>
      </c>
      <c r="W321" s="20">
        <f>AVERAGE(Y321:AN321)</f>
        <v>3.5</v>
      </c>
      <c r="X321" s="21">
        <f>VAR(Y321:AN321)</f>
        <v>0.5</v>
      </c>
      <c r="Y321">
        <v>4</v>
      </c>
      <c r="Z321">
        <v>3</v>
      </c>
    </row>
    <row r="322" spans="1:29">
      <c r="A322" t="s">
        <v>3</v>
      </c>
      <c r="B322">
        <v>3</v>
      </c>
      <c r="M322" t="s">
        <v>51</v>
      </c>
      <c r="Q322" t="s">
        <v>2</v>
      </c>
      <c r="R322">
        <v>1</v>
      </c>
      <c r="S322">
        <v>10</v>
      </c>
      <c r="T322" s="15">
        <v>0</v>
      </c>
      <c r="U322" s="15">
        <v>0</v>
      </c>
      <c r="V322" s="18">
        <f t="shared" si="12"/>
        <v>5</v>
      </c>
      <c r="W322" s="20">
        <f>AVERAGE(Y322:AN322)</f>
        <v>1</v>
      </c>
      <c r="X322" s="21">
        <f>VAR(Y322:AN322)</f>
        <v>0</v>
      </c>
      <c r="Y322">
        <v>1</v>
      </c>
      <c r="Z322">
        <v>1</v>
      </c>
      <c r="AA322">
        <v>1</v>
      </c>
      <c r="AB322">
        <v>1</v>
      </c>
      <c r="AC322">
        <v>1</v>
      </c>
    </row>
    <row r="323" spans="1:29">
      <c r="M323" t="s">
        <v>51</v>
      </c>
      <c r="Q323" t="s">
        <v>2</v>
      </c>
      <c r="R323">
        <v>2</v>
      </c>
      <c r="S323">
        <v>1</v>
      </c>
      <c r="T323" s="15">
        <v>10</v>
      </c>
      <c r="U323" s="15">
        <v>0</v>
      </c>
      <c r="V323" s="18">
        <f t="shared" si="12"/>
        <v>0</v>
      </c>
      <c r="W323" s="20"/>
      <c r="X323" s="21"/>
    </row>
    <row r="324" spans="1:29">
      <c r="A324" t="s">
        <v>4</v>
      </c>
      <c r="B324">
        <v>4</v>
      </c>
      <c r="C324">
        <v>3</v>
      </c>
      <c r="D324" s="12"/>
      <c r="E324" s="12"/>
      <c r="F324" s="12"/>
      <c r="G324" s="14"/>
      <c r="H324" s="14"/>
      <c r="I324" s="13">
        <v>7</v>
      </c>
      <c r="J324" s="13">
        <v>0</v>
      </c>
      <c r="K324" s="14"/>
      <c r="L324" s="14"/>
      <c r="M324" t="s">
        <v>51</v>
      </c>
      <c r="Q324" t="s">
        <v>2</v>
      </c>
      <c r="R324">
        <v>2</v>
      </c>
      <c r="S324">
        <v>2</v>
      </c>
      <c r="T324" s="15">
        <v>10</v>
      </c>
      <c r="U324" s="15">
        <v>0</v>
      </c>
      <c r="V324" s="18">
        <f t="shared" si="12"/>
        <v>4</v>
      </c>
      <c r="W324" s="20">
        <f>AVERAGE(Y324:AN324)</f>
        <v>2</v>
      </c>
      <c r="X324" s="21">
        <f>VAR(Y324:AN324)</f>
        <v>0.66666666666666663</v>
      </c>
      <c r="Y324">
        <v>2</v>
      </c>
      <c r="Z324">
        <v>3</v>
      </c>
      <c r="AA324">
        <v>1</v>
      </c>
      <c r="AB324">
        <v>2</v>
      </c>
    </row>
    <row r="325" spans="1:29">
      <c r="A325" t="s">
        <v>4</v>
      </c>
      <c r="B325">
        <v>4</v>
      </c>
      <c r="C325">
        <v>4</v>
      </c>
      <c r="D325" s="12"/>
      <c r="E325" s="12"/>
      <c r="F325" s="12"/>
      <c r="G325" s="14"/>
      <c r="H325" s="14"/>
      <c r="I325" s="13">
        <v>7</v>
      </c>
      <c r="J325" s="13">
        <v>1</v>
      </c>
      <c r="K325" s="14"/>
      <c r="L325" s="14"/>
      <c r="M325" t="s">
        <v>51</v>
      </c>
      <c r="Q325" t="s">
        <v>2</v>
      </c>
      <c r="R325">
        <v>2</v>
      </c>
      <c r="S325">
        <v>3</v>
      </c>
      <c r="T325" s="15">
        <v>10</v>
      </c>
      <c r="U325" s="15">
        <v>0</v>
      </c>
      <c r="V325" s="18">
        <f t="shared" si="12"/>
        <v>4</v>
      </c>
      <c r="W325" s="20">
        <f>AVERAGE(Y325:AN325)</f>
        <v>3.5</v>
      </c>
      <c r="X325" s="21"/>
      <c r="Y325">
        <v>3</v>
      </c>
      <c r="Z325">
        <v>3</v>
      </c>
      <c r="AA325">
        <v>4</v>
      </c>
      <c r="AB325">
        <v>4</v>
      </c>
    </row>
    <row r="326" spans="1:29">
      <c r="A326" t="s">
        <v>4</v>
      </c>
      <c r="B326">
        <v>4</v>
      </c>
      <c r="C326">
        <v>5</v>
      </c>
      <c r="D326" s="12"/>
      <c r="E326" s="12"/>
      <c r="F326" s="12"/>
      <c r="G326" s="14"/>
      <c r="H326" s="14"/>
      <c r="I326" s="13">
        <v>5</v>
      </c>
      <c r="J326" s="13">
        <v>0</v>
      </c>
      <c r="K326" s="14"/>
      <c r="L326" s="14"/>
      <c r="M326" t="s">
        <v>51</v>
      </c>
      <c r="Q326" t="s">
        <v>2</v>
      </c>
      <c r="R326">
        <v>2</v>
      </c>
      <c r="S326">
        <v>4</v>
      </c>
      <c r="T326" s="15">
        <v>10</v>
      </c>
      <c r="U326" s="15">
        <v>0</v>
      </c>
      <c r="V326" s="18">
        <f t="shared" si="12"/>
        <v>0</v>
      </c>
      <c r="W326" s="20"/>
      <c r="X326" s="21"/>
    </row>
    <row r="327" spans="1:29">
      <c r="A327" t="s">
        <v>4</v>
      </c>
      <c r="B327">
        <v>4</v>
      </c>
      <c r="C327">
        <v>6</v>
      </c>
      <c r="D327" s="12"/>
      <c r="E327" s="12"/>
      <c r="F327" s="12"/>
      <c r="G327" s="14"/>
      <c r="H327" s="14"/>
      <c r="I327" s="13">
        <v>6</v>
      </c>
      <c r="J327" s="13">
        <v>0</v>
      </c>
      <c r="K327" s="14"/>
      <c r="L327" s="14"/>
      <c r="M327" t="s">
        <v>51</v>
      </c>
      <c r="Q327" t="s">
        <v>2</v>
      </c>
      <c r="R327">
        <v>2</v>
      </c>
      <c r="S327">
        <v>5</v>
      </c>
      <c r="T327" s="15">
        <v>10</v>
      </c>
      <c r="U327" s="15">
        <v>0</v>
      </c>
      <c r="V327" s="18">
        <f t="shared" ref="V327:V388" si="13">COUNT(Y327:AN327)</f>
        <v>0</v>
      </c>
      <c r="W327" s="20"/>
      <c r="X327" s="21"/>
    </row>
    <row r="328" spans="1:29">
      <c r="A328" t="s">
        <v>4</v>
      </c>
      <c r="B328">
        <v>4</v>
      </c>
      <c r="C328">
        <v>7</v>
      </c>
      <c r="D328" s="12"/>
      <c r="E328" s="12"/>
      <c r="F328" s="12"/>
      <c r="G328" s="14"/>
      <c r="H328" s="14"/>
      <c r="I328" s="13">
        <v>4</v>
      </c>
      <c r="J328" s="13">
        <v>0</v>
      </c>
      <c r="K328" s="14"/>
      <c r="L328" s="14"/>
      <c r="M328" t="s">
        <v>51</v>
      </c>
      <c r="Q328" t="s">
        <v>2</v>
      </c>
      <c r="R328">
        <v>2</v>
      </c>
      <c r="S328">
        <v>6</v>
      </c>
      <c r="T328" s="15">
        <v>10</v>
      </c>
      <c r="U328" s="15">
        <v>0</v>
      </c>
      <c r="V328" s="18">
        <f t="shared" si="13"/>
        <v>0</v>
      </c>
      <c r="W328" s="20"/>
      <c r="X328" s="21"/>
    </row>
    <row r="329" spans="1:29">
      <c r="A329" t="s">
        <v>4</v>
      </c>
      <c r="B329">
        <v>4</v>
      </c>
      <c r="C329">
        <v>8</v>
      </c>
      <c r="D329" s="12"/>
      <c r="E329" s="12"/>
      <c r="F329" s="12"/>
      <c r="G329" s="14"/>
      <c r="H329" s="14"/>
      <c r="I329" s="13">
        <v>4</v>
      </c>
      <c r="J329" s="13">
        <v>5</v>
      </c>
      <c r="K329" s="14"/>
      <c r="L329" s="14"/>
      <c r="M329" t="s">
        <v>51</v>
      </c>
      <c r="Q329" t="s">
        <v>2</v>
      </c>
      <c r="R329">
        <v>2</v>
      </c>
      <c r="S329">
        <v>7</v>
      </c>
      <c r="T329" s="15">
        <v>10</v>
      </c>
      <c r="U329" s="15">
        <v>0</v>
      </c>
      <c r="V329" s="18">
        <f t="shared" si="13"/>
        <v>0</v>
      </c>
      <c r="W329" s="20"/>
      <c r="X329" s="21"/>
    </row>
    <row r="330" spans="1:29">
      <c r="A330" t="s">
        <v>4</v>
      </c>
      <c r="B330">
        <v>4</v>
      </c>
      <c r="C330">
        <v>9</v>
      </c>
      <c r="D330" s="12"/>
      <c r="E330" s="12"/>
      <c r="F330" s="12"/>
      <c r="G330" s="14"/>
      <c r="H330" s="14"/>
      <c r="I330" s="13">
        <v>6</v>
      </c>
      <c r="J330" s="13">
        <v>0</v>
      </c>
      <c r="K330" s="14"/>
      <c r="L330" s="14"/>
      <c r="M330" t="s">
        <v>51</v>
      </c>
      <c r="Q330" t="s">
        <v>2</v>
      </c>
      <c r="R330">
        <v>2</v>
      </c>
      <c r="S330">
        <v>8</v>
      </c>
      <c r="T330" s="15">
        <v>10</v>
      </c>
      <c r="U330" s="15">
        <v>0</v>
      </c>
      <c r="V330" s="18">
        <f t="shared" si="13"/>
        <v>0</v>
      </c>
      <c r="W330" s="20"/>
      <c r="X330" s="21"/>
    </row>
    <row r="331" spans="1:29">
      <c r="A331" t="s">
        <v>4</v>
      </c>
      <c r="B331">
        <v>4</v>
      </c>
      <c r="C331">
        <v>10</v>
      </c>
      <c r="D331" s="12"/>
      <c r="E331" s="12"/>
      <c r="F331" s="12"/>
      <c r="G331" s="14"/>
      <c r="H331" s="14"/>
      <c r="I331" s="13">
        <v>8</v>
      </c>
      <c r="J331" s="13">
        <v>5</v>
      </c>
      <c r="K331" s="14"/>
      <c r="L331" s="14"/>
      <c r="M331" t="s">
        <v>51</v>
      </c>
      <c r="Q331" t="s">
        <v>2</v>
      </c>
      <c r="R331">
        <v>2</v>
      </c>
      <c r="S331">
        <v>9</v>
      </c>
      <c r="T331" s="15">
        <v>10</v>
      </c>
      <c r="U331" s="15">
        <v>0</v>
      </c>
      <c r="V331" s="18">
        <f t="shared" si="13"/>
        <v>1</v>
      </c>
      <c r="W331" s="20">
        <f t="shared" ref="W331:W387" si="14">AVERAGE(Y331:AN331)</f>
        <v>4</v>
      </c>
      <c r="X331" s="21"/>
      <c r="Y331">
        <v>4</v>
      </c>
    </row>
    <row r="332" spans="1:29">
      <c r="A332" t="s">
        <v>4</v>
      </c>
      <c r="B332">
        <v>5</v>
      </c>
      <c r="C332">
        <v>1</v>
      </c>
      <c r="D332" s="12"/>
      <c r="E332" s="12"/>
      <c r="F332" s="12"/>
      <c r="G332" s="14"/>
      <c r="H332" s="14"/>
      <c r="I332" s="13">
        <v>11</v>
      </c>
      <c r="J332" s="13">
        <v>5</v>
      </c>
      <c r="K332" s="14"/>
      <c r="L332" s="14"/>
      <c r="M332" t="s">
        <v>51</v>
      </c>
      <c r="Q332" t="s">
        <v>2</v>
      </c>
      <c r="R332">
        <v>2</v>
      </c>
      <c r="S332">
        <v>10</v>
      </c>
      <c r="T332" s="15">
        <v>10</v>
      </c>
      <c r="U332" s="15">
        <v>0</v>
      </c>
      <c r="V332" s="18">
        <f t="shared" si="13"/>
        <v>0</v>
      </c>
      <c r="W332" s="20"/>
      <c r="X332" s="21"/>
    </row>
    <row r="333" spans="1:29">
      <c r="A333" t="s">
        <v>4</v>
      </c>
      <c r="B333">
        <v>5</v>
      </c>
      <c r="C333">
        <v>2</v>
      </c>
      <c r="D333" s="12"/>
      <c r="E333" s="12"/>
      <c r="F333" s="12"/>
      <c r="G333" s="14"/>
      <c r="H333" s="14"/>
      <c r="I333" s="13">
        <v>8</v>
      </c>
      <c r="J333" s="13">
        <v>7</v>
      </c>
      <c r="K333" s="14"/>
      <c r="L333" s="14"/>
      <c r="M333" t="s">
        <v>51</v>
      </c>
      <c r="Q333" t="s">
        <v>2</v>
      </c>
      <c r="R333">
        <v>3</v>
      </c>
      <c r="S333">
        <v>1</v>
      </c>
      <c r="T333" s="15">
        <v>20</v>
      </c>
      <c r="U333" s="15">
        <v>0</v>
      </c>
      <c r="V333" s="18">
        <f t="shared" si="13"/>
        <v>0</v>
      </c>
      <c r="W333" s="20"/>
      <c r="X333" s="21"/>
    </row>
    <row r="334" spans="1:29">
      <c r="A334" t="s">
        <v>4</v>
      </c>
      <c r="B334">
        <v>5</v>
      </c>
      <c r="C334">
        <v>3</v>
      </c>
      <c r="D334" s="12"/>
      <c r="E334" s="12"/>
      <c r="F334" s="12"/>
      <c r="G334" s="14"/>
      <c r="H334" s="14"/>
      <c r="I334" s="13">
        <v>9</v>
      </c>
      <c r="J334" s="13">
        <v>7</v>
      </c>
      <c r="K334" s="14"/>
      <c r="L334" s="14"/>
      <c r="M334" t="s">
        <v>51</v>
      </c>
      <c r="Q334" t="s">
        <v>2</v>
      </c>
      <c r="R334">
        <v>3</v>
      </c>
      <c r="S334">
        <v>2</v>
      </c>
      <c r="T334" s="15">
        <v>20</v>
      </c>
      <c r="U334" s="15">
        <v>0</v>
      </c>
      <c r="V334" s="18">
        <f t="shared" si="13"/>
        <v>1</v>
      </c>
      <c r="W334" s="20">
        <f t="shared" si="14"/>
        <v>1</v>
      </c>
      <c r="X334" s="21"/>
      <c r="Y334">
        <v>1</v>
      </c>
    </row>
    <row r="335" spans="1:29">
      <c r="A335" t="s">
        <v>4</v>
      </c>
      <c r="B335">
        <v>5</v>
      </c>
      <c r="C335">
        <v>4</v>
      </c>
      <c r="D335" s="12"/>
      <c r="E335" s="12"/>
      <c r="F335" s="12"/>
      <c r="G335" s="14"/>
      <c r="H335" s="14"/>
      <c r="I335" s="13">
        <v>10</v>
      </c>
      <c r="J335" s="13">
        <v>8</v>
      </c>
      <c r="K335" s="14"/>
      <c r="L335" s="14"/>
      <c r="M335" t="s">
        <v>51</v>
      </c>
      <c r="Q335" t="s">
        <v>2</v>
      </c>
      <c r="R335">
        <v>3</v>
      </c>
      <c r="S335">
        <v>3</v>
      </c>
      <c r="T335" s="15">
        <v>20</v>
      </c>
      <c r="U335" s="15">
        <v>0</v>
      </c>
      <c r="V335" s="18">
        <f t="shared" si="13"/>
        <v>0</v>
      </c>
      <c r="W335" s="20"/>
      <c r="X335" s="21"/>
    </row>
    <row r="336" spans="1:29">
      <c r="A336" t="s">
        <v>4</v>
      </c>
      <c r="B336">
        <v>5</v>
      </c>
      <c r="C336">
        <v>5</v>
      </c>
      <c r="D336" s="12"/>
      <c r="E336" s="12"/>
      <c r="F336" s="12"/>
      <c r="G336" s="14"/>
      <c r="H336" s="14"/>
      <c r="I336" s="13">
        <v>14</v>
      </c>
      <c r="J336" s="13">
        <v>6</v>
      </c>
      <c r="K336" s="14"/>
      <c r="L336" s="14"/>
      <c r="M336" t="s">
        <v>51</v>
      </c>
      <c r="Q336" t="s">
        <v>2</v>
      </c>
      <c r="R336">
        <v>3</v>
      </c>
      <c r="S336">
        <v>4</v>
      </c>
      <c r="T336" s="15">
        <v>20</v>
      </c>
      <c r="U336" s="15">
        <v>0</v>
      </c>
      <c r="V336" s="18">
        <f t="shared" si="13"/>
        <v>2</v>
      </c>
      <c r="W336" s="20">
        <f t="shared" si="14"/>
        <v>2</v>
      </c>
      <c r="X336" s="21">
        <f>VAR(Y336:AN336)</f>
        <v>0</v>
      </c>
      <c r="Y336">
        <v>2</v>
      </c>
      <c r="Z336">
        <v>2</v>
      </c>
    </row>
    <row r="337" spans="1:37">
      <c r="A337" t="s">
        <v>4</v>
      </c>
      <c r="B337">
        <v>5</v>
      </c>
      <c r="C337">
        <v>6</v>
      </c>
      <c r="D337" s="12"/>
      <c r="E337" s="12"/>
      <c r="F337" s="12"/>
      <c r="G337" s="14"/>
      <c r="H337" s="14"/>
      <c r="I337" s="13">
        <v>5</v>
      </c>
      <c r="J337" s="13">
        <v>1</v>
      </c>
      <c r="K337" s="14"/>
      <c r="L337" s="14"/>
      <c r="M337" t="s">
        <v>51</v>
      </c>
      <c r="Q337" t="s">
        <v>2</v>
      </c>
      <c r="R337">
        <v>3</v>
      </c>
      <c r="S337">
        <v>5</v>
      </c>
      <c r="T337" s="15">
        <v>20</v>
      </c>
      <c r="U337" s="15">
        <v>0</v>
      </c>
      <c r="V337" s="18">
        <f t="shared" si="13"/>
        <v>2</v>
      </c>
      <c r="W337" s="20">
        <f t="shared" si="14"/>
        <v>2.5</v>
      </c>
      <c r="X337" s="21">
        <f>VAR(Y337:AN337)</f>
        <v>0.5</v>
      </c>
      <c r="Y337">
        <v>2</v>
      </c>
      <c r="Z337">
        <v>3</v>
      </c>
    </row>
    <row r="338" spans="1:37">
      <c r="A338" t="s">
        <v>4</v>
      </c>
      <c r="B338">
        <v>5</v>
      </c>
      <c r="C338">
        <v>7</v>
      </c>
      <c r="D338" s="12"/>
      <c r="E338" s="12"/>
      <c r="F338" s="12"/>
      <c r="G338" s="14"/>
      <c r="H338" s="14"/>
      <c r="I338" s="13">
        <v>9</v>
      </c>
      <c r="J338" s="13">
        <v>4</v>
      </c>
      <c r="K338" s="14"/>
      <c r="L338" s="14"/>
      <c r="M338" t="s">
        <v>51</v>
      </c>
      <c r="Q338" t="s">
        <v>2</v>
      </c>
      <c r="R338">
        <v>3</v>
      </c>
      <c r="S338">
        <v>6</v>
      </c>
      <c r="T338" s="15">
        <v>20</v>
      </c>
      <c r="U338" s="15">
        <v>0</v>
      </c>
      <c r="V338" s="18">
        <f t="shared" si="13"/>
        <v>1</v>
      </c>
      <c r="W338" s="20">
        <f t="shared" si="14"/>
        <v>2</v>
      </c>
      <c r="X338" s="21"/>
      <c r="Y338">
        <v>2</v>
      </c>
    </row>
    <row r="339" spans="1:37">
      <c r="A339" t="s">
        <v>4</v>
      </c>
      <c r="B339">
        <v>5</v>
      </c>
      <c r="C339">
        <v>8</v>
      </c>
      <c r="D339" s="12"/>
      <c r="E339" s="12"/>
      <c r="F339" s="12"/>
      <c r="G339" s="14"/>
      <c r="H339" s="14"/>
      <c r="I339" s="13">
        <v>2</v>
      </c>
      <c r="J339" s="13">
        <v>1</v>
      </c>
      <c r="K339" s="14"/>
      <c r="L339" s="14"/>
      <c r="M339" t="s">
        <v>51</v>
      </c>
      <c r="Q339" t="s">
        <v>2</v>
      </c>
      <c r="R339">
        <v>3</v>
      </c>
      <c r="S339">
        <v>7</v>
      </c>
      <c r="T339" s="15">
        <v>20</v>
      </c>
      <c r="U339" s="15">
        <v>0</v>
      </c>
      <c r="V339" s="18">
        <f t="shared" si="13"/>
        <v>1</v>
      </c>
      <c r="W339" s="20">
        <f t="shared" si="14"/>
        <v>4</v>
      </c>
      <c r="X339" s="21"/>
      <c r="Y339">
        <v>4</v>
      </c>
    </row>
    <row r="340" spans="1:37">
      <c r="A340" t="s">
        <v>4</v>
      </c>
      <c r="B340">
        <v>5</v>
      </c>
      <c r="C340">
        <v>9</v>
      </c>
      <c r="D340" s="12"/>
      <c r="E340" s="12"/>
      <c r="F340" s="12"/>
      <c r="G340" s="14"/>
      <c r="H340" s="14"/>
      <c r="I340" s="13">
        <v>9</v>
      </c>
      <c r="J340" s="13">
        <v>3</v>
      </c>
      <c r="K340" s="14"/>
      <c r="L340" s="14"/>
      <c r="M340" t="s">
        <v>51</v>
      </c>
      <c r="Q340" t="s">
        <v>2</v>
      </c>
      <c r="R340">
        <v>3</v>
      </c>
      <c r="S340">
        <v>8</v>
      </c>
      <c r="T340" s="15">
        <v>20</v>
      </c>
      <c r="U340" s="15">
        <v>0</v>
      </c>
      <c r="V340" s="18">
        <f t="shared" si="13"/>
        <v>1</v>
      </c>
      <c r="W340" s="20">
        <f t="shared" si="14"/>
        <v>2</v>
      </c>
      <c r="X340" s="21"/>
      <c r="Y340">
        <v>2</v>
      </c>
    </row>
    <row r="341" spans="1:37">
      <c r="A341" t="s">
        <v>4</v>
      </c>
      <c r="B341">
        <v>5</v>
      </c>
      <c r="C341">
        <v>10</v>
      </c>
      <c r="D341" s="12"/>
      <c r="E341" s="12"/>
      <c r="F341" s="12"/>
      <c r="G341" s="14"/>
      <c r="H341" s="14"/>
      <c r="I341" s="13">
        <v>3</v>
      </c>
      <c r="J341" s="13">
        <v>2</v>
      </c>
      <c r="K341" s="14"/>
      <c r="L341" s="14"/>
      <c r="M341" t="s">
        <v>51</v>
      </c>
      <c r="Q341" t="s">
        <v>2</v>
      </c>
      <c r="R341">
        <v>3</v>
      </c>
      <c r="S341">
        <v>9</v>
      </c>
      <c r="T341" s="15">
        <v>20</v>
      </c>
      <c r="U341" s="15">
        <v>0</v>
      </c>
      <c r="V341" s="18">
        <f t="shared" si="13"/>
        <v>2</v>
      </c>
      <c r="W341" s="20">
        <f t="shared" si="14"/>
        <v>2.5</v>
      </c>
      <c r="X341" s="21">
        <f>VAR(Y341:AN341)</f>
        <v>0.5</v>
      </c>
      <c r="Y341">
        <v>2</v>
      </c>
      <c r="Z341">
        <v>3</v>
      </c>
    </row>
    <row r="342" spans="1:37">
      <c r="A342" t="s">
        <v>4</v>
      </c>
      <c r="B342">
        <v>5</v>
      </c>
      <c r="D342" s="12"/>
      <c r="E342" s="12"/>
      <c r="F342" s="12"/>
      <c r="G342" s="14"/>
      <c r="H342" s="14"/>
      <c r="K342" s="14"/>
      <c r="L342" s="14"/>
      <c r="M342" t="s">
        <v>51</v>
      </c>
      <c r="Q342" t="s">
        <v>2</v>
      </c>
      <c r="R342">
        <v>3</v>
      </c>
      <c r="S342">
        <v>10</v>
      </c>
      <c r="T342" s="15">
        <v>20</v>
      </c>
      <c r="U342" s="15">
        <v>0</v>
      </c>
      <c r="V342" s="18">
        <f t="shared" si="13"/>
        <v>0</v>
      </c>
      <c r="W342" s="20"/>
      <c r="X342" s="21"/>
    </row>
    <row r="343" spans="1:37">
      <c r="M343" t="s">
        <v>51</v>
      </c>
      <c r="Q343" t="s">
        <v>2</v>
      </c>
      <c r="R343">
        <v>4</v>
      </c>
      <c r="S343">
        <v>1</v>
      </c>
      <c r="T343" s="15">
        <v>30</v>
      </c>
      <c r="U343" s="15">
        <v>0</v>
      </c>
      <c r="V343" s="18">
        <f t="shared" si="13"/>
        <v>5</v>
      </c>
      <c r="W343" s="20"/>
      <c r="X343" s="21"/>
      <c r="Y343">
        <v>4</v>
      </c>
      <c r="Z343">
        <v>3</v>
      </c>
      <c r="AA343">
        <v>1</v>
      </c>
      <c r="AB343">
        <v>1</v>
      </c>
      <c r="AC343">
        <v>1</v>
      </c>
    </row>
    <row r="344" spans="1:37">
      <c r="A344" s="12" t="s">
        <v>4</v>
      </c>
      <c r="B344">
        <v>1</v>
      </c>
      <c r="C344">
        <v>1</v>
      </c>
      <c r="D344" s="16">
        <v>0</v>
      </c>
      <c r="E344" s="16">
        <f>D344+6</f>
        <v>6</v>
      </c>
      <c r="F344" t="s">
        <v>29</v>
      </c>
      <c r="G344" s="13">
        <v>0</v>
      </c>
      <c r="H344" s="13">
        <v>5</v>
      </c>
      <c r="I344" s="13">
        <v>3</v>
      </c>
      <c r="J344" s="13">
        <v>3</v>
      </c>
      <c r="K344" s="13">
        <v>28</v>
      </c>
      <c r="L344" s="13">
        <v>29</v>
      </c>
      <c r="M344" t="s">
        <v>51</v>
      </c>
      <c r="Q344" t="s">
        <v>2</v>
      </c>
      <c r="R344">
        <v>4</v>
      </c>
      <c r="S344">
        <v>2</v>
      </c>
      <c r="T344" s="15">
        <v>30</v>
      </c>
      <c r="U344" s="15">
        <v>0</v>
      </c>
      <c r="V344" s="18">
        <f t="shared" si="13"/>
        <v>5</v>
      </c>
      <c r="W344" s="20">
        <f t="shared" si="14"/>
        <v>2.4</v>
      </c>
      <c r="X344" s="21"/>
      <c r="Y344">
        <v>3</v>
      </c>
      <c r="Z344">
        <v>3</v>
      </c>
      <c r="AA344">
        <v>2</v>
      </c>
      <c r="AB344">
        <v>3</v>
      </c>
      <c r="AC344">
        <v>1</v>
      </c>
    </row>
    <row r="345" spans="1:37">
      <c r="A345" s="12" t="s">
        <v>4</v>
      </c>
      <c r="B345">
        <v>1</v>
      </c>
      <c r="C345">
        <v>2</v>
      </c>
      <c r="D345">
        <v>5</v>
      </c>
      <c r="E345" s="16">
        <f t="shared" ref="E345:E354" si="15">D345+6</f>
        <v>11</v>
      </c>
      <c r="F345" t="s">
        <v>29</v>
      </c>
      <c r="G345" s="13">
        <v>29</v>
      </c>
      <c r="H345" s="13">
        <v>2</v>
      </c>
      <c r="I345" s="13">
        <v>5</v>
      </c>
      <c r="J345" s="13">
        <v>0</v>
      </c>
      <c r="K345" s="13">
        <v>33</v>
      </c>
      <c r="L345" s="13">
        <v>17</v>
      </c>
      <c r="M345" t="s">
        <v>51</v>
      </c>
      <c r="Q345" t="s">
        <v>2</v>
      </c>
      <c r="R345">
        <v>4</v>
      </c>
      <c r="S345">
        <v>3</v>
      </c>
      <c r="T345" s="15">
        <v>30</v>
      </c>
      <c r="U345" s="15">
        <v>0</v>
      </c>
      <c r="V345" s="18">
        <f t="shared" si="13"/>
        <v>5</v>
      </c>
      <c r="W345" s="20">
        <f t="shared" si="14"/>
        <v>3.8</v>
      </c>
      <c r="X345" s="21">
        <f>VAR(Y345:AN345)</f>
        <v>9.1999999999999993</v>
      </c>
      <c r="Y345">
        <v>3</v>
      </c>
      <c r="Z345">
        <v>3</v>
      </c>
      <c r="AA345">
        <v>1</v>
      </c>
      <c r="AB345">
        <v>3</v>
      </c>
      <c r="AC345">
        <v>9</v>
      </c>
    </row>
    <row r="346" spans="1:37">
      <c r="A346" s="12" t="s">
        <v>4</v>
      </c>
      <c r="B346">
        <v>1</v>
      </c>
      <c r="C346">
        <v>3</v>
      </c>
      <c r="D346">
        <v>10</v>
      </c>
      <c r="E346" s="16">
        <f t="shared" si="15"/>
        <v>16</v>
      </c>
      <c r="F346" t="s">
        <v>29</v>
      </c>
      <c r="G346" s="13">
        <v>12</v>
      </c>
      <c r="H346" s="13">
        <v>3</v>
      </c>
      <c r="I346" s="13">
        <v>0</v>
      </c>
      <c r="J346" s="13">
        <v>1</v>
      </c>
      <c r="K346" s="13">
        <v>215</v>
      </c>
      <c r="L346" s="13">
        <v>20</v>
      </c>
      <c r="M346" t="s">
        <v>51</v>
      </c>
      <c r="Q346" t="s">
        <v>2</v>
      </c>
      <c r="R346">
        <v>4</v>
      </c>
      <c r="S346">
        <v>4</v>
      </c>
      <c r="T346" s="15">
        <v>30</v>
      </c>
      <c r="U346" s="15">
        <v>0</v>
      </c>
      <c r="V346" s="18">
        <f t="shared" si="13"/>
        <v>5</v>
      </c>
      <c r="W346" s="20">
        <f t="shared" si="14"/>
        <v>2</v>
      </c>
      <c r="X346" s="21">
        <f>VAR(Y346:AN346)</f>
        <v>0.5</v>
      </c>
      <c r="Y346">
        <v>2</v>
      </c>
      <c r="Z346">
        <v>2</v>
      </c>
      <c r="AA346">
        <v>1</v>
      </c>
      <c r="AB346">
        <v>2</v>
      </c>
      <c r="AC346">
        <v>3</v>
      </c>
    </row>
    <row r="347" spans="1:37">
      <c r="A347" s="12" t="s">
        <v>4</v>
      </c>
      <c r="B347">
        <v>1</v>
      </c>
      <c r="C347">
        <v>4</v>
      </c>
      <c r="D347">
        <v>15</v>
      </c>
      <c r="E347" s="16">
        <f t="shared" si="15"/>
        <v>21</v>
      </c>
      <c r="F347" t="s">
        <v>29</v>
      </c>
      <c r="G347" s="13">
        <v>19</v>
      </c>
      <c r="H347" s="13">
        <v>19</v>
      </c>
      <c r="I347" s="13">
        <v>5</v>
      </c>
      <c r="J347" s="13">
        <v>3</v>
      </c>
      <c r="K347" s="13">
        <v>101</v>
      </c>
      <c r="L347" s="13">
        <v>95</v>
      </c>
      <c r="M347" t="s">
        <v>51</v>
      </c>
      <c r="Q347" t="s">
        <v>2</v>
      </c>
      <c r="R347">
        <v>4</v>
      </c>
      <c r="S347">
        <v>5</v>
      </c>
      <c r="T347" s="15">
        <v>30</v>
      </c>
      <c r="U347" s="15">
        <v>0</v>
      </c>
      <c r="V347" s="18">
        <f t="shared" si="13"/>
        <v>9</v>
      </c>
      <c r="W347" s="20">
        <f t="shared" si="14"/>
        <v>2.3333333333333335</v>
      </c>
      <c r="X347" s="21">
        <f>VAR(Y347:AN347)</f>
        <v>0.5</v>
      </c>
      <c r="Y347">
        <v>3</v>
      </c>
      <c r="Z347">
        <v>1</v>
      </c>
      <c r="AA347">
        <v>3</v>
      </c>
      <c r="AB347">
        <v>2</v>
      </c>
      <c r="AC347">
        <v>3</v>
      </c>
      <c r="AD347">
        <v>3</v>
      </c>
      <c r="AE347">
        <v>2</v>
      </c>
      <c r="AF347">
        <v>2</v>
      </c>
      <c r="AG347">
        <v>2</v>
      </c>
    </row>
    <row r="348" spans="1:37">
      <c r="A348" s="12" t="s">
        <v>4</v>
      </c>
      <c r="B348">
        <v>1</v>
      </c>
      <c r="C348">
        <v>5</v>
      </c>
      <c r="D348">
        <v>20</v>
      </c>
      <c r="E348" s="16">
        <f t="shared" si="15"/>
        <v>26</v>
      </c>
      <c r="F348" t="s">
        <v>29</v>
      </c>
      <c r="G348" s="13">
        <v>16</v>
      </c>
      <c r="H348" s="13">
        <v>21</v>
      </c>
      <c r="I348" s="13">
        <v>0</v>
      </c>
      <c r="J348" s="13">
        <v>0</v>
      </c>
      <c r="K348" s="13">
        <v>108</v>
      </c>
      <c r="L348" s="13">
        <v>74</v>
      </c>
      <c r="M348" t="s">
        <v>51</v>
      </c>
      <c r="Q348" t="s">
        <v>2</v>
      </c>
      <c r="R348">
        <v>4</v>
      </c>
      <c r="S348">
        <v>6</v>
      </c>
      <c r="T348" s="15">
        <v>30</v>
      </c>
      <c r="U348" s="15">
        <v>0</v>
      </c>
      <c r="V348" s="18">
        <f t="shared" si="13"/>
        <v>13</v>
      </c>
      <c r="W348" s="20">
        <f t="shared" si="14"/>
        <v>1.6153846153846154</v>
      </c>
      <c r="X348" s="21">
        <f>VAR(Y348:AN348)</f>
        <v>0.58974358974358998</v>
      </c>
      <c r="Y348">
        <v>1</v>
      </c>
      <c r="Z348">
        <v>2</v>
      </c>
      <c r="AA348">
        <v>3</v>
      </c>
      <c r="AB348">
        <v>1</v>
      </c>
      <c r="AC348">
        <v>2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2</v>
      </c>
      <c r="AJ348">
        <v>3</v>
      </c>
      <c r="AK348">
        <v>2</v>
      </c>
    </row>
    <row r="349" spans="1:37">
      <c r="A349" s="12" t="s">
        <v>4</v>
      </c>
      <c r="B349">
        <v>1</v>
      </c>
      <c r="C349">
        <v>6</v>
      </c>
      <c r="D349">
        <v>25</v>
      </c>
      <c r="E349" s="16">
        <f t="shared" si="15"/>
        <v>31</v>
      </c>
      <c r="F349" t="s">
        <v>29</v>
      </c>
      <c r="G349" s="13">
        <v>14</v>
      </c>
      <c r="H349" s="13">
        <v>9</v>
      </c>
      <c r="I349" s="13">
        <v>0</v>
      </c>
      <c r="J349" s="13">
        <v>1</v>
      </c>
      <c r="K349" s="13">
        <v>55</v>
      </c>
      <c r="L349" s="13">
        <v>137</v>
      </c>
      <c r="M349" t="s">
        <v>51</v>
      </c>
      <c r="Q349" t="s">
        <v>2</v>
      </c>
      <c r="R349">
        <v>4</v>
      </c>
      <c r="S349">
        <v>7</v>
      </c>
      <c r="T349" s="15">
        <v>30</v>
      </c>
      <c r="U349" s="15">
        <v>0</v>
      </c>
      <c r="V349" s="18">
        <f t="shared" si="13"/>
        <v>3</v>
      </c>
      <c r="W349" s="20">
        <f t="shared" si="14"/>
        <v>1.3333333333333333</v>
      </c>
      <c r="X349" s="21">
        <f>VAR(Y349:AN349)</f>
        <v>0.33333333333333348</v>
      </c>
      <c r="Y349">
        <v>1</v>
      </c>
      <c r="Z349">
        <v>1</v>
      </c>
      <c r="AA349">
        <v>2</v>
      </c>
    </row>
    <row r="350" spans="1:37">
      <c r="A350" s="12" t="s">
        <v>4</v>
      </c>
      <c r="B350">
        <v>1</v>
      </c>
      <c r="C350">
        <v>7</v>
      </c>
      <c r="D350">
        <v>30</v>
      </c>
      <c r="E350" s="16">
        <f t="shared" si="15"/>
        <v>36</v>
      </c>
      <c r="F350" t="s">
        <v>29</v>
      </c>
      <c r="G350" s="13">
        <v>37</v>
      </c>
      <c r="H350" s="13">
        <v>37</v>
      </c>
      <c r="I350" s="13">
        <v>1</v>
      </c>
      <c r="J350" s="13">
        <v>1</v>
      </c>
      <c r="K350" s="13">
        <v>42</v>
      </c>
      <c r="L350" s="13">
        <v>17</v>
      </c>
      <c r="M350" t="s">
        <v>51</v>
      </c>
      <c r="Q350" t="s">
        <v>2</v>
      </c>
      <c r="R350">
        <v>4</v>
      </c>
      <c r="S350">
        <v>8</v>
      </c>
      <c r="T350" s="15">
        <v>30</v>
      </c>
      <c r="U350" s="15">
        <v>0</v>
      </c>
      <c r="V350" s="18">
        <f t="shared" si="13"/>
        <v>5</v>
      </c>
      <c r="W350" s="20">
        <f t="shared" si="14"/>
        <v>1.6</v>
      </c>
      <c r="X350" s="21"/>
      <c r="Y350">
        <v>3</v>
      </c>
      <c r="Z350">
        <v>1</v>
      </c>
      <c r="AA350">
        <v>2</v>
      </c>
      <c r="AB350">
        <v>1</v>
      </c>
      <c r="AC350">
        <v>1</v>
      </c>
    </row>
    <row r="351" spans="1:37">
      <c r="A351" s="12" t="s">
        <v>4</v>
      </c>
      <c r="B351">
        <v>1</v>
      </c>
      <c r="C351">
        <v>8</v>
      </c>
      <c r="D351">
        <v>35</v>
      </c>
      <c r="E351" s="16">
        <f t="shared" si="15"/>
        <v>41</v>
      </c>
      <c r="F351" t="s">
        <v>32</v>
      </c>
      <c r="G351" s="13">
        <v>38</v>
      </c>
      <c r="H351" s="13">
        <v>14</v>
      </c>
      <c r="I351" s="13">
        <v>1</v>
      </c>
      <c r="J351" s="13">
        <v>0</v>
      </c>
      <c r="K351" s="13">
        <v>15</v>
      </c>
      <c r="L351" s="13">
        <v>46</v>
      </c>
      <c r="M351" t="s">
        <v>51</v>
      </c>
      <c r="Q351" t="s">
        <v>2</v>
      </c>
      <c r="R351">
        <v>4</v>
      </c>
      <c r="S351">
        <v>9</v>
      </c>
      <c r="T351" s="15">
        <v>30</v>
      </c>
      <c r="U351" s="15">
        <v>0</v>
      </c>
      <c r="V351" s="18">
        <f t="shared" si="13"/>
        <v>6</v>
      </c>
      <c r="W351" s="20">
        <f t="shared" si="14"/>
        <v>1.6666666666666667</v>
      </c>
      <c r="X351" s="21">
        <f>VAR(Y351:AN351)</f>
        <v>0.26666666666666644</v>
      </c>
      <c r="Y351">
        <v>1</v>
      </c>
      <c r="Z351">
        <v>1</v>
      </c>
      <c r="AA351">
        <v>2</v>
      </c>
      <c r="AB351">
        <v>2</v>
      </c>
      <c r="AC351">
        <v>2</v>
      </c>
      <c r="AD351">
        <v>2</v>
      </c>
    </row>
    <row r="352" spans="1:37">
      <c r="A352" s="12" t="s">
        <v>4</v>
      </c>
      <c r="B352">
        <v>1</v>
      </c>
      <c r="C352">
        <v>9</v>
      </c>
      <c r="D352">
        <v>40</v>
      </c>
      <c r="E352" s="16">
        <f t="shared" si="15"/>
        <v>46</v>
      </c>
      <c r="F352" t="s">
        <v>29</v>
      </c>
      <c r="G352" s="13">
        <v>10</v>
      </c>
      <c r="H352" s="13">
        <v>5</v>
      </c>
      <c r="I352" s="13">
        <v>5</v>
      </c>
      <c r="J352" s="13">
        <v>9</v>
      </c>
      <c r="K352" s="13">
        <v>97</v>
      </c>
      <c r="L352" s="13">
        <v>92</v>
      </c>
      <c r="M352" t="s">
        <v>51</v>
      </c>
      <c r="Q352" t="s">
        <v>2</v>
      </c>
      <c r="R352">
        <v>4</v>
      </c>
      <c r="S352">
        <v>10</v>
      </c>
      <c r="T352" s="15">
        <v>30</v>
      </c>
      <c r="U352" s="15">
        <v>0</v>
      </c>
      <c r="V352" s="18">
        <f t="shared" si="13"/>
        <v>4</v>
      </c>
      <c r="W352" s="20">
        <f t="shared" si="14"/>
        <v>1.5</v>
      </c>
      <c r="X352" s="21">
        <f>VAR(Y352:AN352)</f>
        <v>0.33333333333333331</v>
      </c>
      <c r="Y352">
        <v>2</v>
      </c>
      <c r="Z352">
        <v>1</v>
      </c>
      <c r="AA352">
        <v>1</v>
      </c>
      <c r="AB352">
        <v>2</v>
      </c>
    </row>
    <row r="353" spans="1:26">
      <c r="A353" s="12" t="s">
        <v>4</v>
      </c>
      <c r="B353">
        <v>1</v>
      </c>
      <c r="C353">
        <v>10</v>
      </c>
      <c r="D353">
        <v>45</v>
      </c>
      <c r="E353" s="16">
        <f t="shared" si="15"/>
        <v>51</v>
      </c>
      <c r="F353" t="s">
        <v>29</v>
      </c>
      <c r="G353" s="13">
        <v>39</v>
      </c>
      <c r="H353" s="13">
        <v>44</v>
      </c>
      <c r="I353" s="13">
        <v>3</v>
      </c>
      <c r="J353" s="13">
        <v>0</v>
      </c>
      <c r="K353" s="13">
        <v>37</v>
      </c>
      <c r="L353" s="13">
        <v>53</v>
      </c>
      <c r="M353" t="s">
        <v>51</v>
      </c>
      <c r="Q353" t="s">
        <v>2</v>
      </c>
      <c r="R353">
        <v>5</v>
      </c>
      <c r="S353">
        <v>1</v>
      </c>
      <c r="T353" s="15">
        <v>40</v>
      </c>
      <c r="U353" s="15">
        <v>0</v>
      </c>
      <c r="V353" s="18">
        <f t="shared" si="13"/>
        <v>1</v>
      </c>
      <c r="W353" s="20">
        <f t="shared" si="14"/>
        <v>3</v>
      </c>
      <c r="X353" s="21"/>
      <c r="Y353">
        <v>3</v>
      </c>
    </row>
    <row r="354" spans="1:26">
      <c r="A354" s="12" t="s">
        <v>4</v>
      </c>
      <c r="B354">
        <v>1</v>
      </c>
      <c r="C354">
        <v>11</v>
      </c>
      <c r="D354">
        <v>50</v>
      </c>
      <c r="E354" s="16">
        <f t="shared" si="15"/>
        <v>56</v>
      </c>
      <c r="F354" t="s">
        <v>33</v>
      </c>
      <c r="G354" s="13">
        <v>39</v>
      </c>
      <c r="H354" s="13">
        <v>42</v>
      </c>
      <c r="I354" s="13">
        <v>8</v>
      </c>
      <c r="J354" s="13">
        <v>0</v>
      </c>
      <c r="K354" s="13">
        <v>52</v>
      </c>
      <c r="L354" s="13">
        <v>20</v>
      </c>
      <c r="M354" t="s">
        <v>51</v>
      </c>
      <c r="Q354" t="s">
        <v>2</v>
      </c>
      <c r="R354">
        <v>5</v>
      </c>
      <c r="S354">
        <v>2</v>
      </c>
      <c r="T354" s="15">
        <v>40</v>
      </c>
      <c r="U354" s="15">
        <v>0</v>
      </c>
      <c r="V354" s="18">
        <f t="shared" si="13"/>
        <v>1</v>
      </c>
      <c r="W354" s="20">
        <f t="shared" si="14"/>
        <v>2</v>
      </c>
      <c r="X354" s="21"/>
      <c r="Y354">
        <v>2</v>
      </c>
    </row>
    <row r="355" spans="1:26">
      <c r="A355" s="12" t="s">
        <v>4</v>
      </c>
      <c r="B355">
        <v>2</v>
      </c>
      <c r="C355">
        <v>1</v>
      </c>
      <c r="D355">
        <v>0</v>
      </c>
      <c r="F355" t="s">
        <v>30</v>
      </c>
      <c r="G355" s="13">
        <v>0</v>
      </c>
      <c r="H355" s="13">
        <v>6</v>
      </c>
      <c r="I355" s="13">
        <v>12</v>
      </c>
      <c r="J355" s="13">
        <v>6</v>
      </c>
      <c r="K355" s="13">
        <v>5</v>
      </c>
      <c r="L355" s="13">
        <v>33</v>
      </c>
      <c r="M355" t="s">
        <v>51</v>
      </c>
      <c r="Q355" t="s">
        <v>2</v>
      </c>
      <c r="R355">
        <v>5</v>
      </c>
      <c r="S355">
        <v>3</v>
      </c>
      <c r="T355" s="15">
        <v>40</v>
      </c>
      <c r="U355" s="15">
        <v>0</v>
      </c>
      <c r="V355" s="18">
        <f t="shared" si="13"/>
        <v>1</v>
      </c>
      <c r="W355" s="20">
        <f t="shared" si="14"/>
        <v>1</v>
      </c>
      <c r="X355" s="21"/>
      <c r="Y355">
        <v>1</v>
      </c>
    </row>
    <row r="356" spans="1:26">
      <c r="A356" s="12" t="s">
        <v>4</v>
      </c>
      <c r="B356">
        <v>2</v>
      </c>
      <c r="C356">
        <v>2</v>
      </c>
      <c r="D356">
        <v>5</v>
      </c>
      <c r="F356" t="s">
        <v>29</v>
      </c>
      <c r="G356" s="13">
        <v>12</v>
      </c>
      <c r="H356" s="13">
        <v>6</v>
      </c>
      <c r="I356" s="13">
        <v>2</v>
      </c>
      <c r="J356" s="13">
        <v>0</v>
      </c>
      <c r="K356" s="13">
        <v>58</v>
      </c>
      <c r="L356" s="13">
        <v>37</v>
      </c>
      <c r="M356" t="s">
        <v>51</v>
      </c>
      <c r="Q356" t="s">
        <v>2</v>
      </c>
      <c r="R356">
        <v>5</v>
      </c>
      <c r="S356">
        <v>4</v>
      </c>
      <c r="T356" s="15">
        <v>40</v>
      </c>
      <c r="U356" s="15">
        <v>0</v>
      </c>
      <c r="V356" s="18">
        <f t="shared" si="13"/>
        <v>1</v>
      </c>
      <c r="W356" s="20">
        <f t="shared" si="14"/>
        <v>1</v>
      </c>
      <c r="X356" s="21"/>
      <c r="Y356">
        <v>1</v>
      </c>
    </row>
    <row r="357" spans="1:26">
      <c r="A357" s="12" t="s">
        <v>4</v>
      </c>
      <c r="B357">
        <v>2</v>
      </c>
      <c r="C357">
        <v>3</v>
      </c>
      <c r="D357">
        <v>10</v>
      </c>
      <c r="F357" t="s">
        <v>29</v>
      </c>
      <c r="G357" s="13">
        <v>17</v>
      </c>
      <c r="H357" s="13">
        <v>9</v>
      </c>
      <c r="I357" s="13">
        <v>7</v>
      </c>
      <c r="J357" s="13">
        <v>0</v>
      </c>
      <c r="K357" s="13">
        <v>23</v>
      </c>
      <c r="L357" s="13">
        <v>68</v>
      </c>
      <c r="M357" t="s">
        <v>51</v>
      </c>
      <c r="Q357" t="s">
        <v>2</v>
      </c>
      <c r="R357">
        <v>5</v>
      </c>
      <c r="S357">
        <v>5</v>
      </c>
      <c r="T357" s="15">
        <v>40</v>
      </c>
      <c r="U357" s="15">
        <v>0</v>
      </c>
      <c r="V357" s="18">
        <f t="shared" si="13"/>
        <v>2</v>
      </c>
      <c r="W357" s="20">
        <f t="shared" si="14"/>
        <v>2</v>
      </c>
      <c r="X357" s="21">
        <f>VAR(Y357:AN357)</f>
        <v>2</v>
      </c>
      <c r="Y357">
        <v>1</v>
      </c>
      <c r="Z357">
        <v>3</v>
      </c>
    </row>
    <row r="358" spans="1:26">
      <c r="A358" s="12" t="s">
        <v>4</v>
      </c>
      <c r="B358">
        <v>2</v>
      </c>
      <c r="C358">
        <v>4</v>
      </c>
      <c r="D358">
        <v>15</v>
      </c>
      <c r="F358" t="s">
        <v>29</v>
      </c>
      <c r="G358" s="13">
        <v>27</v>
      </c>
      <c r="H358" s="13">
        <v>20</v>
      </c>
      <c r="I358" s="13">
        <v>14</v>
      </c>
      <c r="J358" s="13">
        <v>0</v>
      </c>
      <c r="K358" s="13">
        <v>61</v>
      </c>
      <c r="L358" s="13">
        <v>12</v>
      </c>
      <c r="M358" t="s">
        <v>51</v>
      </c>
      <c r="Q358" t="s">
        <v>2</v>
      </c>
      <c r="R358">
        <v>5</v>
      </c>
      <c r="S358">
        <v>6</v>
      </c>
      <c r="T358" s="15">
        <v>40</v>
      </c>
      <c r="U358" s="15">
        <v>0</v>
      </c>
      <c r="V358" s="18">
        <f t="shared" si="13"/>
        <v>1</v>
      </c>
      <c r="W358" s="20">
        <f t="shared" si="14"/>
        <v>1</v>
      </c>
      <c r="X358" s="21"/>
      <c r="Y358">
        <v>1</v>
      </c>
    </row>
    <row r="359" spans="1:26">
      <c r="A359" s="12" t="s">
        <v>4</v>
      </c>
      <c r="B359">
        <v>2</v>
      </c>
      <c r="C359">
        <v>5</v>
      </c>
      <c r="D359">
        <v>20</v>
      </c>
      <c r="F359" t="s">
        <v>29</v>
      </c>
      <c r="G359" s="13">
        <v>17</v>
      </c>
      <c r="H359" s="13">
        <v>9</v>
      </c>
      <c r="I359" s="13">
        <v>31</v>
      </c>
      <c r="J359" s="13">
        <v>9</v>
      </c>
      <c r="K359" s="13">
        <v>41</v>
      </c>
      <c r="L359" s="13">
        <v>8</v>
      </c>
      <c r="M359" t="s">
        <v>51</v>
      </c>
      <c r="Q359" t="s">
        <v>2</v>
      </c>
      <c r="R359">
        <v>5</v>
      </c>
      <c r="S359">
        <v>7</v>
      </c>
      <c r="T359" s="15">
        <v>40</v>
      </c>
      <c r="U359" s="15">
        <v>0</v>
      </c>
      <c r="V359" s="18">
        <f t="shared" si="13"/>
        <v>1</v>
      </c>
      <c r="W359" s="20"/>
      <c r="X359" s="21"/>
      <c r="Y359">
        <v>1</v>
      </c>
    </row>
    <row r="360" spans="1:26">
      <c r="A360" s="12" t="s">
        <v>4</v>
      </c>
      <c r="B360">
        <v>2</v>
      </c>
      <c r="C360">
        <v>6</v>
      </c>
      <c r="D360">
        <v>25</v>
      </c>
      <c r="F360" t="s">
        <v>29</v>
      </c>
      <c r="G360" s="13">
        <v>22</v>
      </c>
      <c r="H360" s="13">
        <v>67</v>
      </c>
      <c r="I360" s="13">
        <v>4</v>
      </c>
      <c r="J360" s="13">
        <v>2</v>
      </c>
      <c r="K360" s="13">
        <v>81</v>
      </c>
      <c r="L360" s="13">
        <v>82</v>
      </c>
      <c r="M360" t="s">
        <v>51</v>
      </c>
      <c r="Q360" t="s">
        <v>2</v>
      </c>
      <c r="R360">
        <v>5</v>
      </c>
      <c r="S360">
        <v>8</v>
      </c>
      <c r="T360" s="15">
        <v>40</v>
      </c>
      <c r="U360" s="15">
        <v>0</v>
      </c>
      <c r="V360" s="18">
        <f t="shared" si="13"/>
        <v>0</v>
      </c>
      <c r="W360" s="20"/>
      <c r="X360" s="21"/>
    </row>
    <row r="361" spans="1:26">
      <c r="A361" s="12" t="s">
        <v>4</v>
      </c>
      <c r="B361">
        <v>2</v>
      </c>
      <c r="C361">
        <v>7</v>
      </c>
      <c r="D361">
        <v>30</v>
      </c>
      <c r="F361" t="s">
        <v>33</v>
      </c>
      <c r="G361" s="13">
        <v>10</v>
      </c>
      <c r="H361" s="13">
        <v>47</v>
      </c>
      <c r="I361" s="13">
        <v>14</v>
      </c>
      <c r="J361" s="13">
        <v>3</v>
      </c>
      <c r="K361" s="13">
        <v>77</v>
      </c>
      <c r="L361" s="13">
        <v>12</v>
      </c>
      <c r="M361" t="s">
        <v>51</v>
      </c>
      <c r="Q361" t="s">
        <v>2</v>
      </c>
      <c r="R361">
        <v>5</v>
      </c>
      <c r="S361">
        <v>9</v>
      </c>
      <c r="T361" s="15">
        <v>40</v>
      </c>
      <c r="U361" s="15">
        <v>0</v>
      </c>
      <c r="V361" s="18">
        <f t="shared" si="13"/>
        <v>0</v>
      </c>
      <c r="W361" s="20"/>
      <c r="X361" s="21"/>
    </row>
    <row r="362" spans="1:26">
      <c r="A362" s="12" t="s">
        <v>4</v>
      </c>
      <c r="B362">
        <v>2</v>
      </c>
      <c r="C362">
        <v>8</v>
      </c>
      <c r="D362">
        <v>35</v>
      </c>
      <c r="F362" t="s">
        <v>29</v>
      </c>
      <c r="G362" s="13">
        <v>36</v>
      </c>
      <c r="H362" s="13">
        <v>75</v>
      </c>
      <c r="I362" s="13">
        <v>0</v>
      </c>
      <c r="J362" s="13">
        <v>0</v>
      </c>
      <c r="K362" s="13">
        <v>14</v>
      </c>
      <c r="L362" s="13">
        <v>94</v>
      </c>
      <c r="M362" t="s">
        <v>51</v>
      </c>
      <c r="Q362" t="s">
        <v>2</v>
      </c>
      <c r="R362">
        <v>5</v>
      </c>
      <c r="S362">
        <v>10</v>
      </c>
      <c r="T362" s="15">
        <v>40</v>
      </c>
      <c r="U362" s="15">
        <v>0</v>
      </c>
      <c r="V362" s="18">
        <f t="shared" si="13"/>
        <v>0</v>
      </c>
      <c r="W362" s="20"/>
      <c r="X362" s="21"/>
    </row>
    <row r="363" spans="1:26">
      <c r="A363" s="12" t="s">
        <v>4</v>
      </c>
      <c r="B363">
        <v>2</v>
      </c>
      <c r="C363">
        <v>9</v>
      </c>
      <c r="D363">
        <v>40</v>
      </c>
      <c r="F363" t="s">
        <v>33</v>
      </c>
      <c r="G363" s="13">
        <v>13</v>
      </c>
      <c r="H363" s="13">
        <v>80</v>
      </c>
      <c r="I363" s="13">
        <v>1</v>
      </c>
      <c r="J363" s="13">
        <v>1</v>
      </c>
      <c r="K363" s="13">
        <v>121</v>
      </c>
      <c r="L363" s="13">
        <v>69</v>
      </c>
      <c r="M363" t="s">
        <v>51</v>
      </c>
      <c r="T363" s="15"/>
      <c r="U363" s="15">
        <v>0</v>
      </c>
      <c r="V363" s="18">
        <f t="shared" si="13"/>
        <v>0</v>
      </c>
      <c r="W363" s="20"/>
      <c r="X363" s="21"/>
    </row>
    <row r="364" spans="1:26">
      <c r="A364" s="12" t="s">
        <v>4</v>
      </c>
      <c r="B364">
        <v>2</v>
      </c>
      <c r="C364">
        <v>10</v>
      </c>
      <c r="D364">
        <v>45</v>
      </c>
      <c r="F364" t="s">
        <v>33</v>
      </c>
      <c r="G364" s="13">
        <v>45</v>
      </c>
      <c r="H364" s="13">
        <v>55</v>
      </c>
      <c r="I364" s="13">
        <v>4</v>
      </c>
      <c r="J364" s="13">
        <v>6</v>
      </c>
      <c r="K364" s="13">
        <v>44</v>
      </c>
      <c r="L364" s="13">
        <v>92</v>
      </c>
      <c r="M364" t="s">
        <v>51</v>
      </c>
      <c r="Q364" t="s">
        <v>4</v>
      </c>
      <c r="R364" s="12">
        <v>2</v>
      </c>
      <c r="S364">
        <v>1</v>
      </c>
      <c r="T364" s="15">
        <v>10</v>
      </c>
      <c r="U364" s="15">
        <v>0</v>
      </c>
      <c r="V364" s="18">
        <f t="shared" si="13"/>
        <v>0</v>
      </c>
      <c r="W364" s="20"/>
      <c r="X364" s="21"/>
    </row>
    <row r="365" spans="1:26">
      <c r="A365" s="12" t="s">
        <v>4</v>
      </c>
      <c r="B365">
        <v>2</v>
      </c>
      <c r="C365">
        <v>11</v>
      </c>
      <c r="D365">
        <v>50</v>
      </c>
      <c r="F365" t="s">
        <v>29</v>
      </c>
      <c r="G365" s="13">
        <v>60</v>
      </c>
      <c r="H365" s="13">
        <v>40</v>
      </c>
      <c r="I365" s="13">
        <v>0</v>
      </c>
      <c r="J365" s="13">
        <v>0</v>
      </c>
      <c r="K365" s="13">
        <v>62</v>
      </c>
      <c r="L365" s="13">
        <v>89</v>
      </c>
      <c r="M365" t="s">
        <v>51</v>
      </c>
      <c r="Q365" t="s">
        <v>4</v>
      </c>
      <c r="R365" s="12">
        <v>2</v>
      </c>
      <c r="S365">
        <v>2</v>
      </c>
      <c r="T365" s="15">
        <v>10</v>
      </c>
      <c r="U365" s="15">
        <v>0</v>
      </c>
      <c r="V365" s="18">
        <f t="shared" si="13"/>
        <v>1</v>
      </c>
      <c r="W365" s="20">
        <f t="shared" si="14"/>
        <v>1</v>
      </c>
      <c r="X365" s="21"/>
      <c r="Y365">
        <v>1</v>
      </c>
    </row>
    <row r="366" spans="1:26">
      <c r="Q366" t="s">
        <v>4</v>
      </c>
      <c r="R366" s="12">
        <v>2</v>
      </c>
      <c r="S366">
        <v>3</v>
      </c>
      <c r="T366" s="15">
        <v>10</v>
      </c>
      <c r="U366" s="15">
        <v>0</v>
      </c>
      <c r="V366" s="18">
        <f t="shared" si="13"/>
        <v>1</v>
      </c>
      <c r="W366" s="20">
        <f t="shared" si="14"/>
        <v>0.5</v>
      </c>
      <c r="X366" s="21"/>
      <c r="Y366">
        <v>0.5</v>
      </c>
    </row>
    <row r="367" spans="1:26">
      <c r="I367" s="13">
        <f>AVERAGE(I196:I365)</f>
        <v>4.7278481012658231</v>
      </c>
      <c r="Q367" t="s">
        <v>4</v>
      </c>
      <c r="R367" s="12">
        <v>2</v>
      </c>
      <c r="S367">
        <v>4</v>
      </c>
      <c r="T367" s="15">
        <v>10</v>
      </c>
      <c r="U367" s="15">
        <v>0</v>
      </c>
      <c r="V367" s="18">
        <f t="shared" si="13"/>
        <v>1</v>
      </c>
      <c r="W367" s="20">
        <f t="shared" si="14"/>
        <v>1</v>
      </c>
      <c r="X367" s="21"/>
      <c r="Y367">
        <v>1</v>
      </c>
    </row>
    <row r="368" spans="1:26">
      <c r="I368" s="13">
        <f>_xlfn.VAR.P(I196:I365)</f>
        <v>19.463908027559686</v>
      </c>
      <c r="Q368" t="s">
        <v>4</v>
      </c>
      <c r="R368" s="12">
        <v>2</v>
      </c>
      <c r="S368">
        <v>5</v>
      </c>
      <c r="T368" s="15">
        <v>10</v>
      </c>
      <c r="U368" s="15">
        <v>0</v>
      </c>
      <c r="V368" s="18">
        <f t="shared" si="13"/>
        <v>1</v>
      </c>
      <c r="W368" s="20">
        <f t="shared" si="14"/>
        <v>1</v>
      </c>
      <c r="X368" s="21"/>
      <c r="Y368">
        <v>1</v>
      </c>
    </row>
    <row r="369" spans="9:42" customFormat="1">
      <c r="I369" s="13">
        <f>COUNT(I196:I365)</f>
        <v>158</v>
      </c>
      <c r="Q369" t="s">
        <v>4</v>
      </c>
      <c r="R369" s="12">
        <v>2</v>
      </c>
      <c r="S369">
        <v>6</v>
      </c>
      <c r="T369" s="15">
        <v>10</v>
      </c>
      <c r="U369" s="15">
        <v>0</v>
      </c>
      <c r="V369" s="18">
        <f t="shared" si="13"/>
        <v>1</v>
      </c>
      <c r="W369" s="20">
        <f t="shared" si="14"/>
        <v>1</v>
      </c>
      <c r="X369" s="21"/>
      <c r="Y369">
        <v>1</v>
      </c>
    </row>
    <row r="370" spans="9:42">
      <c r="Q370" t="s">
        <v>4</v>
      </c>
      <c r="R370" s="12">
        <v>2</v>
      </c>
      <c r="S370">
        <v>7</v>
      </c>
      <c r="T370" s="15">
        <v>10</v>
      </c>
      <c r="U370" s="15">
        <v>0</v>
      </c>
      <c r="V370" s="18">
        <f t="shared" si="13"/>
        <v>0</v>
      </c>
      <c r="W370" s="20"/>
      <c r="X370" s="21"/>
    </row>
    <row r="371" spans="9:42">
      <c r="Q371" t="s">
        <v>4</v>
      </c>
      <c r="R371" s="12">
        <v>2</v>
      </c>
      <c r="S371">
        <v>8</v>
      </c>
      <c r="T371" s="15">
        <v>10</v>
      </c>
      <c r="U371" s="15">
        <v>0</v>
      </c>
      <c r="V371" s="18">
        <f t="shared" si="13"/>
        <v>0</v>
      </c>
      <c r="W371" s="20"/>
      <c r="X371" s="21"/>
    </row>
    <row r="372" spans="9:42">
      <c r="Q372" t="s">
        <v>4</v>
      </c>
      <c r="R372" s="12">
        <v>2</v>
      </c>
      <c r="S372">
        <v>9</v>
      </c>
      <c r="T372" s="15">
        <v>10</v>
      </c>
      <c r="U372" s="15">
        <v>0</v>
      </c>
      <c r="V372" s="18">
        <f t="shared" si="13"/>
        <v>0</v>
      </c>
      <c r="W372" s="20"/>
      <c r="X372" s="21"/>
    </row>
    <row r="373" spans="9:42">
      <c r="Q373" t="s">
        <v>4</v>
      </c>
      <c r="R373" s="12">
        <v>2</v>
      </c>
      <c r="S373">
        <v>10</v>
      </c>
      <c r="T373" s="15">
        <v>10</v>
      </c>
      <c r="U373" s="15">
        <v>0</v>
      </c>
      <c r="V373" s="18">
        <f t="shared" si="13"/>
        <v>0</v>
      </c>
      <c r="W373" s="20"/>
      <c r="X373" s="21"/>
    </row>
    <row r="374" spans="9:42">
      <c r="Q374" t="s">
        <v>4</v>
      </c>
      <c r="R374" s="12">
        <v>4</v>
      </c>
      <c r="S374">
        <v>1</v>
      </c>
      <c r="T374" s="15">
        <v>30</v>
      </c>
      <c r="U374" s="15">
        <v>0</v>
      </c>
      <c r="V374" s="18">
        <f t="shared" si="13"/>
        <v>3</v>
      </c>
      <c r="W374" s="20">
        <f t="shared" si="14"/>
        <v>1.5</v>
      </c>
      <c r="X374" s="21">
        <f>VAR(Y374:AN374)</f>
        <v>0.25</v>
      </c>
      <c r="Y374">
        <v>1</v>
      </c>
      <c r="Z374">
        <v>1.5</v>
      </c>
      <c r="AA374">
        <v>2</v>
      </c>
    </row>
    <row r="375" spans="9:42">
      <c r="Q375" t="s">
        <v>4</v>
      </c>
      <c r="R375" s="12">
        <v>4</v>
      </c>
      <c r="S375">
        <v>2</v>
      </c>
      <c r="T375" s="15">
        <v>30</v>
      </c>
      <c r="U375" s="15">
        <v>0</v>
      </c>
      <c r="V375" s="18">
        <f t="shared" si="13"/>
        <v>4</v>
      </c>
      <c r="W375" s="20">
        <f t="shared" si="14"/>
        <v>1.875</v>
      </c>
      <c r="X375" s="21">
        <f>VAR(Y375:AN375)</f>
        <v>0.72916666666666663</v>
      </c>
      <c r="Y375">
        <v>1</v>
      </c>
      <c r="Z375">
        <v>1.5</v>
      </c>
      <c r="AA375">
        <v>3</v>
      </c>
      <c r="AB375">
        <v>2</v>
      </c>
    </row>
    <row r="376" spans="9:42">
      <c r="Q376" t="s">
        <v>4</v>
      </c>
      <c r="R376" s="12">
        <v>4</v>
      </c>
      <c r="S376">
        <v>3</v>
      </c>
      <c r="T376" s="15">
        <v>30</v>
      </c>
      <c r="U376" s="15">
        <v>0</v>
      </c>
      <c r="V376" s="18">
        <f t="shared" si="13"/>
        <v>1</v>
      </c>
      <c r="W376" s="20">
        <f t="shared" si="14"/>
        <v>2</v>
      </c>
      <c r="X376" s="21"/>
      <c r="Y376">
        <v>2</v>
      </c>
    </row>
    <row r="377" spans="9:42">
      <c r="Q377" t="s">
        <v>4</v>
      </c>
      <c r="R377" s="12">
        <v>4</v>
      </c>
      <c r="S377">
        <v>4</v>
      </c>
      <c r="T377" s="15">
        <v>30</v>
      </c>
      <c r="U377" s="15">
        <v>0</v>
      </c>
      <c r="V377" s="18">
        <f t="shared" si="13"/>
        <v>2</v>
      </c>
      <c r="W377" s="20">
        <f t="shared" si="14"/>
        <v>4.25</v>
      </c>
      <c r="X377" s="21">
        <f>VAR(Y377:AN377)</f>
        <v>10.125</v>
      </c>
      <c r="Y377">
        <v>6.5</v>
      </c>
      <c r="Z377">
        <v>2</v>
      </c>
    </row>
    <row r="378" spans="9:42">
      <c r="Q378" t="s">
        <v>4</v>
      </c>
      <c r="R378" s="12">
        <v>4</v>
      </c>
      <c r="S378">
        <v>5</v>
      </c>
      <c r="T378" s="15">
        <v>30</v>
      </c>
      <c r="U378" s="15">
        <v>0</v>
      </c>
      <c r="V378" s="18">
        <f t="shared" si="13"/>
        <v>4</v>
      </c>
      <c r="W378" s="20">
        <f t="shared" si="14"/>
        <v>1.2</v>
      </c>
      <c r="X378" s="21">
        <f>VAR(Y378:AN378)</f>
        <v>0.29333333333333361</v>
      </c>
      <c r="Y378">
        <v>0.8</v>
      </c>
      <c r="Z378">
        <v>1</v>
      </c>
      <c r="AA378">
        <v>2</v>
      </c>
      <c r="AB378">
        <v>1</v>
      </c>
    </row>
    <row r="379" spans="9:42">
      <c r="Q379" t="s">
        <v>4</v>
      </c>
      <c r="R379" s="12">
        <v>4</v>
      </c>
      <c r="S379">
        <v>6</v>
      </c>
      <c r="T379" s="15">
        <v>30</v>
      </c>
      <c r="U379" s="15">
        <v>0</v>
      </c>
      <c r="V379" s="18">
        <f t="shared" si="13"/>
        <v>11</v>
      </c>
      <c r="W379" s="20">
        <f t="shared" si="14"/>
        <v>2.5</v>
      </c>
      <c r="X379" s="21">
        <f>VAR(Y379:AN379)</f>
        <v>1.05</v>
      </c>
      <c r="Y379">
        <v>2</v>
      </c>
      <c r="Z379">
        <v>3.5</v>
      </c>
      <c r="AA379">
        <v>1.5</v>
      </c>
      <c r="AB379">
        <v>4.5</v>
      </c>
      <c r="AC379">
        <v>2</v>
      </c>
      <c r="AD379">
        <v>1</v>
      </c>
      <c r="AE379">
        <v>3</v>
      </c>
      <c r="AF379">
        <v>3</v>
      </c>
      <c r="AG379">
        <v>1.5</v>
      </c>
      <c r="AH379">
        <v>2.5</v>
      </c>
      <c r="AI379">
        <v>3</v>
      </c>
    </row>
    <row r="380" spans="9:42">
      <c r="Q380" t="s">
        <v>4</v>
      </c>
      <c r="R380" s="12">
        <v>4</v>
      </c>
      <c r="S380">
        <v>7</v>
      </c>
      <c r="T380" s="15">
        <v>30</v>
      </c>
      <c r="U380" s="15">
        <v>0</v>
      </c>
      <c r="V380" s="18">
        <f t="shared" si="13"/>
        <v>15</v>
      </c>
      <c r="W380" s="20">
        <f t="shared" si="14"/>
        <v>2.4666666666666668</v>
      </c>
      <c r="X380" s="21">
        <f>VAR(Y380:AN380)</f>
        <v>1.7666666666666668</v>
      </c>
      <c r="Y380">
        <v>2</v>
      </c>
      <c r="Z380">
        <v>2</v>
      </c>
      <c r="AA380">
        <v>2</v>
      </c>
      <c r="AB380">
        <v>1</v>
      </c>
      <c r="AC380">
        <v>1.5</v>
      </c>
      <c r="AD380">
        <v>1.5</v>
      </c>
      <c r="AE380">
        <v>2</v>
      </c>
      <c r="AF380">
        <v>3</v>
      </c>
      <c r="AG380">
        <v>2</v>
      </c>
      <c r="AH380">
        <v>5.5</v>
      </c>
      <c r="AI380">
        <v>2.5</v>
      </c>
      <c r="AJ380">
        <v>5.5</v>
      </c>
      <c r="AK380">
        <v>2.5</v>
      </c>
      <c r="AL380">
        <v>1.5</v>
      </c>
      <c r="AM380">
        <v>2.5</v>
      </c>
    </row>
    <row r="381" spans="9:42">
      <c r="Q381" t="s">
        <v>4</v>
      </c>
      <c r="R381" s="12">
        <v>4</v>
      </c>
      <c r="S381">
        <v>8</v>
      </c>
      <c r="T381" s="15">
        <v>30</v>
      </c>
      <c r="U381" s="15">
        <v>0</v>
      </c>
      <c r="V381" s="18">
        <f t="shared" si="13"/>
        <v>16</v>
      </c>
      <c r="W381" s="20">
        <f>AVERAGE(Y381:AP381)</f>
        <v>2.1500000000000004</v>
      </c>
      <c r="X381" s="21">
        <f>VAR(Y381:AP381)</f>
        <v>0.43441176470588183</v>
      </c>
      <c r="Y381">
        <v>2</v>
      </c>
      <c r="Z381">
        <v>2</v>
      </c>
      <c r="AA381">
        <v>2</v>
      </c>
      <c r="AB381">
        <v>2</v>
      </c>
      <c r="AC381">
        <v>2</v>
      </c>
      <c r="AD381">
        <v>2</v>
      </c>
      <c r="AE381">
        <v>2</v>
      </c>
      <c r="AF381">
        <v>2.5</v>
      </c>
      <c r="AG381">
        <v>3</v>
      </c>
      <c r="AH381">
        <v>2</v>
      </c>
      <c r="AI381">
        <v>3</v>
      </c>
      <c r="AJ381">
        <v>2</v>
      </c>
      <c r="AK381">
        <v>1</v>
      </c>
      <c r="AL381">
        <v>1</v>
      </c>
      <c r="AM381">
        <v>3.5</v>
      </c>
      <c r="AN381">
        <v>3</v>
      </c>
      <c r="AO381">
        <v>1.5</v>
      </c>
      <c r="AP381">
        <v>2.2000000000000002</v>
      </c>
    </row>
    <row r="382" spans="9:42">
      <c r="Q382" t="s">
        <v>4</v>
      </c>
      <c r="R382" s="12">
        <v>4</v>
      </c>
      <c r="S382">
        <v>9</v>
      </c>
      <c r="T382" s="15">
        <v>30</v>
      </c>
      <c r="U382" s="15">
        <v>0</v>
      </c>
      <c r="V382" s="18">
        <f t="shared" si="13"/>
        <v>2</v>
      </c>
      <c r="W382" s="20">
        <f t="shared" si="14"/>
        <v>3</v>
      </c>
      <c r="X382" s="21">
        <f t="shared" ref="X382:X387" si="16">VAR(Y382:AN382)</f>
        <v>0.5</v>
      </c>
      <c r="Y382">
        <v>3.5</v>
      </c>
      <c r="Z382">
        <v>2.5</v>
      </c>
    </row>
    <row r="383" spans="9:42">
      <c r="Q383" t="s">
        <v>4</v>
      </c>
      <c r="R383" s="12">
        <v>4</v>
      </c>
      <c r="S383">
        <v>10</v>
      </c>
      <c r="T383" s="15">
        <v>30</v>
      </c>
      <c r="U383" s="15">
        <v>0</v>
      </c>
      <c r="V383" s="18">
        <f t="shared" si="13"/>
        <v>2</v>
      </c>
      <c r="W383" s="20">
        <f t="shared" si="14"/>
        <v>5.5</v>
      </c>
      <c r="X383" s="21">
        <f t="shared" si="16"/>
        <v>0.5</v>
      </c>
      <c r="Y383">
        <v>6</v>
      </c>
      <c r="Z383">
        <v>5</v>
      </c>
    </row>
    <row r="384" spans="9:42">
      <c r="Q384" t="s">
        <v>4</v>
      </c>
      <c r="R384" s="12">
        <v>5</v>
      </c>
      <c r="S384">
        <v>1</v>
      </c>
      <c r="T384" s="15">
        <v>40</v>
      </c>
      <c r="U384" s="15">
        <v>0</v>
      </c>
      <c r="V384" s="18">
        <f t="shared" si="13"/>
        <v>9</v>
      </c>
      <c r="W384" s="20">
        <f t="shared" si="14"/>
        <v>2.1666666666666665</v>
      </c>
      <c r="X384" s="21">
        <f t="shared" si="16"/>
        <v>1</v>
      </c>
      <c r="Y384">
        <v>3</v>
      </c>
      <c r="Z384">
        <v>3</v>
      </c>
      <c r="AA384">
        <v>1.5</v>
      </c>
      <c r="AB384">
        <v>2</v>
      </c>
      <c r="AC384">
        <v>4</v>
      </c>
      <c r="AD384">
        <v>1</v>
      </c>
      <c r="AE384">
        <v>2</v>
      </c>
      <c r="AF384">
        <v>1</v>
      </c>
      <c r="AG384">
        <v>2</v>
      </c>
    </row>
    <row r="385" spans="17:42">
      <c r="Q385" t="s">
        <v>4</v>
      </c>
      <c r="R385" s="12">
        <v>5</v>
      </c>
      <c r="S385">
        <v>2</v>
      </c>
      <c r="T385" s="15">
        <v>40</v>
      </c>
      <c r="U385" s="15">
        <v>0</v>
      </c>
      <c r="V385" s="18">
        <f t="shared" si="13"/>
        <v>4</v>
      </c>
      <c r="W385" s="20">
        <f t="shared" si="14"/>
        <v>2.25</v>
      </c>
      <c r="X385" s="21">
        <f t="shared" si="16"/>
        <v>1.0833333333333333</v>
      </c>
      <c r="Y385">
        <v>3.5</v>
      </c>
      <c r="Z385">
        <v>2.5</v>
      </c>
      <c r="AA385">
        <v>1</v>
      </c>
      <c r="AB385">
        <v>2</v>
      </c>
    </row>
    <row r="386" spans="17:42">
      <c r="Q386" t="s">
        <v>4</v>
      </c>
      <c r="R386" s="12">
        <v>5</v>
      </c>
      <c r="S386">
        <v>3</v>
      </c>
      <c r="T386" s="15">
        <v>40</v>
      </c>
      <c r="U386" s="15">
        <v>0</v>
      </c>
      <c r="V386" s="18">
        <f t="shared" si="13"/>
        <v>9</v>
      </c>
      <c r="W386" s="20">
        <f t="shared" si="14"/>
        <v>2.9444444444444446</v>
      </c>
      <c r="X386" s="21">
        <f t="shared" si="16"/>
        <v>2.5902777777777786</v>
      </c>
      <c r="Y386">
        <v>1</v>
      </c>
      <c r="Z386">
        <v>2.5</v>
      </c>
      <c r="AA386">
        <v>6</v>
      </c>
      <c r="AB386">
        <v>3</v>
      </c>
      <c r="AC386">
        <v>1.5</v>
      </c>
      <c r="AD386">
        <v>3</v>
      </c>
      <c r="AE386">
        <v>2</v>
      </c>
      <c r="AF386">
        <v>5</v>
      </c>
      <c r="AG386">
        <v>2.5</v>
      </c>
    </row>
    <row r="387" spans="17:42">
      <c r="Q387" t="s">
        <v>4</v>
      </c>
      <c r="R387" s="12">
        <v>5</v>
      </c>
      <c r="S387">
        <v>4</v>
      </c>
      <c r="T387" s="15">
        <v>40</v>
      </c>
      <c r="U387" s="15">
        <v>0</v>
      </c>
      <c r="V387" s="18">
        <f t="shared" si="13"/>
        <v>2</v>
      </c>
      <c r="W387" s="20">
        <f t="shared" si="14"/>
        <v>2.5</v>
      </c>
      <c r="X387" s="21">
        <f t="shared" si="16"/>
        <v>0.5</v>
      </c>
      <c r="Y387">
        <v>3</v>
      </c>
      <c r="Z387">
        <v>2</v>
      </c>
    </row>
    <row r="388" spans="17:42">
      <c r="Q388" t="s">
        <v>4</v>
      </c>
      <c r="R388" s="12">
        <v>5</v>
      </c>
      <c r="S388">
        <v>5</v>
      </c>
      <c r="T388" s="15">
        <v>40</v>
      </c>
      <c r="U388" s="15">
        <v>0</v>
      </c>
      <c r="V388" s="18">
        <f t="shared" si="13"/>
        <v>0</v>
      </c>
      <c r="W388" s="20"/>
      <c r="X388" s="18"/>
    </row>
    <row r="389" spans="17:42">
      <c r="T389" s="15"/>
      <c r="U389" s="15"/>
      <c r="V389" s="18"/>
      <c r="W389" s="18"/>
      <c r="X389" s="18"/>
    </row>
    <row r="390" spans="17:42">
      <c r="T390" s="15"/>
      <c r="U390" s="15"/>
      <c r="V390" s="18"/>
      <c r="W390" s="18"/>
      <c r="X390" s="18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</row>
    <row r="391" spans="17:42">
      <c r="T391" s="15"/>
      <c r="U391" s="15"/>
      <c r="V391" s="18"/>
      <c r="W391" s="18"/>
      <c r="X391" s="18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</row>
    <row r="392" spans="17:42">
      <c r="T392" s="15"/>
      <c r="U392" s="15"/>
      <c r="V392" s="18"/>
      <c r="W392" s="18"/>
      <c r="X392" s="18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</row>
    <row r="393" spans="17:42">
      <c r="T393" s="15"/>
      <c r="U393" s="15"/>
      <c r="V393" s="18"/>
      <c r="W393" s="18"/>
      <c r="X393" s="18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</row>
    <row r="394" spans="17:42">
      <c r="T394" s="15"/>
      <c r="U394" s="15"/>
      <c r="V394" s="18"/>
      <c r="W394" s="18"/>
      <c r="X394" s="18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</row>
    <row r="395" spans="17:42">
      <c r="T395" s="15"/>
      <c r="U395" s="15"/>
      <c r="V395" s="18"/>
      <c r="W395" s="18"/>
      <c r="X395" s="18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</row>
    <row r="396" spans="17:42">
      <c r="T396" s="15"/>
      <c r="U396" s="15"/>
      <c r="V396" s="18"/>
      <c r="W396" s="18"/>
      <c r="X396" s="18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</row>
    <row r="397" spans="17:42">
      <c r="T397" s="15"/>
      <c r="U397" s="15"/>
      <c r="V397" s="18"/>
      <c r="W397" s="18"/>
      <c r="X397" s="18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</row>
    <row r="398" spans="17:42">
      <c r="T398" s="15"/>
      <c r="U398" s="15"/>
      <c r="V398" s="18"/>
      <c r="W398" s="18"/>
      <c r="X398" s="18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</row>
    <row r="399" spans="17:42">
      <c r="T399" s="15"/>
      <c r="U399" s="15"/>
      <c r="V399" s="18"/>
      <c r="W399" s="18"/>
      <c r="X399" s="18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</row>
    <row r="400" spans="17:42">
      <c r="T400" s="15"/>
      <c r="U400" s="15"/>
      <c r="V400" s="18"/>
      <c r="W400" s="18"/>
      <c r="X400" s="18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</row>
    <row r="401" spans="20:42">
      <c r="T401" s="15"/>
      <c r="U401" s="15"/>
      <c r="V401" s="18"/>
      <c r="W401" s="18"/>
      <c r="X401" s="18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</row>
    <row r="402" spans="20:42">
      <c r="T402" s="15"/>
      <c r="U402" s="15"/>
      <c r="V402" s="18"/>
      <c r="W402" s="18"/>
      <c r="X402" s="18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</row>
    <row r="403" spans="20:42">
      <c r="T403" s="15"/>
      <c r="U403" s="15"/>
      <c r="V403" s="18"/>
      <c r="W403" s="18"/>
      <c r="X403" s="18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</row>
    <row r="404" spans="20:42">
      <c r="T404" s="15"/>
      <c r="U404" s="15"/>
      <c r="V404" s="18"/>
      <c r="W404" s="18"/>
      <c r="X404" s="18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</row>
    <row r="405" spans="20:42">
      <c r="T405" s="15"/>
      <c r="U405" s="15"/>
      <c r="V405" s="18"/>
      <c r="W405" s="18"/>
      <c r="X405" s="18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</row>
    <row r="406" spans="20:42">
      <c r="T406" s="15"/>
      <c r="U406" s="15"/>
      <c r="V406" s="18"/>
      <c r="W406" s="18"/>
      <c r="X406" s="18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</row>
    <row r="407" spans="20:42">
      <c r="T407" s="15"/>
      <c r="U407" s="15"/>
      <c r="V407" s="18"/>
      <c r="W407" s="18"/>
      <c r="X407" s="18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</row>
    <row r="408" spans="20:42">
      <c r="T408" s="15"/>
      <c r="U408" s="15"/>
      <c r="V408" s="18"/>
      <c r="W408" s="18"/>
      <c r="X408" s="18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</row>
    <row r="409" spans="20:42">
      <c r="T409" s="15"/>
      <c r="U409" s="15"/>
      <c r="V409" s="18"/>
      <c r="W409" s="18"/>
      <c r="X409" s="18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</row>
    <row r="410" spans="20:42">
      <c r="T410" s="15"/>
      <c r="U410" s="15"/>
      <c r="V410" s="18"/>
      <c r="W410" s="18"/>
      <c r="X410" s="18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4"/>
  <sheetViews>
    <sheetView workbookViewId="0">
      <selection activeCell="E9" sqref="E9"/>
    </sheetView>
  </sheetViews>
  <sheetFormatPr baseColWidth="10" defaultColWidth="12.83203125" defaultRowHeight="15" x14ac:dyDescent="0"/>
  <cols>
    <col min="1" max="1" width="7.5" customWidth="1"/>
    <col min="2" max="2" width="14.5" customWidth="1"/>
    <col min="4" max="4" width="15.83203125" customWidth="1"/>
    <col min="5" max="5" width="42.6640625" bestFit="1" customWidth="1"/>
    <col min="13" max="13" width="4.6640625" customWidth="1"/>
    <col min="14" max="14" width="4.5" customWidth="1"/>
    <col min="15" max="15" width="4" customWidth="1"/>
    <col min="16" max="16" width="3.1640625" customWidth="1"/>
    <col min="17" max="18" width="3.6640625" customWidth="1"/>
    <col min="19" max="20" width="3.83203125" customWidth="1"/>
    <col min="21" max="21" width="4.33203125" customWidth="1"/>
    <col min="22" max="23" width="3.6640625" customWidth="1"/>
    <col min="24" max="24" width="3.5" customWidth="1"/>
    <col min="25" max="25" width="3.6640625" customWidth="1"/>
    <col min="26" max="26" width="3.5" customWidth="1"/>
  </cols>
  <sheetData>
    <row r="1" spans="1:12" ht="76" thickBot="1">
      <c r="A1" s="3" t="s">
        <v>18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25</v>
      </c>
      <c r="I1" s="3" t="s">
        <v>26</v>
      </c>
      <c r="J1" s="3" t="s">
        <v>63</v>
      </c>
      <c r="K1" s="3" t="s">
        <v>64</v>
      </c>
      <c r="L1" s="3" t="s">
        <v>65</v>
      </c>
    </row>
    <row r="2" spans="1:12">
      <c r="A2" t="s">
        <v>3</v>
      </c>
      <c r="B2">
        <v>0</v>
      </c>
      <c r="C2">
        <v>0</v>
      </c>
      <c r="D2" t="s">
        <v>66</v>
      </c>
      <c r="E2" t="s">
        <v>67</v>
      </c>
      <c r="H2">
        <v>6</v>
      </c>
      <c r="I2">
        <v>0</v>
      </c>
      <c r="J2">
        <v>0.65</v>
      </c>
      <c r="K2">
        <v>0.51</v>
      </c>
      <c r="L2">
        <v>0</v>
      </c>
    </row>
    <row r="3" spans="1:12">
      <c r="A3" t="s">
        <v>3</v>
      </c>
      <c r="B3">
        <v>0</v>
      </c>
      <c r="C3">
        <v>5</v>
      </c>
      <c r="D3" t="s">
        <v>66</v>
      </c>
      <c r="E3" t="s">
        <v>67</v>
      </c>
      <c r="H3">
        <v>0</v>
      </c>
      <c r="I3">
        <v>1</v>
      </c>
      <c r="J3">
        <v>1.24</v>
      </c>
      <c r="K3" t="s">
        <v>68</v>
      </c>
      <c r="L3">
        <v>0</v>
      </c>
    </row>
    <row r="4" spans="1:12">
      <c r="A4" t="s">
        <v>3</v>
      </c>
      <c r="B4">
        <v>0</v>
      </c>
      <c r="C4">
        <v>10</v>
      </c>
      <c r="D4" t="s">
        <v>66</v>
      </c>
      <c r="E4" t="s">
        <v>67</v>
      </c>
      <c r="H4">
        <v>6</v>
      </c>
      <c r="I4">
        <v>0</v>
      </c>
      <c r="J4">
        <v>0.54</v>
      </c>
      <c r="K4">
        <v>0.5</v>
      </c>
      <c r="L4">
        <v>1</v>
      </c>
    </row>
    <row r="5" spans="1:12">
      <c r="A5" t="s">
        <v>3</v>
      </c>
      <c r="B5">
        <v>0</v>
      </c>
      <c r="C5">
        <v>15</v>
      </c>
      <c r="D5" t="s">
        <v>66</v>
      </c>
      <c r="E5" t="s">
        <v>67</v>
      </c>
      <c r="H5">
        <v>7</v>
      </c>
      <c r="I5">
        <v>0</v>
      </c>
      <c r="J5">
        <v>0.85</v>
      </c>
      <c r="K5">
        <v>0.81</v>
      </c>
      <c r="L5">
        <v>0</v>
      </c>
    </row>
    <row r="6" spans="1:12">
      <c r="A6" t="s">
        <v>3</v>
      </c>
      <c r="B6">
        <v>0</v>
      </c>
      <c r="C6">
        <v>20</v>
      </c>
      <c r="D6" t="s">
        <v>66</v>
      </c>
      <c r="E6" t="s">
        <v>67</v>
      </c>
      <c r="H6">
        <v>15</v>
      </c>
      <c r="I6">
        <v>0</v>
      </c>
      <c r="J6">
        <v>0.39</v>
      </c>
      <c r="K6">
        <v>0.09</v>
      </c>
      <c r="L6">
        <v>0</v>
      </c>
    </row>
    <row r="7" spans="1:12">
      <c r="A7" t="s">
        <v>3</v>
      </c>
      <c r="B7">
        <v>0</v>
      </c>
      <c r="C7">
        <v>25</v>
      </c>
      <c r="D7" t="s">
        <v>66</v>
      </c>
      <c r="E7" t="s">
        <v>67</v>
      </c>
      <c r="H7">
        <v>5</v>
      </c>
      <c r="I7">
        <v>0</v>
      </c>
      <c r="J7">
        <v>0.46</v>
      </c>
      <c r="K7">
        <v>0.83</v>
      </c>
      <c r="L7">
        <v>0</v>
      </c>
    </row>
    <row r="8" spans="1:12">
      <c r="A8" t="s">
        <v>3</v>
      </c>
      <c r="B8">
        <v>0</v>
      </c>
      <c r="C8">
        <v>30</v>
      </c>
      <c r="D8" t="s">
        <v>66</v>
      </c>
      <c r="E8" t="s">
        <v>69</v>
      </c>
      <c r="F8">
        <v>5</v>
      </c>
      <c r="H8">
        <v>6</v>
      </c>
      <c r="I8">
        <v>0</v>
      </c>
      <c r="J8">
        <v>0.55000000000000004</v>
      </c>
      <c r="K8">
        <v>0.74</v>
      </c>
      <c r="L8">
        <v>1</v>
      </c>
    </row>
    <row r="9" spans="1:12">
      <c r="A9" t="s">
        <v>3</v>
      </c>
      <c r="B9">
        <v>0</v>
      </c>
      <c r="C9">
        <v>35</v>
      </c>
      <c r="D9" t="s">
        <v>66</v>
      </c>
      <c r="E9" t="s">
        <v>67</v>
      </c>
      <c r="H9">
        <v>3</v>
      </c>
      <c r="I9">
        <v>0</v>
      </c>
      <c r="J9">
        <v>0.62</v>
      </c>
      <c r="K9">
        <v>1.05</v>
      </c>
      <c r="L9">
        <v>0</v>
      </c>
    </row>
    <row r="10" spans="1:12">
      <c r="A10" t="s">
        <v>3</v>
      </c>
      <c r="B10">
        <v>0</v>
      </c>
      <c r="C10">
        <v>40</v>
      </c>
      <c r="D10" t="s">
        <v>66</v>
      </c>
      <c r="E10" t="s">
        <v>67</v>
      </c>
      <c r="H10">
        <v>7</v>
      </c>
      <c r="I10">
        <v>0</v>
      </c>
      <c r="J10">
        <v>0.31</v>
      </c>
      <c r="K10">
        <v>0.38</v>
      </c>
      <c r="L10">
        <v>0</v>
      </c>
    </row>
    <row r="11" spans="1:12">
      <c r="A11" t="s">
        <v>3</v>
      </c>
      <c r="B11">
        <v>0</v>
      </c>
      <c r="C11">
        <v>45</v>
      </c>
      <c r="D11" t="s">
        <v>66</v>
      </c>
      <c r="E11" t="s">
        <v>69</v>
      </c>
      <c r="F11">
        <v>2</v>
      </c>
      <c r="H11">
        <v>1</v>
      </c>
      <c r="I11">
        <v>0</v>
      </c>
      <c r="J11">
        <v>2.37</v>
      </c>
      <c r="K11" t="s">
        <v>68</v>
      </c>
      <c r="L11">
        <v>1</v>
      </c>
    </row>
    <row r="12" spans="1:12">
      <c r="A12" t="s">
        <v>3</v>
      </c>
      <c r="B12">
        <v>10</v>
      </c>
      <c r="C12">
        <v>0</v>
      </c>
      <c r="D12" t="s">
        <v>70</v>
      </c>
      <c r="E12" t="s">
        <v>69</v>
      </c>
      <c r="F12">
        <v>15</v>
      </c>
      <c r="H12">
        <v>6</v>
      </c>
      <c r="I12">
        <v>0</v>
      </c>
      <c r="J12">
        <v>1.3</v>
      </c>
      <c r="K12">
        <v>0.81</v>
      </c>
      <c r="L12">
        <v>0</v>
      </c>
    </row>
    <row r="13" spans="1:12">
      <c r="A13" t="s">
        <v>3</v>
      </c>
      <c r="B13">
        <v>10</v>
      </c>
      <c r="C13">
        <v>5</v>
      </c>
      <c r="D13" t="s">
        <v>70</v>
      </c>
      <c r="E13" t="s">
        <v>69</v>
      </c>
      <c r="F13">
        <v>25</v>
      </c>
      <c r="H13">
        <v>4</v>
      </c>
      <c r="I13">
        <v>0</v>
      </c>
      <c r="J13">
        <v>0.74</v>
      </c>
      <c r="K13">
        <v>1.1000000000000001</v>
      </c>
      <c r="L13">
        <v>1</v>
      </c>
    </row>
    <row r="14" spans="1:12">
      <c r="A14" t="s">
        <v>3</v>
      </c>
      <c r="B14">
        <v>10</v>
      </c>
      <c r="C14">
        <v>10</v>
      </c>
      <c r="D14" t="s">
        <v>70</v>
      </c>
      <c r="E14" t="s">
        <v>69</v>
      </c>
      <c r="F14">
        <v>20</v>
      </c>
      <c r="H14">
        <v>10</v>
      </c>
      <c r="I14">
        <v>0</v>
      </c>
      <c r="J14">
        <v>0.42</v>
      </c>
      <c r="K14">
        <v>0.6</v>
      </c>
      <c r="L14">
        <v>2</v>
      </c>
    </row>
    <row r="15" spans="1:12">
      <c r="A15" t="s">
        <v>3</v>
      </c>
      <c r="B15">
        <v>10</v>
      </c>
      <c r="C15">
        <v>15</v>
      </c>
      <c r="D15" t="s">
        <v>70</v>
      </c>
      <c r="E15" t="s">
        <v>69</v>
      </c>
      <c r="F15">
        <v>40</v>
      </c>
      <c r="H15">
        <v>5</v>
      </c>
      <c r="I15">
        <v>1</v>
      </c>
      <c r="J15">
        <v>0.28000000000000003</v>
      </c>
      <c r="K15">
        <v>0.46</v>
      </c>
      <c r="L15">
        <v>1</v>
      </c>
    </row>
    <row r="16" spans="1:12">
      <c r="A16" t="s">
        <v>3</v>
      </c>
      <c r="B16">
        <v>10</v>
      </c>
      <c r="C16">
        <v>20</v>
      </c>
      <c r="D16" t="s">
        <v>70</v>
      </c>
      <c r="E16" t="s">
        <v>69</v>
      </c>
      <c r="F16">
        <v>20</v>
      </c>
      <c r="H16">
        <v>5</v>
      </c>
      <c r="I16">
        <v>1</v>
      </c>
      <c r="J16">
        <v>7.0000000000000007E-2</v>
      </c>
      <c r="K16">
        <v>0.45</v>
      </c>
      <c r="L16">
        <v>0</v>
      </c>
    </row>
    <row r="17" spans="1:12">
      <c r="A17" t="s">
        <v>3</v>
      </c>
      <c r="B17">
        <v>10</v>
      </c>
      <c r="C17">
        <v>25</v>
      </c>
      <c r="D17" t="s">
        <v>70</v>
      </c>
      <c r="E17" t="s">
        <v>69</v>
      </c>
      <c r="F17">
        <v>15</v>
      </c>
      <c r="H17">
        <v>7</v>
      </c>
      <c r="I17">
        <v>1</v>
      </c>
      <c r="J17">
        <v>0.34</v>
      </c>
      <c r="K17">
        <v>0.68</v>
      </c>
      <c r="L17">
        <v>0</v>
      </c>
    </row>
    <row r="18" spans="1:12">
      <c r="A18" t="s">
        <v>3</v>
      </c>
      <c r="B18">
        <v>10</v>
      </c>
      <c r="C18">
        <v>30</v>
      </c>
      <c r="D18" t="s">
        <v>70</v>
      </c>
      <c r="E18" t="s">
        <v>69</v>
      </c>
      <c r="F18">
        <v>10</v>
      </c>
      <c r="H18">
        <v>5</v>
      </c>
      <c r="I18">
        <v>0</v>
      </c>
      <c r="J18">
        <v>0.94</v>
      </c>
      <c r="K18">
        <v>0.78</v>
      </c>
      <c r="L18">
        <v>0</v>
      </c>
    </row>
    <row r="19" spans="1:12">
      <c r="A19" t="s">
        <v>3</v>
      </c>
      <c r="B19">
        <v>10</v>
      </c>
      <c r="C19">
        <v>35</v>
      </c>
      <c r="D19" t="s">
        <v>70</v>
      </c>
      <c r="E19" t="s">
        <v>69</v>
      </c>
      <c r="F19">
        <v>30</v>
      </c>
      <c r="H19">
        <v>8</v>
      </c>
      <c r="I19">
        <v>0</v>
      </c>
      <c r="J19">
        <v>0.25</v>
      </c>
      <c r="K19">
        <v>0.76</v>
      </c>
      <c r="L19">
        <v>0</v>
      </c>
    </row>
    <row r="20" spans="1:12">
      <c r="A20" t="s">
        <v>3</v>
      </c>
      <c r="B20">
        <v>10</v>
      </c>
      <c r="C20">
        <v>40</v>
      </c>
      <c r="D20" t="s">
        <v>70</v>
      </c>
      <c r="E20" t="s">
        <v>69</v>
      </c>
      <c r="F20">
        <v>10</v>
      </c>
      <c r="H20">
        <v>2</v>
      </c>
      <c r="I20">
        <v>0</v>
      </c>
      <c r="J20">
        <v>0.96</v>
      </c>
      <c r="K20">
        <v>0.55000000000000004</v>
      </c>
      <c r="L20">
        <v>0</v>
      </c>
    </row>
    <row r="21" spans="1:12">
      <c r="A21" t="s">
        <v>3</v>
      </c>
      <c r="B21">
        <v>10</v>
      </c>
      <c r="C21">
        <v>45</v>
      </c>
      <c r="D21" t="s">
        <v>70</v>
      </c>
      <c r="E21" t="s">
        <v>71</v>
      </c>
      <c r="F21">
        <v>50</v>
      </c>
      <c r="H21">
        <v>4</v>
      </c>
      <c r="I21">
        <v>0</v>
      </c>
      <c r="J21">
        <v>0.46</v>
      </c>
      <c r="K21">
        <v>0.08</v>
      </c>
      <c r="L21">
        <v>0</v>
      </c>
    </row>
    <row r="22" spans="1:12">
      <c r="A22" t="s">
        <v>3</v>
      </c>
      <c r="B22">
        <v>20</v>
      </c>
      <c r="C22">
        <v>0</v>
      </c>
      <c r="D22" t="s">
        <v>70</v>
      </c>
      <c r="E22" t="s">
        <v>69</v>
      </c>
      <c r="F22">
        <v>20</v>
      </c>
      <c r="H22">
        <v>1</v>
      </c>
      <c r="I22">
        <v>3</v>
      </c>
      <c r="J22">
        <v>1</v>
      </c>
      <c r="K22">
        <v>0.44</v>
      </c>
      <c r="L22">
        <v>0</v>
      </c>
    </row>
    <row r="23" spans="1:12">
      <c r="A23" t="s">
        <v>3</v>
      </c>
      <c r="B23">
        <v>20</v>
      </c>
      <c r="C23">
        <v>5</v>
      </c>
      <c r="D23" t="s">
        <v>70</v>
      </c>
      <c r="E23" t="s">
        <v>69</v>
      </c>
      <c r="F23">
        <v>10</v>
      </c>
      <c r="H23">
        <v>1</v>
      </c>
      <c r="I23">
        <v>2</v>
      </c>
      <c r="J23">
        <v>1.54</v>
      </c>
      <c r="K23">
        <v>0.6</v>
      </c>
      <c r="L23">
        <v>0</v>
      </c>
    </row>
    <row r="24" spans="1:12">
      <c r="A24" t="s">
        <v>3</v>
      </c>
      <c r="B24">
        <v>20</v>
      </c>
      <c r="C24">
        <v>10</v>
      </c>
      <c r="D24" t="s">
        <v>70</v>
      </c>
      <c r="E24" t="s">
        <v>72</v>
      </c>
      <c r="F24">
        <v>15</v>
      </c>
      <c r="H24">
        <v>4</v>
      </c>
      <c r="I24">
        <v>0</v>
      </c>
      <c r="J24">
        <v>1.55</v>
      </c>
      <c r="K24">
        <v>0.44</v>
      </c>
      <c r="L24">
        <v>0</v>
      </c>
    </row>
    <row r="25" spans="1:12">
      <c r="A25" t="s">
        <v>3</v>
      </c>
      <c r="B25">
        <v>20</v>
      </c>
      <c r="C25">
        <v>15</v>
      </c>
      <c r="D25" t="s">
        <v>70</v>
      </c>
      <c r="E25" t="s">
        <v>69</v>
      </c>
      <c r="F25">
        <v>30</v>
      </c>
      <c r="H25">
        <v>7</v>
      </c>
      <c r="I25">
        <v>0</v>
      </c>
      <c r="J25">
        <v>0.84</v>
      </c>
      <c r="K25">
        <v>0.65</v>
      </c>
      <c r="L25">
        <v>1</v>
      </c>
    </row>
    <row r="26" spans="1:12">
      <c r="A26" t="s">
        <v>3</v>
      </c>
      <c r="B26">
        <v>20</v>
      </c>
      <c r="C26">
        <v>20</v>
      </c>
      <c r="D26" t="s">
        <v>70</v>
      </c>
      <c r="E26" t="s">
        <v>69</v>
      </c>
      <c r="F26">
        <v>50</v>
      </c>
      <c r="H26">
        <v>2</v>
      </c>
      <c r="I26">
        <v>0</v>
      </c>
      <c r="J26">
        <v>0.86</v>
      </c>
      <c r="K26">
        <v>1.7</v>
      </c>
      <c r="L26">
        <v>0</v>
      </c>
    </row>
    <row r="27" spans="1:12">
      <c r="A27" t="s">
        <v>3</v>
      </c>
      <c r="B27">
        <v>20</v>
      </c>
      <c r="C27">
        <v>25</v>
      </c>
      <c r="D27" t="s">
        <v>70</v>
      </c>
      <c r="E27" t="s">
        <v>69</v>
      </c>
      <c r="F27">
        <v>40</v>
      </c>
      <c r="H27">
        <v>10</v>
      </c>
      <c r="I27">
        <v>0</v>
      </c>
      <c r="J27">
        <v>0.16</v>
      </c>
      <c r="K27">
        <v>0.46</v>
      </c>
      <c r="L27">
        <v>1</v>
      </c>
    </row>
    <row r="28" spans="1:12">
      <c r="A28" t="s">
        <v>3</v>
      </c>
      <c r="B28">
        <v>20</v>
      </c>
      <c r="C28">
        <v>30</v>
      </c>
      <c r="D28" t="s">
        <v>70</v>
      </c>
      <c r="E28" t="s">
        <v>69</v>
      </c>
      <c r="F28">
        <v>20</v>
      </c>
      <c r="H28">
        <v>9</v>
      </c>
      <c r="I28">
        <v>0</v>
      </c>
      <c r="J28">
        <v>0.57999999999999996</v>
      </c>
      <c r="K28">
        <v>0.28000000000000003</v>
      </c>
      <c r="L28">
        <v>0</v>
      </c>
    </row>
    <row r="29" spans="1:12">
      <c r="A29" t="s">
        <v>3</v>
      </c>
      <c r="B29">
        <v>20</v>
      </c>
      <c r="C29">
        <v>35</v>
      </c>
      <c r="D29" t="s">
        <v>70</v>
      </c>
      <c r="E29" t="s">
        <v>69</v>
      </c>
      <c r="F29">
        <v>40</v>
      </c>
      <c r="H29">
        <v>8</v>
      </c>
      <c r="I29">
        <v>0</v>
      </c>
      <c r="J29">
        <v>0.77</v>
      </c>
      <c r="K29">
        <v>0.1</v>
      </c>
      <c r="L29">
        <v>1</v>
      </c>
    </row>
    <row r="30" spans="1:12">
      <c r="A30" t="s">
        <v>3</v>
      </c>
      <c r="B30">
        <v>20</v>
      </c>
      <c r="C30">
        <v>40</v>
      </c>
      <c r="D30" t="s">
        <v>70</v>
      </c>
      <c r="E30" t="s">
        <v>73</v>
      </c>
      <c r="F30">
        <v>10</v>
      </c>
      <c r="H30">
        <v>4</v>
      </c>
      <c r="I30">
        <v>0</v>
      </c>
      <c r="J30">
        <v>0.9</v>
      </c>
      <c r="K30">
        <v>0.86</v>
      </c>
      <c r="L30">
        <v>0</v>
      </c>
    </row>
    <row r="31" spans="1:12">
      <c r="A31" t="s">
        <v>3</v>
      </c>
      <c r="B31">
        <v>20</v>
      </c>
      <c r="C31">
        <v>45</v>
      </c>
      <c r="D31" t="s">
        <v>70</v>
      </c>
      <c r="E31" t="s">
        <v>71</v>
      </c>
      <c r="F31">
        <v>50</v>
      </c>
      <c r="H31">
        <v>7</v>
      </c>
      <c r="I31">
        <v>0</v>
      </c>
      <c r="J31">
        <v>0.8</v>
      </c>
      <c r="K31">
        <v>0.67</v>
      </c>
      <c r="L31">
        <v>0</v>
      </c>
    </row>
    <row r="32" spans="1:12">
      <c r="A32" t="s">
        <v>3</v>
      </c>
      <c r="B32">
        <v>30</v>
      </c>
      <c r="C32">
        <v>0</v>
      </c>
      <c r="D32" t="s">
        <v>74</v>
      </c>
      <c r="E32" t="s">
        <v>69</v>
      </c>
      <c r="F32">
        <v>40</v>
      </c>
      <c r="H32">
        <v>4</v>
      </c>
      <c r="I32">
        <v>0</v>
      </c>
      <c r="J32">
        <v>0.48499999999999999</v>
      </c>
      <c r="K32">
        <v>0.45500000000000002</v>
      </c>
      <c r="L32">
        <v>0</v>
      </c>
    </row>
    <row r="33" spans="1:12">
      <c r="A33" t="s">
        <v>3</v>
      </c>
      <c r="B33">
        <v>30</v>
      </c>
      <c r="C33">
        <v>5</v>
      </c>
      <c r="D33" t="s">
        <v>74</v>
      </c>
      <c r="E33" t="s">
        <v>69</v>
      </c>
      <c r="F33">
        <v>30</v>
      </c>
      <c r="H33">
        <v>8</v>
      </c>
      <c r="I33">
        <v>1</v>
      </c>
      <c r="J33">
        <v>1.25</v>
      </c>
      <c r="K33">
        <v>0.04</v>
      </c>
      <c r="L33">
        <v>0</v>
      </c>
    </row>
    <row r="34" spans="1:12">
      <c r="A34" t="s">
        <v>3</v>
      </c>
      <c r="B34">
        <v>30</v>
      </c>
      <c r="C34">
        <v>10</v>
      </c>
      <c r="D34" t="s">
        <v>74</v>
      </c>
      <c r="E34" t="s">
        <v>69</v>
      </c>
      <c r="F34">
        <v>25</v>
      </c>
      <c r="H34">
        <v>3</v>
      </c>
      <c r="I34">
        <v>0</v>
      </c>
      <c r="J34">
        <v>0.64</v>
      </c>
      <c r="K34">
        <v>0.72</v>
      </c>
      <c r="L34">
        <v>0</v>
      </c>
    </row>
    <row r="35" spans="1:12">
      <c r="A35" t="s">
        <v>3</v>
      </c>
      <c r="B35">
        <v>30</v>
      </c>
      <c r="C35">
        <v>15</v>
      </c>
      <c r="D35" t="s">
        <v>74</v>
      </c>
      <c r="E35" t="s">
        <v>69</v>
      </c>
      <c r="F35">
        <v>75</v>
      </c>
      <c r="H35">
        <v>0</v>
      </c>
      <c r="I35">
        <v>0</v>
      </c>
      <c r="J35" t="s">
        <v>68</v>
      </c>
      <c r="K35" t="s">
        <v>68</v>
      </c>
      <c r="L35">
        <v>0</v>
      </c>
    </row>
    <row r="36" spans="1:12">
      <c r="A36" t="s">
        <v>3</v>
      </c>
      <c r="B36">
        <v>30</v>
      </c>
      <c r="C36">
        <v>20</v>
      </c>
      <c r="D36" t="s">
        <v>74</v>
      </c>
      <c r="E36" t="s">
        <v>75</v>
      </c>
      <c r="F36">
        <v>70</v>
      </c>
      <c r="H36">
        <v>3</v>
      </c>
      <c r="I36">
        <v>0</v>
      </c>
      <c r="J36">
        <v>1.1299999999999999</v>
      </c>
      <c r="K36">
        <v>0.97</v>
      </c>
      <c r="L36">
        <v>3</v>
      </c>
    </row>
    <row r="37" spans="1:12">
      <c r="A37" t="s">
        <v>3</v>
      </c>
      <c r="B37">
        <v>30</v>
      </c>
      <c r="C37">
        <v>25</v>
      </c>
      <c r="D37" t="s">
        <v>74</v>
      </c>
      <c r="E37" t="s">
        <v>76</v>
      </c>
      <c r="F37">
        <v>25</v>
      </c>
      <c r="H37">
        <v>8</v>
      </c>
      <c r="I37">
        <v>0</v>
      </c>
      <c r="J37">
        <v>0.89500000000000002</v>
      </c>
      <c r="K37">
        <v>0.31</v>
      </c>
      <c r="L37">
        <v>0</v>
      </c>
    </row>
    <row r="38" spans="1:12">
      <c r="A38" t="s">
        <v>3</v>
      </c>
      <c r="B38">
        <v>30</v>
      </c>
      <c r="C38">
        <v>30</v>
      </c>
      <c r="D38" t="s">
        <v>74</v>
      </c>
      <c r="E38" t="s">
        <v>76</v>
      </c>
      <c r="F38">
        <v>75</v>
      </c>
      <c r="H38">
        <v>7</v>
      </c>
      <c r="I38">
        <v>0</v>
      </c>
      <c r="J38">
        <v>0.35</v>
      </c>
      <c r="K38">
        <v>0.54</v>
      </c>
      <c r="L38">
        <v>7</v>
      </c>
    </row>
    <row r="39" spans="1:12">
      <c r="A39" t="s">
        <v>3</v>
      </c>
      <c r="B39">
        <v>30</v>
      </c>
      <c r="C39">
        <v>35</v>
      </c>
      <c r="D39" t="s">
        <v>74</v>
      </c>
      <c r="E39" t="s">
        <v>76</v>
      </c>
      <c r="F39">
        <v>90</v>
      </c>
      <c r="H39">
        <v>1</v>
      </c>
      <c r="I39">
        <v>0</v>
      </c>
      <c r="J39">
        <v>2.5099999999999998</v>
      </c>
      <c r="K39" t="s">
        <v>68</v>
      </c>
      <c r="L39">
        <v>1</v>
      </c>
    </row>
    <row r="40" spans="1:12">
      <c r="A40" t="s">
        <v>3</v>
      </c>
      <c r="B40">
        <v>30</v>
      </c>
      <c r="C40">
        <v>40</v>
      </c>
      <c r="D40" t="s">
        <v>74</v>
      </c>
      <c r="E40" t="s">
        <v>76</v>
      </c>
      <c r="F40">
        <v>35</v>
      </c>
      <c r="H40">
        <v>11</v>
      </c>
      <c r="I40">
        <v>0</v>
      </c>
      <c r="J40">
        <v>0.92</v>
      </c>
      <c r="K40">
        <v>0.41</v>
      </c>
      <c r="L40">
        <v>0</v>
      </c>
    </row>
    <row r="41" spans="1:12">
      <c r="A41" t="s">
        <v>3</v>
      </c>
      <c r="B41">
        <v>30</v>
      </c>
      <c r="C41">
        <v>45</v>
      </c>
      <c r="D41" t="s">
        <v>74</v>
      </c>
      <c r="E41" t="s">
        <v>76</v>
      </c>
      <c r="F41">
        <v>25</v>
      </c>
      <c r="H41">
        <v>10</v>
      </c>
      <c r="I41">
        <v>0</v>
      </c>
      <c r="J41">
        <v>5.5E-2</v>
      </c>
      <c r="K41">
        <v>0.35</v>
      </c>
      <c r="L41">
        <v>1</v>
      </c>
    </row>
    <row r="42" spans="1:12">
      <c r="A42" t="s">
        <v>3</v>
      </c>
      <c r="B42">
        <v>50</v>
      </c>
      <c r="C42">
        <v>0</v>
      </c>
      <c r="D42" t="s">
        <v>77</v>
      </c>
      <c r="E42" t="s">
        <v>76</v>
      </c>
      <c r="F42">
        <v>95</v>
      </c>
      <c r="H42">
        <v>1</v>
      </c>
      <c r="I42">
        <v>0</v>
      </c>
      <c r="J42">
        <v>1.02</v>
      </c>
      <c r="K42" t="s">
        <v>68</v>
      </c>
      <c r="L42">
        <v>1</v>
      </c>
    </row>
    <row r="43" spans="1:12">
      <c r="A43" t="s">
        <v>3</v>
      </c>
      <c r="B43">
        <v>50</v>
      </c>
      <c r="C43">
        <v>5</v>
      </c>
      <c r="D43" t="s">
        <v>77</v>
      </c>
      <c r="E43" t="s">
        <v>76</v>
      </c>
      <c r="F43">
        <v>95</v>
      </c>
      <c r="H43">
        <v>1</v>
      </c>
      <c r="I43">
        <v>0</v>
      </c>
      <c r="J43">
        <v>1.67</v>
      </c>
      <c r="K43" t="s">
        <v>68</v>
      </c>
      <c r="L43">
        <v>1</v>
      </c>
    </row>
    <row r="44" spans="1:12">
      <c r="A44" t="s">
        <v>3</v>
      </c>
      <c r="B44">
        <v>50</v>
      </c>
      <c r="C44">
        <v>10</v>
      </c>
      <c r="D44" t="s">
        <v>77</v>
      </c>
      <c r="E44" t="s">
        <v>76</v>
      </c>
      <c r="F44">
        <v>90</v>
      </c>
      <c r="H44">
        <v>1</v>
      </c>
      <c r="I44">
        <v>0</v>
      </c>
      <c r="J44">
        <v>2.35</v>
      </c>
      <c r="K44" t="s">
        <v>68</v>
      </c>
      <c r="L44">
        <v>0</v>
      </c>
    </row>
    <row r="45" spans="1:12">
      <c r="A45" t="s">
        <v>3</v>
      </c>
      <c r="B45">
        <v>50</v>
      </c>
      <c r="C45">
        <v>15</v>
      </c>
      <c r="D45" t="s">
        <v>77</v>
      </c>
      <c r="E45" t="s">
        <v>76</v>
      </c>
      <c r="F45">
        <v>85</v>
      </c>
      <c r="H45">
        <v>10</v>
      </c>
      <c r="I45">
        <v>1</v>
      </c>
      <c r="J45">
        <v>0.66</v>
      </c>
      <c r="K45">
        <v>0.255</v>
      </c>
      <c r="L45">
        <v>5</v>
      </c>
    </row>
    <row r="46" spans="1:12">
      <c r="A46" t="s">
        <v>3</v>
      </c>
      <c r="B46">
        <v>50</v>
      </c>
      <c r="C46">
        <v>20</v>
      </c>
      <c r="D46" t="s">
        <v>77</v>
      </c>
      <c r="E46" t="s">
        <v>76</v>
      </c>
      <c r="F46">
        <v>95</v>
      </c>
      <c r="H46">
        <v>0</v>
      </c>
      <c r="I46">
        <v>0</v>
      </c>
      <c r="J46" t="s">
        <v>68</v>
      </c>
      <c r="K46" t="s">
        <v>68</v>
      </c>
      <c r="L46">
        <v>0</v>
      </c>
    </row>
    <row r="47" spans="1:12">
      <c r="A47" t="s">
        <v>3</v>
      </c>
      <c r="B47">
        <v>50</v>
      </c>
      <c r="C47">
        <v>25</v>
      </c>
      <c r="D47" t="s">
        <v>77</v>
      </c>
      <c r="E47" t="s">
        <v>76</v>
      </c>
      <c r="F47">
        <v>95</v>
      </c>
      <c r="H47">
        <v>0</v>
      </c>
      <c r="I47">
        <v>0</v>
      </c>
      <c r="J47" t="s">
        <v>68</v>
      </c>
      <c r="K47" t="s">
        <v>68</v>
      </c>
      <c r="L47">
        <v>0</v>
      </c>
    </row>
    <row r="48" spans="1:12">
      <c r="A48" t="s">
        <v>3</v>
      </c>
      <c r="B48">
        <v>50</v>
      </c>
      <c r="C48">
        <v>30</v>
      </c>
      <c r="D48" t="s">
        <v>77</v>
      </c>
      <c r="E48" t="s">
        <v>76</v>
      </c>
      <c r="F48">
        <v>95</v>
      </c>
      <c r="H48">
        <v>2</v>
      </c>
      <c r="I48">
        <v>0</v>
      </c>
      <c r="J48">
        <v>1.95</v>
      </c>
      <c r="K48">
        <v>0.72</v>
      </c>
      <c r="L48">
        <v>2</v>
      </c>
    </row>
    <row r="49" spans="1:12">
      <c r="A49" t="s">
        <v>3</v>
      </c>
      <c r="B49">
        <v>50</v>
      </c>
      <c r="C49">
        <v>35</v>
      </c>
      <c r="D49" t="s">
        <v>77</v>
      </c>
      <c r="E49" t="s">
        <v>76</v>
      </c>
      <c r="F49">
        <v>90</v>
      </c>
      <c r="H49">
        <v>1</v>
      </c>
      <c r="I49">
        <v>0</v>
      </c>
      <c r="J49">
        <v>0.47</v>
      </c>
      <c r="K49" t="s">
        <v>68</v>
      </c>
      <c r="L49">
        <v>1</v>
      </c>
    </row>
    <row r="50" spans="1:12">
      <c r="A50" t="s">
        <v>3</v>
      </c>
      <c r="B50">
        <v>50</v>
      </c>
      <c r="C50">
        <v>40</v>
      </c>
      <c r="D50" t="s">
        <v>77</v>
      </c>
      <c r="E50" t="s">
        <v>76</v>
      </c>
      <c r="F50">
        <v>50</v>
      </c>
      <c r="H50">
        <v>5</v>
      </c>
      <c r="I50">
        <v>0</v>
      </c>
      <c r="J50">
        <v>0.22500000000000001</v>
      </c>
      <c r="K50">
        <v>0.79</v>
      </c>
      <c r="L50">
        <v>3</v>
      </c>
    </row>
    <row r="51" spans="1:12">
      <c r="A51" t="s">
        <v>3</v>
      </c>
      <c r="B51">
        <v>50</v>
      </c>
      <c r="C51">
        <v>45</v>
      </c>
      <c r="D51" t="s">
        <v>77</v>
      </c>
      <c r="E51" t="s">
        <v>76</v>
      </c>
      <c r="F51">
        <v>95</v>
      </c>
      <c r="H51">
        <v>2</v>
      </c>
      <c r="I51">
        <v>0</v>
      </c>
      <c r="J51">
        <v>1.53</v>
      </c>
      <c r="K51">
        <v>1.675</v>
      </c>
      <c r="L51">
        <v>2</v>
      </c>
    </row>
    <row r="53" spans="1:12">
      <c r="A53" t="s">
        <v>78</v>
      </c>
      <c r="B53">
        <v>0</v>
      </c>
      <c r="C53">
        <v>0</v>
      </c>
      <c r="D53" t="s">
        <v>66</v>
      </c>
      <c r="E53" t="s">
        <v>79</v>
      </c>
      <c r="F53">
        <v>0</v>
      </c>
      <c r="H53">
        <v>8</v>
      </c>
      <c r="I53">
        <v>2</v>
      </c>
      <c r="J53">
        <v>0.25</v>
      </c>
      <c r="K53">
        <v>0.24</v>
      </c>
      <c r="L53">
        <v>4</v>
      </c>
    </row>
    <row r="54" spans="1:12">
      <c r="A54" t="s">
        <v>78</v>
      </c>
      <c r="B54">
        <v>0</v>
      </c>
      <c r="C54">
        <v>5</v>
      </c>
      <c r="D54" t="s">
        <v>66</v>
      </c>
      <c r="E54" t="s">
        <v>79</v>
      </c>
      <c r="F54">
        <v>0</v>
      </c>
      <c r="H54">
        <v>16</v>
      </c>
      <c r="I54">
        <v>0</v>
      </c>
      <c r="J54">
        <v>0.16</v>
      </c>
      <c r="K54">
        <v>0.36</v>
      </c>
      <c r="L54">
        <v>0</v>
      </c>
    </row>
    <row r="55" spans="1:12">
      <c r="A55" t="s">
        <v>78</v>
      </c>
      <c r="B55">
        <v>0</v>
      </c>
      <c r="C55">
        <v>10</v>
      </c>
      <c r="D55" t="s">
        <v>66</v>
      </c>
      <c r="E55" t="s">
        <v>79</v>
      </c>
      <c r="F55">
        <v>0</v>
      </c>
      <c r="H55">
        <v>7</v>
      </c>
      <c r="I55">
        <v>1</v>
      </c>
      <c r="J55">
        <v>0.26</v>
      </c>
      <c r="K55">
        <v>0.91</v>
      </c>
      <c r="L55">
        <v>0</v>
      </c>
    </row>
    <row r="56" spans="1:12">
      <c r="A56" t="s">
        <v>78</v>
      </c>
      <c r="B56">
        <v>0</v>
      </c>
      <c r="C56">
        <v>15</v>
      </c>
      <c r="D56" t="s">
        <v>66</v>
      </c>
      <c r="E56" t="s">
        <v>79</v>
      </c>
      <c r="F56">
        <v>0</v>
      </c>
      <c r="H56">
        <v>11</v>
      </c>
      <c r="I56">
        <v>1</v>
      </c>
      <c r="J56">
        <v>0.36</v>
      </c>
      <c r="K56">
        <v>0.46</v>
      </c>
      <c r="L56">
        <v>1</v>
      </c>
    </row>
    <row r="57" spans="1:12">
      <c r="A57" t="s">
        <v>78</v>
      </c>
      <c r="B57">
        <v>0</v>
      </c>
      <c r="C57">
        <v>20</v>
      </c>
      <c r="D57" t="s">
        <v>66</v>
      </c>
      <c r="E57" t="s">
        <v>79</v>
      </c>
      <c r="F57">
        <v>0</v>
      </c>
      <c r="H57">
        <v>8</v>
      </c>
      <c r="I57">
        <v>0</v>
      </c>
      <c r="J57">
        <v>0.25</v>
      </c>
      <c r="K57">
        <v>0.74</v>
      </c>
      <c r="L57">
        <v>2</v>
      </c>
    </row>
    <row r="58" spans="1:12">
      <c r="A58" t="s">
        <v>78</v>
      </c>
      <c r="B58">
        <v>0</v>
      </c>
      <c r="C58">
        <v>25</v>
      </c>
      <c r="D58" t="s">
        <v>66</v>
      </c>
      <c r="E58" t="s">
        <v>79</v>
      </c>
      <c r="F58">
        <v>0</v>
      </c>
      <c r="H58">
        <v>6</v>
      </c>
      <c r="I58">
        <v>3</v>
      </c>
      <c r="J58">
        <v>0.59</v>
      </c>
      <c r="K58">
        <v>0.49</v>
      </c>
      <c r="L58">
        <v>0</v>
      </c>
    </row>
    <row r="59" spans="1:12">
      <c r="A59" t="s">
        <v>78</v>
      </c>
      <c r="B59">
        <v>0</v>
      </c>
      <c r="C59">
        <v>30</v>
      </c>
      <c r="D59" t="s">
        <v>66</v>
      </c>
      <c r="E59" t="s">
        <v>79</v>
      </c>
      <c r="F59">
        <v>0</v>
      </c>
      <c r="H59">
        <v>7</v>
      </c>
      <c r="I59">
        <v>0</v>
      </c>
      <c r="J59">
        <v>0.9</v>
      </c>
      <c r="K59">
        <v>0.06</v>
      </c>
      <c r="L59">
        <v>0</v>
      </c>
    </row>
    <row r="60" spans="1:12">
      <c r="A60" t="s">
        <v>78</v>
      </c>
      <c r="B60">
        <v>0</v>
      </c>
      <c r="C60">
        <v>35</v>
      </c>
      <c r="D60" t="s">
        <v>66</v>
      </c>
      <c r="E60" t="s">
        <v>79</v>
      </c>
      <c r="F60">
        <v>0</v>
      </c>
      <c r="H60">
        <v>13</v>
      </c>
      <c r="I60">
        <v>2</v>
      </c>
      <c r="J60">
        <v>0.53</v>
      </c>
      <c r="K60">
        <v>0.43</v>
      </c>
      <c r="L60">
        <v>3</v>
      </c>
    </row>
    <row r="61" spans="1:12">
      <c r="A61" t="s">
        <v>78</v>
      </c>
      <c r="B61">
        <v>0</v>
      </c>
      <c r="C61">
        <v>40</v>
      </c>
      <c r="D61" t="s">
        <v>66</v>
      </c>
      <c r="E61" t="s">
        <v>79</v>
      </c>
      <c r="F61">
        <v>0</v>
      </c>
      <c r="H61">
        <v>7</v>
      </c>
      <c r="I61">
        <v>1</v>
      </c>
      <c r="J61">
        <v>0.59</v>
      </c>
      <c r="K61">
        <v>0.1</v>
      </c>
      <c r="L61">
        <v>2</v>
      </c>
    </row>
    <row r="62" spans="1:12">
      <c r="A62" t="s">
        <v>78</v>
      </c>
      <c r="B62">
        <v>0</v>
      </c>
      <c r="C62">
        <v>45</v>
      </c>
      <c r="D62" t="s">
        <v>66</v>
      </c>
      <c r="E62" t="s">
        <v>80</v>
      </c>
      <c r="F62" t="s">
        <v>81</v>
      </c>
      <c r="H62">
        <v>12</v>
      </c>
      <c r="I62">
        <v>2</v>
      </c>
      <c r="J62">
        <v>0.61</v>
      </c>
      <c r="K62">
        <v>0.15</v>
      </c>
      <c r="L62">
        <v>0</v>
      </c>
    </row>
    <row r="63" spans="1:12">
      <c r="A63" t="s">
        <v>82</v>
      </c>
      <c r="B63">
        <v>15</v>
      </c>
      <c r="C63">
        <v>0</v>
      </c>
      <c r="E63" t="s">
        <v>80</v>
      </c>
      <c r="F63">
        <v>30</v>
      </c>
      <c r="H63">
        <v>7</v>
      </c>
      <c r="I63">
        <v>0</v>
      </c>
      <c r="J63">
        <v>0.47</v>
      </c>
      <c r="K63">
        <v>0.1</v>
      </c>
      <c r="L63">
        <v>0</v>
      </c>
    </row>
    <row r="64" spans="1:12">
      <c r="A64" t="s">
        <v>83</v>
      </c>
      <c r="B64">
        <v>15</v>
      </c>
      <c r="C64">
        <v>5</v>
      </c>
      <c r="E64" t="s">
        <v>84</v>
      </c>
      <c r="F64">
        <v>10</v>
      </c>
      <c r="H64">
        <v>6</v>
      </c>
      <c r="I64">
        <v>0</v>
      </c>
      <c r="J64">
        <v>0.3</v>
      </c>
      <c r="K64">
        <v>0.22</v>
      </c>
      <c r="L64">
        <v>0</v>
      </c>
    </row>
    <row r="65" spans="1:12">
      <c r="A65" t="s">
        <v>85</v>
      </c>
      <c r="B65">
        <v>15</v>
      </c>
      <c r="C65">
        <v>10</v>
      </c>
      <c r="E65" t="s">
        <v>80</v>
      </c>
      <c r="F65">
        <v>10</v>
      </c>
      <c r="H65">
        <v>9</v>
      </c>
      <c r="I65">
        <v>0</v>
      </c>
      <c r="J65">
        <v>1.47</v>
      </c>
      <c r="K65">
        <v>0.44</v>
      </c>
      <c r="L65">
        <v>0</v>
      </c>
    </row>
    <row r="66" spans="1:12">
      <c r="A66" t="s">
        <v>86</v>
      </c>
      <c r="B66">
        <v>15</v>
      </c>
      <c r="C66">
        <v>15</v>
      </c>
      <c r="E66" t="s">
        <v>87</v>
      </c>
      <c r="F66">
        <v>20</v>
      </c>
      <c r="H66">
        <v>6</v>
      </c>
      <c r="I66">
        <v>0</v>
      </c>
      <c r="J66">
        <v>0.74</v>
      </c>
      <c r="K66">
        <v>0.93</v>
      </c>
      <c r="L66">
        <v>0</v>
      </c>
    </row>
    <row r="67" spans="1:12">
      <c r="B67">
        <v>15</v>
      </c>
      <c r="C67">
        <v>20</v>
      </c>
      <c r="E67" t="s">
        <v>80</v>
      </c>
      <c r="F67">
        <v>7</v>
      </c>
      <c r="H67">
        <v>4</v>
      </c>
      <c r="I67">
        <v>0</v>
      </c>
      <c r="J67">
        <v>0.92</v>
      </c>
      <c r="K67">
        <v>0.53</v>
      </c>
      <c r="L67">
        <v>0</v>
      </c>
    </row>
    <row r="68" spans="1:12">
      <c r="B68">
        <v>15</v>
      </c>
      <c r="C68">
        <v>25</v>
      </c>
      <c r="E68" t="s">
        <v>80</v>
      </c>
      <c r="F68">
        <v>20</v>
      </c>
      <c r="H68">
        <v>9</v>
      </c>
      <c r="I68">
        <v>0</v>
      </c>
      <c r="J68">
        <v>0.14000000000000001</v>
      </c>
      <c r="K68">
        <v>0.13</v>
      </c>
      <c r="L68">
        <v>0</v>
      </c>
    </row>
    <row r="69" spans="1:12">
      <c r="B69">
        <v>15</v>
      </c>
      <c r="C69">
        <v>30</v>
      </c>
      <c r="E69" t="s">
        <v>80</v>
      </c>
      <c r="F69">
        <v>5</v>
      </c>
      <c r="H69">
        <v>6</v>
      </c>
      <c r="I69">
        <v>1</v>
      </c>
      <c r="J69">
        <v>0.65</v>
      </c>
      <c r="K69">
        <v>0.89</v>
      </c>
      <c r="L69">
        <v>0</v>
      </c>
    </row>
    <row r="70" spans="1:12">
      <c r="B70">
        <v>15</v>
      </c>
      <c r="C70">
        <v>35</v>
      </c>
      <c r="E70" t="s">
        <v>80</v>
      </c>
      <c r="F70">
        <v>25</v>
      </c>
      <c r="H70">
        <v>5</v>
      </c>
      <c r="I70">
        <v>0</v>
      </c>
      <c r="J70">
        <v>0.89</v>
      </c>
      <c r="K70">
        <v>0.8</v>
      </c>
      <c r="L70">
        <v>0</v>
      </c>
    </row>
    <row r="71" spans="1:12">
      <c r="B71">
        <v>15</v>
      </c>
      <c r="C71">
        <v>40</v>
      </c>
      <c r="E71" t="s">
        <v>80</v>
      </c>
      <c r="F71">
        <v>40</v>
      </c>
      <c r="H71">
        <v>9</v>
      </c>
      <c r="I71">
        <v>1</v>
      </c>
      <c r="J71">
        <v>0.59</v>
      </c>
      <c r="K71">
        <v>0.48</v>
      </c>
      <c r="L71">
        <v>0</v>
      </c>
    </row>
    <row r="72" spans="1:12">
      <c r="B72">
        <v>15</v>
      </c>
      <c r="C72">
        <v>45</v>
      </c>
      <c r="E72" t="s">
        <v>80</v>
      </c>
      <c r="F72">
        <v>45</v>
      </c>
      <c r="H72">
        <v>8</v>
      </c>
      <c r="I72">
        <v>0</v>
      </c>
      <c r="J72">
        <v>0.72</v>
      </c>
      <c r="K72">
        <v>0.13</v>
      </c>
      <c r="L72">
        <v>0</v>
      </c>
    </row>
    <row r="73" spans="1:12">
      <c r="B73">
        <v>26</v>
      </c>
      <c r="C73">
        <v>0</v>
      </c>
      <c r="E73" t="s">
        <v>80</v>
      </c>
      <c r="F73">
        <v>45</v>
      </c>
      <c r="H73">
        <v>2</v>
      </c>
      <c r="I73">
        <v>0</v>
      </c>
      <c r="J73">
        <v>0.56000000000000005</v>
      </c>
      <c r="K73">
        <v>1.54</v>
      </c>
      <c r="L73">
        <v>0</v>
      </c>
    </row>
    <row r="74" spans="1:12">
      <c r="B74">
        <v>26</v>
      </c>
      <c r="C74">
        <v>5</v>
      </c>
      <c r="E74" t="s">
        <v>87</v>
      </c>
      <c r="F74">
        <v>15</v>
      </c>
      <c r="H74">
        <v>4</v>
      </c>
      <c r="I74">
        <v>0</v>
      </c>
      <c r="J74">
        <v>0.32</v>
      </c>
      <c r="K74">
        <v>0.11</v>
      </c>
      <c r="L74">
        <v>0</v>
      </c>
    </row>
    <row r="75" spans="1:12">
      <c r="B75">
        <v>26</v>
      </c>
      <c r="C75">
        <v>10</v>
      </c>
      <c r="E75" t="s">
        <v>80</v>
      </c>
      <c r="F75">
        <v>60</v>
      </c>
      <c r="H75">
        <v>5</v>
      </c>
      <c r="I75">
        <v>0</v>
      </c>
      <c r="J75">
        <v>0.21</v>
      </c>
      <c r="K75">
        <v>0.72</v>
      </c>
      <c r="L75">
        <v>1</v>
      </c>
    </row>
    <row r="76" spans="1:12">
      <c r="B76">
        <v>26</v>
      </c>
      <c r="C76">
        <v>15</v>
      </c>
      <c r="E76" t="s">
        <v>87</v>
      </c>
      <c r="F76">
        <v>25</v>
      </c>
      <c r="H76">
        <v>5</v>
      </c>
      <c r="I76">
        <v>2</v>
      </c>
      <c r="J76">
        <v>0.92</v>
      </c>
      <c r="K76">
        <v>0.15</v>
      </c>
      <c r="L76">
        <v>2</v>
      </c>
    </row>
    <row r="77" spans="1:12">
      <c r="B77">
        <v>26</v>
      </c>
      <c r="C77">
        <v>20</v>
      </c>
      <c r="E77" t="s">
        <v>80</v>
      </c>
      <c r="F77">
        <v>50</v>
      </c>
      <c r="H77">
        <v>7</v>
      </c>
      <c r="I77">
        <v>1</v>
      </c>
      <c r="J77">
        <v>0.67</v>
      </c>
      <c r="K77">
        <v>7.0000000000000007E-2</v>
      </c>
      <c r="L77">
        <v>2</v>
      </c>
    </row>
    <row r="78" spans="1:12">
      <c r="B78">
        <v>26</v>
      </c>
      <c r="C78">
        <v>25</v>
      </c>
      <c r="E78" t="s">
        <v>80</v>
      </c>
      <c r="F78">
        <v>15</v>
      </c>
      <c r="H78">
        <v>11</v>
      </c>
      <c r="I78">
        <v>3</v>
      </c>
      <c r="J78">
        <v>0.38</v>
      </c>
      <c r="K78">
        <v>7.0000000000000007E-2</v>
      </c>
      <c r="L78">
        <v>1</v>
      </c>
    </row>
    <row r="79" spans="1:12">
      <c r="B79">
        <v>26</v>
      </c>
      <c r="C79">
        <v>30</v>
      </c>
      <c r="E79" t="s">
        <v>80</v>
      </c>
      <c r="F79">
        <v>10</v>
      </c>
      <c r="H79">
        <v>3</v>
      </c>
      <c r="I79">
        <v>0</v>
      </c>
      <c r="J79">
        <v>1.05</v>
      </c>
      <c r="K79">
        <v>0.74</v>
      </c>
      <c r="L79">
        <v>0</v>
      </c>
    </row>
    <row r="80" spans="1:12">
      <c r="A80" t="s">
        <v>78</v>
      </c>
      <c r="B80">
        <v>26</v>
      </c>
      <c r="C80">
        <v>35</v>
      </c>
      <c r="E80" t="s">
        <v>87</v>
      </c>
      <c r="F80">
        <v>15</v>
      </c>
      <c r="H80">
        <v>5</v>
      </c>
      <c r="I80">
        <v>1</v>
      </c>
      <c r="J80">
        <v>0.22</v>
      </c>
      <c r="K80">
        <v>0.76</v>
      </c>
      <c r="L80">
        <v>0</v>
      </c>
    </row>
    <row r="81" spans="1:12">
      <c r="A81" t="s">
        <v>78</v>
      </c>
      <c r="B81">
        <v>26</v>
      </c>
      <c r="C81">
        <v>40</v>
      </c>
      <c r="E81" t="s">
        <v>80</v>
      </c>
      <c r="F81">
        <v>30</v>
      </c>
      <c r="H81">
        <v>8</v>
      </c>
      <c r="I81">
        <v>2</v>
      </c>
      <c r="J81">
        <v>1.06</v>
      </c>
      <c r="K81">
        <v>0.16</v>
      </c>
      <c r="L81">
        <v>2</v>
      </c>
    </row>
    <row r="82" spans="1:12">
      <c r="A82" t="s">
        <v>78</v>
      </c>
      <c r="B82">
        <v>26</v>
      </c>
      <c r="C82">
        <v>45</v>
      </c>
      <c r="E82" t="s">
        <v>80</v>
      </c>
      <c r="F82">
        <v>40</v>
      </c>
      <c r="H82">
        <v>3</v>
      </c>
      <c r="I82">
        <v>2</v>
      </c>
      <c r="J82">
        <v>1.59</v>
      </c>
      <c r="K82">
        <v>0.42</v>
      </c>
      <c r="L82">
        <v>2</v>
      </c>
    </row>
    <row r="83" spans="1:12">
      <c r="A83" t="s">
        <v>88</v>
      </c>
      <c r="B83">
        <v>36</v>
      </c>
      <c r="C83">
        <v>0</v>
      </c>
      <c r="E83" t="s">
        <v>87</v>
      </c>
      <c r="F83">
        <v>45</v>
      </c>
      <c r="H83">
        <v>5</v>
      </c>
      <c r="I83">
        <v>0</v>
      </c>
      <c r="J83">
        <v>0.66</v>
      </c>
      <c r="K83">
        <v>0.91</v>
      </c>
      <c r="L83">
        <v>0</v>
      </c>
    </row>
    <row r="84" spans="1:12">
      <c r="A84" t="s">
        <v>89</v>
      </c>
      <c r="B84">
        <v>36</v>
      </c>
      <c r="C84">
        <v>5</v>
      </c>
      <c r="E84" t="s">
        <v>87</v>
      </c>
      <c r="F84">
        <v>10</v>
      </c>
      <c r="H84">
        <v>3</v>
      </c>
      <c r="I84">
        <v>1</v>
      </c>
      <c r="J84">
        <v>0.48</v>
      </c>
      <c r="K84">
        <v>0.68</v>
      </c>
      <c r="L84">
        <v>0</v>
      </c>
    </row>
    <row r="85" spans="1:12">
      <c r="A85" t="s">
        <v>90</v>
      </c>
      <c r="B85">
        <v>36</v>
      </c>
      <c r="C85">
        <v>10</v>
      </c>
      <c r="E85" t="s">
        <v>87</v>
      </c>
      <c r="F85">
        <v>10</v>
      </c>
      <c r="H85">
        <v>7</v>
      </c>
      <c r="I85">
        <v>1</v>
      </c>
      <c r="J85">
        <v>0.52</v>
      </c>
      <c r="K85">
        <v>0.38</v>
      </c>
      <c r="L85">
        <v>0</v>
      </c>
    </row>
    <row r="86" spans="1:12">
      <c r="A86" t="s">
        <v>91</v>
      </c>
      <c r="B86">
        <v>36</v>
      </c>
      <c r="C86">
        <v>15</v>
      </c>
      <c r="E86" t="s">
        <v>87</v>
      </c>
      <c r="F86">
        <v>15</v>
      </c>
      <c r="H86">
        <v>4</v>
      </c>
      <c r="I86">
        <v>1</v>
      </c>
      <c r="J86">
        <v>0.69</v>
      </c>
      <c r="K86">
        <v>0.72</v>
      </c>
      <c r="L86">
        <v>0</v>
      </c>
    </row>
    <row r="87" spans="1:12">
      <c r="B87">
        <v>36</v>
      </c>
      <c r="C87">
        <v>20</v>
      </c>
      <c r="E87" t="s">
        <v>87</v>
      </c>
      <c r="F87">
        <v>20</v>
      </c>
      <c r="H87">
        <v>4</v>
      </c>
      <c r="I87">
        <v>0</v>
      </c>
      <c r="J87">
        <v>1.04</v>
      </c>
      <c r="K87">
        <v>0.85</v>
      </c>
      <c r="L87">
        <v>0</v>
      </c>
    </row>
    <row r="88" spans="1:12">
      <c r="B88">
        <v>36</v>
      </c>
      <c r="C88">
        <v>25</v>
      </c>
      <c r="E88" t="s">
        <v>87</v>
      </c>
      <c r="F88">
        <v>70</v>
      </c>
      <c r="H88">
        <v>1</v>
      </c>
      <c r="I88">
        <v>1</v>
      </c>
      <c r="J88">
        <v>0.9</v>
      </c>
      <c r="K88">
        <v>0.82</v>
      </c>
      <c r="L88">
        <v>0</v>
      </c>
    </row>
    <row r="89" spans="1:12">
      <c r="B89">
        <v>36</v>
      </c>
      <c r="C89">
        <v>30</v>
      </c>
      <c r="E89" t="s">
        <v>87</v>
      </c>
      <c r="F89">
        <v>40</v>
      </c>
      <c r="H89">
        <v>3</v>
      </c>
      <c r="I89">
        <v>4</v>
      </c>
      <c r="J89">
        <v>0.5</v>
      </c>
      <c r="K89">
        <v>0.65</v>
      </c>
      <c r="L89">
        <v>1</v>
      </c>
    </row>
    <row r="90" spans="1:12">
      <c r="B90">
        <v>36</v>
      </c>
      <c r="C90">
        <v>35</v>
      </c>
      <c r="E90" t="s">
        <v>87</v>
      </c>
      <c r="F90">
        <v>65</v>
      </c>
      <c r="H90">
        <v>2</v>
      </c>
      <c r="I90">
        <v>1</v>
      </c>
      <c r="J90">
        <v>1.01</v>
      </c>
      <c r="K90">
        <v>0.74</v>
      </c>
      <c r="L90">
        <v>2</v>
      </c>
    </row>
    <row r="91" spans="1:12">
      <c r="B91">
        <v>36</v>
      </c>
      <c r="C91">
        <v>40</v>
      </c>
      <c r="E91" t="s">
        <v>80</v>
      </c>
      <c r="F91">
        <v>80</v>
      </c>
      <c r="H91">
        <v>0</v>
      </c>
      <c r="I91">
        <v>1</v>
      </c>
      <c r="J91">
        <v>1</v>
      </c>
      <c r="K91" t="s">
        <v>79</v>
      </c>
      <c r="L91">
        <v>0</v>
      </c>
    </row>
    <row r="92" spans="1:12">
      <c r="B92">
        <v>36</v>
      </c>
      <c r="C92">
        <v>45</v>
      </c>
      <c r="E92" t="s">
        <v>80</v>
      </c>
      <c r="F92">
        <v>10</v>
      </c>
      <c r="H92">
        <v>9</v>
      </c>
      <c r="I92">
        <v>2</v>
      </c>
      <c r="J92">
        <v>1</v>
      </c>
      <c r="K92">
        <v>0.38</v>
      </c>
      <c r="L92">
        <v>0</v>
      </c>
    </row>
    <row r="93" spans="1:12">
      <c r="B93">
        <v>49</v>
      </c>
      <c r="C93">
        <v>0</v>
      </c>
      <c r="E93" t="s">
        <v>92</v>
      </c>
      <c r="F93">
        <v>90</v>
      </c>
      <c r="H93">
        <v>2</v>
      </c>
      <c r="I93">
        <v>0</v>
      </c>
      <c r="J93">
        <v>1.89</v>
      </c>
      <c r="K93">
        <v>0.77</v>
      </c>
      <c r="L93">
        <v>2</v>
      </c>
    </row>
    <row r="94" spans="1:12">
      <c r="B94">
        <v>49</v>
      </c>
      <c r="C94">
        <v>5</v>
      </c>
      <c r="E94" t="s">
        <v>87</v>
      </c>
      <c r="F94">
        <v>60</v>
      </c>
      <c r="H94">
        <v>1</v>
      </c>
      <c r="I94">
        <v>0</v>
      </c>
      <c r="J94">
        <v>0.74</v>
      </c>
      <c r="K94" t="s">
        <v>79</v>
      </c>
      <c r="L94">
        <v>0</v>
      </c>
    </row>
    <row r="95" spans="1:12">
      <c r="B95">
        <v>49</v>
      </c>
      <c r="C95">
        <v>10</v>
      </c>
      <c r="E95" t="s">
        <v>80</v>
      </c>
      <c r="F95">
        <v>95</v>
      </c>
      <c r="H95">
        <v>5</v>
      </c>
      <c r="I95">
        <v>0</v>
      </c>
      <c r="J95">
        <v>1.2</v>
      </c>
      <c r="K95">
        <v>0.35</v>
      </c>
      <c r="L95">
        <v>0</v>
      </c>
    </row>
    <row r="96" spans="1:12">
      <c r="B96">
        <v>49</v>
      </c>
      <c r="C96">
        <v>15</v>
      </c>
      <c r="E96" t="s">
        <v>87</v>
      </c>
      <c r="F96">
        <v>30</v>
      </c>
      <c r="H96">
        <v>4</v>
      </c>
      <c r="I96">
        <v>3</v>
      </c>
      <c r="J96">
        <v>0.98</v>
      </c>
      <c r="K96">
        <v>0.06</v>
      </c>
      <c r="L96">
        <v>0</v>
      </c>
    </row>
    <row r="97" spans="1:12">
      <c r="B97">
        <v>49</v>
      </c>
      <c r="C97">
        <v>20</v>
      </c>
      <c r="E97" t="s">
        <v>87</v>
      </c>
      <c r="F97">
        <v>45</v>
      </c>
      <c r="H97">
        <v>5</v>
      </c>
      <c r="I97">
        <v>1</v>
      </c>
      <c r="J97">
        <v>0.43</v>
      </c>
      <c r="K97">
        <v>0.03</v>
      </c>
      <c r="L97">
        <v>0</v>
      </c>
    </row>
    <row r="98" spans="1:12">
      <c r="B98">
        <v>49</v>
      </c>
      <c r="C98">
        <v>25</v>
      </c>
      <c r="E98" t="s">
        <v>87</v>
      </c>
      <c r="F98">
        <v>85</v>
      </c>
      <c r="H98">
        <v>6</v>
      </c>
      <c r="I98">
        <v>0</v>
      </c>
      <c r="J98">
        <v>1.33</v>
      </c>
      <c r="K98">
        <v>0.37</v>
      </c>
      <c r="L98">
        <v>0</v>
      </c>
    </row>
    <row r="99" spans="1:12">
      <c r="B99">
        <v>49</v>
      </c>
      <c r="C99">
        <v>30</v>
      </c>
      <c r="E99" t="s">
        <v>87</v>
      </c>
      <c r="F99">
        <v>95</v>
      </c>
      <c r="H99">
        <v>1</v>
      </c>
      <c r="I99">
        <v>0</v>
      </c>
      <c r="J99">
        <v>1.28</v>
      </c>
      <c r="K99" t="s">
        <v>79</v>
      </c>
      <c r="L99">
        <v>1</v>
      </c>
    </row>
    <row r="100" spans="1:12">
      <c r="A100" t="s">
        <v>78</v>
      </c>
      <c r="B100">
        <v>49</v>
      </c>
      <c r="C100">
        <v>35</v>
      </c>
      <c r="E100" t="s">
        <v>87</v>
      </c>
      <c r="F100">
        <v>95</v>
      </c>
      <c r="H100">
        <v>2</v>
      </c>
      <c r="I100">
        <v>2</v>
      </c>
      <c r="J100">
        <v>0.62</v>
      </c>
      <c r="K100">
        <v>0.86</v>
      </c>
      <c r="L100">
        <v>1</v>
      </c>
    </row>
    <row r="101" spans="1:12">
      <c r="A101" t="s">
        <v>78</v>
      </c>
      <c r="B101">
        <v>49</v>
      </c>
      <c r="C101">
        <v>40</v>
      </c>
      <c r="E101" t="s">
        <v>87</v>
      </c>
      <c r="F101">
        <v>100</v>
      </c>
      <c r="H101">
        <v>1</v>
      </c>
      <c r="I101">
        <v>0</v>
      </c>
      <c r="J101">
        <v>1.8</v>
      </c>
      <c r="K101" t="s">
        <v>79</v>
      </c>
      <c r="L101">
        <v>1</v>
      </c>
    </row>
    <row r="102" spans="1:12">
      <c r="A102" t="s">
        <v>78</v>
      </c>
      <c r="B102">
        <v>49</v>
      </c>
      <c r="C102">
        <v>45</v>
      </c>
      <c r="E102" t="s">
        <v>87</v>
      </c>
      <c r="F102">
        <v>95</v>
      </c>
      <c r="H102">
        <v>2</v>
      </c>
      <c r="I102">
        <v>0</v>
      </c>
      <c r="J102">
        <v>0.48</v>
      </c>
      <c r="K102">
        <v>1</v>
      </c>
      <c r="L102">
        <v>2</v>
      </c>
    </row>
    <row r="104" spans="1:12">
      <c r="A104" t="s">
        <v>2</v>
      </c>
      <c r="B104">
        <v>0</v>
      </c>
      <c r="C104">
        <v>0</v>
      </c>
      <c r="F104">
        <v>0</v>
      </c>
      <c r="H104">
        <v>6</v>
      </c>
      <c r="I104">
        <v>2</v>
      </c>
      <c r="J104">
        <v>1.1200000000000001</v>
      </c>
      <c r="K104">
        <v>0.33</v>
      </c>
      <c r="L104">
        <v>4</v>
      </c>
    </row>
    <row r="105" spans="1:12">
      <c r="A105" t="s">
        <v>2</v>
      </c>
      <c r="B105">
        <v>0</v>
      </c>
      <c r="C105">
        <v>5</v>
      </c>
      <c r="E105" t="s">
        <v>93</v>
      </c>
      <c r="F105">
        <v>3</v>
      </c>
      <c r="H105">
        <v>13</v>
      </c>
      <c r="I105">
        <v>8</v>
      </c>
      <c r="J105">
        <v>0.62</v>
      </c>
      <c r="K105">
        <v>0.35</v>
      </c>
      <c r="L105">
        <v>5</v>
      </c>
    </row>
    <row r="106" spans="1:12">
      <c r="A106" t="s">
        <v>2</v>
      </c>
      <c r="B106">
        <v>0</v>
      </c>
      <c r="C106">
        <v>10</v>
      </c>
      <c r="F106">
        <v>0</v>
      </c>
      <c r="H106">
        <v>9</v>
      </c>
      <c r="I106">
        <v>1</v>
      </c>
      <c r="J106">
        <v>0.84</v>
      </c>
      <c r="K106">
        <v>0.37</v>
      </c>
      <c r="L106">
        <v>6</v>
      </c>
    </row>
    <row r="107" spans="1:12">
      <c r="A107" t="s">
        <v>2</v>
      </c>
      <c r="B107">
        <v>0</v>
      </c>
      <c r="C107">
        <v>15</v>
      </c>
      <c r="E107" t="s">
        <v>93</v>
      </c>
      <c r="F107" t="s">
        <v>94</v>
      </c>
      <c r="H107">
        <v>29</v>
      </c>
      <c r="I107">
        <v>3</v>
      </c>
      <c r="J107">
        <v>0.61</v>
      </c>
      <c r="K107">
        <v>0.03</v>
      </c>
      <c r="L107">
        <v>12</v>
      </c>
    </row>
    <row r="108" spans="1:12">
      <c r="A108" t="s">
        <v>2</v>
      </c>
      <c r="B108">
        <v>0</v>
      </c>
      <c r="C108">
        <v>20</v>
      </c>
      <c r="F108">
        <v>0</v>
      </c>
      <c r="H108">
        <v>12</v>
      </c>
      <c r="I108">
        <v>3</v>
      </c>
      <c r="J108">
        <v>0.35</v>
      </c>
      <c r="K108">
        <v>0.37</v>
      </c>
      <c r="L108">
        <v>3</v>
      </c>
    </row>
    <row r="109" spans="1:12">
      <c r="A109" t="s">
        <v>2</v>
      </c>
      <c r="B109">
        <v>0</v>
      </c>
      <c r="C109">
        <v>25</v>
      </c>
      <c r="F109">
        <v>0</v>
      </c>
      <c r="H109">
        <v>20</v>
      </c>
      <c r="I109">
        <v>1</v>
      </c>
      <c r="J109">
        <v>0.23</v>
      </c>
      <c r="K109">
        <v>0.3</v>
      </c>
      <c r="L109">
        <v>7</v>
      </c>
    </row>
    <row r="110" spans="1:12">
      <c r="A110" t="s">
        <v>2</v>
      </c>
      <c r="B110">
        <v>0</v>
      </c>
      <c r="C110">
        <v>30</v>
      </c>
      <c r="F110">
        <v>0</v>
      </c>
      <c r="H110">
        <v>19</v>
      </c>
      <c r="I110">
        <v>2</v>
      </c>
      <c r="J110">
        <v>0.74</v>
      </c>
      <c r="K110">
        <v>0.38</v>
      </c>
      <c r="L110">
        <v>10</v>
      </c>
    </row>
    <row r="111" spans="1:12">
      <c r="A111" t="s">
        <v>2</v>
      </c>
      <c r="B111">
        <v>0</v>
      </c>
      <c r="C111">
        <v>35</v>
      </c>
      <c r="E111" t="s">
        <v>95</v>
      </c>
      <c r="F111">
        <v>10</v>
      </c>
      <c r="H111">
        <v>11</v>
      </c>
      <c r="I111">
        <v>2</v>
      </c>
      <c r="J111">
        <v>0.33</v>
      </c>
      <c r="K111">
        <v>0.27</v>
      </c>
      <c r="L111">
        <v>5</v>
      </c>
    </row>
    <row r="112" spans="1:12">
      <c r="A112" t="s">
        <v>2</v>
      </c>
      <c r="B112">
        <v>0</v>
      </c>
      <c r="C112">
        <v>40</v>
      </c>
      <c r="F112">
        <v>0</v>
      </c>
      <c r="H112">
        <v>18</v>
      </c>
      <c r="I112">
        <v>1</v>
      </c>
      <c r="J112">
        <v>0.81</v>
      </c>
      <c r="K112">
        <v>0.09</v>
      </c>
      <c r="L112">
        <v>4</v>
      </c>
    </row>
    <row r="113" spans="1:12">
      <c r="A113" t="s">
        <v>2</v>
      </c>
      <c r="B113">
        <v>0</v>
      </c>
      <c r="C113">
        <v>45</v>
      </c>
      <c r="E113" t="s">
        <v>95</v>
      </c>
      <c r="F113" t="s">
        <v>94</v>
      </c>
      <c r="H113">
        <v>19</v>
      </c>
      <c r="I113">
        <v>3</v>
      </c>
      <c r="J113">
        <v>0.69</v>
      </c>
      <c r="K113">
        <v>0.2</v>
      </c>
      <c r="L113">
        <v>7</v>
      </c>
    </row>
    <row r="114" spans="1:12">
      <c r="A114" t="s">
        <v>2</v>
      </c>
      <c r="B114">
        <v>12</v>
      </c>
      <c r="C114">
        <v>0</v>
      </c>
      <c r="E114" t="s">
        <v>95</v>
      </c>
      <c r="F114">
        <v>25</v>
      </c>
      <c r="H114">
        <v>3</v>
      </c>
      <c r="I114">
        <v>2</v>
      </c>
      <c r="J114">
        <v>1.25</v>
      </c>
      <c r="K114">
        <v>0.5</v>
      </c>
      <c r="L114">
        <v>3</v>
      </c>
    </row>
    <row r="115" spans="1:12">
      <c r="A115" t="s">
        <v>2</v>
      </c>
      <c r="B115">
        <v>12</v>
      </c>
      <c r="C115">
        <v>5</v>
      </c>
      <c r="E115" t="s">
        <v>95</v>
      </c>
      <c r="F115" t="s">
        <v>94</v>
      </c>
      <c r="H115">
        <v>10</v>
      </c>
      <c r="I115">
        <v>12</v>
      </c>
      <c r="J115">
        <v>0.53</v>
      </c>
      <c r="K115">
        <v>0.11</v>
      </c>
      <c r="L115">
        <v>3</v>
      </c>
    </row>
    <row r="116" spans="1:12">
      <c r="A116" t="s">
        <v>2</v>
      </c>
      <c r="B116">
        <v>12</v>
      </c>
      <c r="C116">
        <v>10</v>
      </c>
      <c r="E116" t="s">
        <v>95</v>
      </c>
      <c r="F116">
        <v>35</v>
      </c>
      <c r="H116">
        <v>9</v>
      </c>
      <c r="I116">
        <v>1</v>
      </c>
      <c r="J116">
        <v>1.43</v>
      </c>
      <c r="K116">
        <v>0.09</v>
      </c>
      <c r="L116">
        <v>1</v>
      </c>
    </row>
    <row r="117" spans="1:12">
      <c r="A117" t="s">
        <v>2</v>
      </c>
      <c r="B117">
        <v>12</v>
      </c>
      <c r="C117">
        <v>15</v>
      </c>
      <c r="E117" t="s">
        <v>96</v>
      </c>
      <c r="F117">
        <v>35</v>
      </c>
      <c r="H117">
        <v>4</v>
      </c>
      <c r="I117">
        <v>1</v>
      </c>
      <c r="J117">
        <v>0.69</v>
      </c>
      <c r="K117">
        <v>0.1</v>
      </c>
      <c r="L117">
        <v>2</v>
      </c>
    </row>
    <row r="118" spans="1:12">
      <c r="A118" t="s">
        <v>2</v>
      </c>
      <c r="B118">
        <v>12</v>
      </c>
      <c r="C118">
        <v>20</v>
      </c>
      <c r="E118" t="s">
        <v>69</v>
      </c>
      <c r="F118">
        <v>35</v>
      </c>
      <c r="H118">
        <v>4</v>
      </c>
      <c r="I118">
        <v>10</v>
      </c>
      <c r="J118">
        <v>2.13</v>
      </c>
      <c r="K118">
        <v>0.68</v>
      </c>
      <c r="L118">
        <v>1</v>
      </c>
    </row>
    <row r="119" spans="1:12">
      <c r="A119" t="s">
        <v>2</v>
      </c>
      <c r="B119">
        <v>12</v>
      </c>
      <c r="C119">
        <v>25</v>
      </c>
      <c r="E119" t="s">
        <v>69</v>
      </c>
      <c r="F119">
        <v>20</v>
      </c>
      <c r="H119">
        <v>6</v>
      </c>
      <c r="I119">
        <v>3</v>
      </c>
      <c r="J119">
        <v>0.67</v>
      </c>
      <c r="K119">
        <v>0.1</v>
      </c>
      <c r="L119">
        <v>2</v>
      </c>
    </row>
    <row r="120" spans="1:12">
      <c r="A120" t="s">
        <v>2</v>
      </c>
      <c r="B120">
        <v>12</v>
      </c>
      <c r="C120">
        <v>30</v>
      </c>
      <c r="E120" t="s">
        <v>69</v>
      </c>
      <c r="F120">
        <v>20</v>
      </c>
      <c r="H120">
        <v>3</v>
      </c>
      <c r="I120">
        <v>0</v>
      </c>
      <c r="J120">
        <v>1.2</v>
      </c>
      <c r="K120">
        <v>0.61</v>
      </c>
      <c r="L120">
        <v>0</v>
      </c>
    </row>
    <row r="121" spans="1:12">
      <c r="A121" t="s">
        <v>2</v>
      </c>
      <c r="B121">
        <v>12</v>
      </c>
      <c r="C121">
        <v>35</v>
      </c>
      <c r="E121" t="s">
        <v>97</v>
      </c>
      <c r="F121">
        <v>15</v>
      </c>
      <c r="H121">
        <v>11</v>
      </c>
      <c r="I121">
        <v>9</v>
      </c>
      <c r="J121">
        <v>0.13</v>
      </c>
      <c r="K121">
        <v>0.1</v>
      </c>
      <c r="L121">
        <v>1</v>
      </c>
    </row>
    <row r="122" spans="1:12">
      <c r="A122" t="s">
        <v>2</v>
      </c>
      <c r="B122">
        <v>12</v>
      </c>
      <c r="C122">
        <v>40</v>
      </c>
      <c r="E122" t="s">
        <v>73</v>
      </c>
      <c r="F122">
        <v>25</v>
      </c>
      <c r="H122">
        <v>11</v>
      </c>
      <c r="I122">
        <v>3</v>
      </c>
      <c r="J122">
        <v>0.59</v>
      </c>
      <c r="K122">
        <v>0.1</v>
      </c>
      <c r="L122">
        <v>1</v>
      </c>
    </row>
    <row r="123" spans="1:12">
      <c r="A123" t="s">
        <v>2</v>
      </c>
      <c r="B123">
        <v>12</v>
      </c>
      <c r="C123">
        <v>45</v>
      </c>
      <c r="E123" t="s">
        <v>98</v>
      </c>
      <c r="F123">
        <v>8</v>
      </c>
      <c r="H123">
        <v>12</v>
      </c>
      <c r="I123">
        <v>1</v>
      </c>
      <c r="J123">
        <v>0.8</v>
      </c>
      <c r="K123">
        <v>0.17</v>
      </c>
      <c r="L123">
        <v>2</v>
      </c>
    </row>
    <row r="124" spans="1:12">
      <c r="A124" t="s">
        <v>2</v>
      </c>
      <c r="B124">
        <v>0</v>
      </c>
      <c r="C124">
        <v>0</v>
      </c>
      <c r="E124" t="s">
        <v>99</v>
      </c>
      <c r="F124">
        <v>0</v>
      </c>
      <c r="H124">
        <v>11</v>
      </c>
      <c r="I124">
        <v>0</v>
      </c>
      <c r="J124">
        <v>0.28000000000000003</v>
      </c>
      <c r="K124">
        <v>0.54</v>
      </c>
      <c r="L124">
        <v>3</v>
      </c>
    </row>
    <row r="125" spans="1:12">
      <c r="A125" t="s">
        <v>2</v>
      </c>
      <c r="B125">
        <v>0</v>
      </c>
      <c r="C125">
        <v>5</v>
      </c>
      <c r="E125" t="s">
        <v>69</v>
      </c>
      <c r="F125">
        <v>1</v>
      </c>
      <c r="H125">
        <v>18</v>
      </c>
      <c r="I125">
        <v>4</v>
      </c>
      <c r="J125">
        <v>0.16</v>
      </c>
      <c r="K125">
        <v>0.15</v>
      </c>
      <c r="L125">
        <v>1</v>
      </c>
    </row>
    <row r="126" spans="1:12">
      <c r="A126" t="s">
        <v>2</v>
      </c>
      <c r="B126">
        <v>0</v>
      </c>
      <c r="C126">
        <v>10</v>
      </c>
      <c r="E126" t="s">
        <v>99</v>
      </c>
      <c r="F126">
        <v>0</v>
      </c>
      <c r="H126">
        <v>23</v>
      </c>
      <c r="I126">
        <v>4</v>
      </c>
      <c r="J126">
        <v>0.2</v>
      </c>
      <c r="K126">
        <v>0.34</v>
      </c>
      <c r="L126">
        <v>6</v>
      </c>
    </row>
    <row r="127" spans="1:12">
      <c r="A127" t="s">
        <v>2</v>
      </c>
      <c r="B127">
        <v>0</v>
      </c>
      <c r="C127">
        <v>15</v>
      </c>
      <c r="E127" t="s">
        <v>69</v>
      </c>
      <c r="F127">
        <v>30</v>
      </c>
      <c r="H127">
        <v>24</v>
      </c>
      <c r="I127">
        <v>3</v>
      </c>
      <c r="J127">
        <v>0.52</v>
      </c>
      <c r="K127">
        <v>0.23</v>
      </c>
      <c r="L127">
        <v>5</v>
      </c>
    </row>
    <row r="128" spans="1:12">
      <c r="A128" t="s">
        <v>2</v>
      </c>
      <c r="B128">
        <v>0</v>
      </c>
      <c r="C128">
        <v>20</v>
      </c>
      <c r="E128" t="s">
        <v>99</v>
      </c>
      <c r="F128">
        <v>0</v>
      </c>
      <c r="H128">
        <v>26</v>
      </c>
      <c r="I128">
        <v>1</v>
      </c>
      <c r="J128">
        <v>0.18</v>
      </c>
      <c r="K128">
        <v>0.13</v>
      </c>
      <c r="L128">
        <v>7</v>
      </c>
    </row>
    <row r="129" spans="1:12">
      <c r="A129" t="s">
        <v>2</v>
      </c>
      <c r="B129">
        <v>0</v>
      </c>
      <c r="C129">
        <v>25</v>
      </c>
      <c r="E129" t="s">
        <v>69</v>
      </c>
      <c r="F129">
        <v>70</v>
      </c>
      <c r="H129">
        <v>18</v>
      </c>
      <c r="I129">
        <v>1</v>
      </c>
      <c r="J129">
        <v>0.22</v>
      </c>
      <c r="K129">
        <v>0.52</v>
      </c>
      <c r="L129">
        <v>7</v>
      </c>
    </row>
    <row r="130" spans="1:12">
      <c r="A130" t="s">
        <v>2</v>
      </c>
      <c r="B130">
        <v>0</v>
      </c>
      <c r="C130">
        <v>30</v>
      </c>
      <c r="E130" t="s">
        <v>99</v>
      </c>
      <c r="F130">
        <v>0</v>
      </c>
      <c r="H130">
        <v>20</v>
      </c>
      <c r="I130">
        <v>3</v>
      </c>
      <c r="J130">
        <v>0.41</v>
      </c>
      <c r="K130">
        <v>0.26</v>
      </c>
      <c r="L130">
        <v>6</v>
      </c>
    </row>
    <row r="131" spans="1:12">
      <c r="A131" t="s">
        <v>2</v>
      </c>
      <c r="B131">
        <v>0</v>
      </c>
      <c r="C131">
        <v>35</v>
      </c>
      <c r="E131" t="s">
        <v>69</v>
      </c>
      <c r="F131">
        <v>80</v>
      </c>
      <c r="H131">
        <v>16</v>
      </c>
      <c r="I131">
        <v>6</v>
      </c>
      <c r="J131">
        <v>0.38</v>
      </c>
      <c r="K131">
        <v>0.16</v>
      </c>
      <c r="L131">
        <v>0</v>
      </c>
    </row>
    <row r="132" spans="1:12">
      <c r="A132" t="s">
        <v>2</v>
      </c>
      <c r="B132">
        <v>0</v>
      </c>
      <c r="C132">
        <v>40</v>
      </c>
      <c r="E132" t="s">
        <v>99</v>
      </c>
      <c r="F132">
        <v>0</v>
      </c>
      <c r="H132">
        <v>16</v>
      </c>
      <c r="I132">
        <v>6</v>
      </c>
      <c r="J132">
        <v>0.14000000000000001</v>
      </c>
      <c r="K132">
        <v>0.47</v>
      </c>
      <c r="L132">
        <v>7</v>
      </c>
    </row>
    <row r="133" spans="1:12">
      <c r="A133" t="s">
        <v>2</v>
      </c>
      <c r="B133">
        <v>0</v>
      </c>
      <c r="C133">
        <v>45</v>
      </c>
      <c r="E133" t="s">
        <v>95</v>
      </c>
      <c r="F133">
        <v>5</v>
      </c>
      <c r="H133">
        <v>29</v>
      </c>
      <c r="I133">
        <v>0</v>
      </c>
      <c r="J133">
        <v>0.26</v>
      </c>
      <c r="K133">
        <v>0.28000000000000003</v>
      </c>
      <c r="L133">
        <v>6</v>
      </c>
    </row>
    <row r="134" spans="1:12">
      <c r="A134" t="s">
        <v>2</v>
      </c>
      <c r="B134">
        <v>12</v>
      </c>
      <c r="C134">
        <v>0</v>
      </c>
      <c r="E134" t="s">
        <v>95</v>
      </c>
      <c r="F134">
        <v>2</v>
      </c>
      <c r="H134">
        <v>7</v>
      </c>
      <c r="I134">
        <v>0</v>
      </c>
      <c r="J134">
        <v>0.08</v>
      </c>
      <c r="K134">
        <v>0.8</v>
      </c>
      <c r="L134">
        <v>2</v>
      </c>
    </row>
    <row r="135" spans="1:12">
      <c r="A135" t="s">
        <v>2</v>
      </c>
      <c r="B135">
        <v>12</v>
      </c>
      <c r="C135">
        <v>5</v>
      </c>
      <c r="E135" t="s">
        <v>95</v>
      </c>
      <c r="F135">
        <v>10</v>
      </c>
      <c r="H135">
        <v>12</v>
      </c>
      <c r="I135">
        <v>4</v>
      </c>
      <c r="J135">
        <v>0.23</v>
      </c>
      <c r="K135">
        <v>0.34</v>
      </c>
      <c r="L135">
        <v>3</v>
      </c>
    </row>
    <row r="136" spans="1:12">
      <c r="A136" t="s">
        <v>2</v>
      </c>
      <c r="B136">
        <v>12</v>
      </c>
      <c r="C136">
        <v>10</v>
      </c>
      <c r="E136" t="s">
        <v>95</v>
      </c>
      <c r="F136">
        <v>10</v>
      </c>
      <c r="H136">
        <v>9</v>
      </c>
      <c r="I136">
        <v>3</v>
      </c>
      <c r="J136">
        <v>0.34</v>
      </c>
      <c r="K136">
        <v>0.08</v>
      </c>
      <c r="L136">
        <v>2</v>
      </c>
    </row>
    <row r="137" spans="1:12">
      <c r="A137" t="s">
        <v>2</v>
      </c>
      <c r="B137">
        <v>12</v>
      </c>
      <c r="C137">
        <v>15</v>
      </c>
      <c r="E137" t="s">
        <v>69</v>
      </c>
      <c r="F137">
        <v>5</v>
      </c>
      <c r="H137">
        <v>7</v>
      </c>
      <c r="I137">
        <v>1</v>
      </c>
      <c r="J137">
        <v>0.94</v>
      </c>
      <c r="K137">
        <v>0.68</v>
      </c>
      <c r="L137">
        <v>1</v>
      </c>
    </row>
    <row r="138" spans="1:12">
      <c r="A138" t="s">
        <v>2</v>
      </c>
      <c r="B138">
        <v>12</v>
      </c>
      <c r="C138">
        <v>20</v>
      </c>
      <c r="E138" t="s">
        <v>100</v>
      </c>
      <c r="F138">
        <v>60</v>
      </c>
      <c r="H138">
        <v>10</v>
      </c>
      <c r="I138">
        <v>2</v>
      </c>
      <c r="J138">
        <v>0.49</v>
      </c>
      <c r="K138">
        <v>7.0000000000000007E-2</v>
      </c>
      <c r="L138">
        <v>5</v>
      </c>
    </row>
    <row r="139" spans="1:12">
      <c r="A139" t="s">
        <v>2</v>
      </c>
      <c r="B139">
        <v>12</v>
      </c>
      <c r="C139">
        <v>25</v>
      </c>
      <c r="E139" t="s">
        <v>100</v>
      </c>
      <c r="F139">
        <v>70</v>
      </c>
      <c r="H139">
        <v>6</v>
      </c>
      <c r="I139">
        <v>3</v>
      </c>
      <c r="J139">
        <v>0.17</v>
      </c>
      <c r="K139">
        <v>0.53</v>
      </c>
      <c r="L139">
        <v>3</v>
      </c>
    </row>
    <row r="140" spans="1:12">
      <c r="A140" t="s">
        <v>2</v>
      </c>
      <c r="B140">
        <v>12</v>
      </c>
      <c r="C140">
        <v>30</v>
      </c>
      <c r="E140" t="s">
        <v>69</v>
      </c>
      <c r="F140">
        <v>15</v>
      </c>
      <c r="H140">
        <v>8</v>
      </c>
      <c r="I140">
        <v>2</v>
      </c>
      <c r="J140">
        <v>0.15</v>
      </c>
      <c r="K140">
        <v>7.0000000000000007E-2</v>
      </c>
      <c r="L140">
        <v>1</v>
      </c>
    </row>
    <row r="141" spans="1:12">
      <c r="A141" t="s">
        <v>2</v>
      </c>
      <c r="B141">
        <v>12</v>
      </c>
      <c r="C141">
        <v>35</v>
      </c>
      <c r="E141" t="s">
        <v>95</v>
      </c>
      <c r="F141">
        <v>10</v>
      </c>
      <c r="H141">
        <v>4</v>
      </c>
      <c r="I141">
        <v>0</v>
      </c>
      <c r="J141">
        <v>0.15</v>
      </c>
      <c r="K141">
        <v>0.18</v>
      </c>
      <c r="L141">
        <v>1</v>
      </c>
    </row>
    <row r="142" spans="1:12">
      <c r="A142" t="s">
        <v>2</v>
      </c>
      <c r="B142">
        <v>12</v>
      </c>
      <c r="C142">
        <v>40</v>
      </c>
      <c r="E142" t="s">
        <v>69</v>
      </c>
      <c r="F142">
        <v>8</v>
      </c>
      <c r="H142">
        <v>6</v>
      </c>
      <c r="I142">
        <v>0</v>
      </c>
      <c r="J142">
        <v>1.34</v>
      </c>
      <c r="K142">
        <v>0.12</v>
      </c>
      <c r="L142">
        <v>1</v>
      </c>
    </row>
    <row r="143" spans="1:12">
      <c r="A143" t="s">
        <v>2</v>
      </c>
      <c r="B143">
        <v>12</v>
      </c>
      <c r="C143">
        <v>45</v>
      </c>
      <c r="E143" t="s">
        <v>69</v>
      </c>
      <c r="F143">
        <v>6</v>
      </c>
      <c r="H143">
        <v>11</v>
      </c>
      <c r="I143">
        <v>1</v>
      </c>
      <c r="J143">
        <v>0.5</v>
      </c>
      <c r="K143">
        <v>0.2</v>
      </c>
      <c r="L143">
        <v>0</v>
      </c>
    </row>
    <row r="144" spans="1:12">
      <c r="A144" t="s">
        <v>2</v>
      </c>
      <c r="B144">
        <v>25</v>
      </c>
      <c r="C144">
        <v>0</v>
      </c>
      <c r="E144" t="s">
        <v>95</v>
      </c>
      <c r="F144">
        <v>15</v>
      </c>
      <c r="H144">
        <v>6</v>
      </c>
      <c r="I144">
        <v>0</v>
      </c>
      <c r="J144">
        <v>1</v>
      </c>
      <c r="K144">
        <v>0.45</v>
      </c>
      <c r="L144">
        <v>0</v>
      </c>
    </row>
    <row r="145" spans="1:12">
      <c r="A145" t="s">
        <v>101</v>
      </c>
      <c r="B145">
        <v>25</v>
      </c>
      <c r="C145">
        <v>5</v>
      </c>
      <c r="E145" t="s">
        <v>102</v>
      </c>
      <c r="F145">
        <v>30</v>
      </c>
      <c r="G145">
        <v>1</v>
      </c>
      <c r="H145">
        <v>15</v>
      </c>
      <c r="I145">
        <v>1</v>
      </c>
      <c r="J145">
        <v>1.25</v>
      </c>
      <c r="K145">
        <v>0.56999999999999995</v>
      </c>
      <c r="L145">
        <v>0</v>
      </c>
    </row>
    <row r="146" spans="1:12">
      <c r="B146">
        <v>25</v>
      </c>
      <c r="C146">
        <v>10</v>
      </c>
      <c r="E146" t="s">
        <v>95</v>
      </c>
      <c r="F146">
        <v>10</v>
      </c>
      <c r="G146">
        <v>1</v>
      </c>
      <c r="H146">
        <v>18</v>
      </c>
      <c r="I146">
        <v>2</v>
      </c>
      <c r="J146">
        <v>0.7</v>
      </c>
      <c r="K146">
        <v>0.02</v>
      </c>
      <c r="L146">
        <v>1</v>
      </c>
    </row>
    <row r="147" spans="1:12">
      <c r="B147">
        <v>25</v>
      </c>
      <c r="C147">
        <v>15</v>
      </c>
      <c r="E147" t="s">
        <v>95</v>
      </c>
      <c r="F147">
        <v>8</v>
      </c>
      <c r="H147">
        <v>19</v>
      </c>
      <c r="I147">
        <v>5</v>
      </c>
      <c r="J147">
        <v>0.84</v>
      </c>
      <c r="K147">
        <v>0.11</v>
      </c>
      <c r="L147">
        <v>0</v>
      </c>
    </row>
    <row r="148" spans="1:12">
      <c r="B148">
        <v>25</v>
      </c>
      <c r="C148">
        <v>20</v>
      </c>
      <c r="E148" t="s">
        <v>103</v>
      </c>
      <c r="F148">
        <v>8</v>
      </c>
      <c r="H148">
        <v>31</v>
      </c>
      <c r="I148">
        <v>6</v>
      </c>
      <c r="J148">
        <v>1.2</v>
      </c>
      <c r="K148">
        <v>0.4</v>
      </c>
      <c r="L148">
        <v>2</v>
      </c>
    </row>
    <row r="149" spans="1:12">
      <c r="B149">
        <v>25</v>
      </c>
      <c r="C149">
        <v>25</v>
      </c>
      <c r="E149" t="s">
        <v>104</v>
      </c>
      <c r="F149">
        <v>15</v>
      </c>
      <c r="H149">
        <v>34</v>
      </c>
      <c r="I149">
        <v>8</v>
      </c>
      <c r="J149">
        <v>1</v>
      </c>
      <c r="K149">
        <v>0.42</v>
      </c>
      <c r="L149">
        <v>0</v>
      </c>
    </row>
    <row r="150" spans="1:12">
      <c r="B150">
        <v>25</v>
      </c>
      <c r="C150">
        <v>30</v>
      </c>
      <c r="E150" t="s">
        <v>95</v>
      </c>
      <c r="F150">
        <v>10</v>
      </c>
      <c r="H150">
        <v>0</v>
      </c>
      <c r="I150">
        <v>9</v>
      </c>
      <c r="J150">
        <v>0.4</v>
      </c>
      <c r="K150">
        <v>0.25</v>
      </c>
      <c r="L150">
        <v>0</v>
      </c>
    </row>
    <row r="151" spans="1:12">
      <c r="B151">
        <v>25</v>
      </c>
      <c r="C151">
        <v>35</v>
      </c>
      <c r="E151" t="s">
        <v>95</v>
      </c>
      <c r="F151">
        <v>30</v>
      </c>
      <c r="H151">
        <v>38</v>
      </c>
      <c r="I151">
        <v>13</v>
      </c>
      <c r="J151">
        <v>0.42</v>
      </c>
      <c r="K151">
        <v>0.08</v>
      </c>
      <c r="L151">
        <v>4</v>
      </c>
    </row>
    <row r="152" spans="1:12">
      <c r="B152">
        <v>25</v>
      </c>
      <c r="C152">
        <v>40</v>
      </c>
      <c r="E152" t="s">
        <v>72</v>
      </c>
      <c r="F152">
        <v>10</v>
      </c>
      <c r="H152">
        <v>43</v>
      </c>
      <c r="I152">
        <v>15</v>
      </c>
      <c r="J152">
        <v>0.21</v>
      </c>
      <c r="K152">
        <v>0.14000000000000001</v>
      </c>
      <c r="L152">
        <v>5</v>
      </c>
    </row>
    <row r="153" spans="1:12">
      <c r="B153">
        <v>25</v>
      </c>
      <c r="C153">
        <v>45</v>
      </c>
      <c r="E153" t="s">
        <v>95</v>
      </c>
      <c r="F153">
        <v>20</v>
      </c>
      <c r="H153">
        <v>47</v>
      </c>
      <c r="I153">
        <v>18</v>
      </c>
      <c r="J153">
        <v>0.16</v>
      </c>
      <c r="K153">
        <v>7.0000000000000007E-2</v>
      </c>
      <c r="L153">
        <v>7</v>
      </c>
    </row>
    <row r="154" spans="1:12">
      <c r="B154">
        <v>36</v>
      </c>
      <c r="C154">
        <v>0</v>
      </c>
      <c r="E154" t="s">
        <v>105</v>
      </c>
      <c r="F154">
        <v>20</v>
      </c>
      <c r="H154">
        <v>6</v>
      </c>
      <c r="I154">
        <v>1</v>
      </c>
      <c r="J154">
        <v>0.33</v>
      </c>
      <c r="K154">
        <v>0.3</v>
      </c>
      <c r="L154">
        <v>0</v>
      </c>
    </row>
    <row r="155" spans="1:12">
      <c r="B155">
        <v>36</v>
      </c>
      <c r="C155">
        <v>5</v>
      </c>
      <c r="E155" t="s">
        <v>104</v>
      </c>
      <c r="F155">
        <v>50</v>
      </c>
      <c r="G155">
        <v>2</v>
      </c>
      <c r="H155">
        <v>11</v>
      </c>
      <c r="I155">
        <v>3</v>
      </c>
      <c r="J155">
        <v>0.41</v>
      </c>
      <c r="K155">
        <v>0.12</v>
      </c>
      <c r="L155">
        <v>0</v>
      </c>
    </row>
    <row r="156" spans="1:12">
      <c r="B156">
        <v>36</v>
      </c>
      <c r="C156">
        <v>10</v>
      </c>
      <c r="E156" t="s">
        <v>106</v>
      </c>
      <c r="F156">
        <v>30</v>
      </c>
      <c r="G156">
        <v>10</v>
      </c>
      <c r="H156">
        <v>14</v>
      </c>
      <c r="I156">
        <v>4</v>
      </c>
      <c r="J156">
        <v>0.51</v>
      </c>
      <c r="K156">
        <v>0.44</v>
      </c>
      <c r="L156">
        <v>1</v>
      </c>
    </row>
    <row r="157" spans="1:12">
      <c r="B157">
        <v>36</v>
      </c>
      <c r="C157">
        <v>15</v>
      </c>
      <c r="E157" t="s">
        <v>107</v>
      </c>
      <c r="F157">
        <v>60</v>
      </c>
      <c r="G157">
        <v>1</v>
      </c>
      <c r="H157">
        <v>19</v>
      </c>
      <c r="I157">
        <v>6</v>
      </c>
      <c r="J157">
        <v>1.25</v>
      </c>
      <c r="K157">
        <v>0.95</v>
      </c>
      <c r="L157">
        <v>0</v>
      </c>
    </row>
    <row r="158" spans="1:12">
      <c r="B158">
        <v>36</v>
      </c>
      <c r="C158">
        <v>20</v>
      </c>
      <c r="E158" t="s">
        <v>72</v>
      </c>
      <c r="F158">
        <v>30</v>
      </c>
      <c r="H158">
        <v>21</v>
      </c>
      <c r="I158">
        <v>7</v>
      </c>
      <c r="J158">
        <v>0.73</v>
      </c>
      <c r="K158">
        <v>0.21</v>
      </c>
      <c r="L158">
        <v>0</v>
      </c>
    </row>
    <row r="159" spans="1:12">
      <c r="B159">
        <v>36</v>
      </c>
      <c r="C159">
        <v>25</v>
      </c>
      <c r="E159" t="s">
        <v>72</v>
      </c>
      <c r="F159">
        <v>25</v>
      </c>
      <c r="H159">
        <v>24</v>
      </c>
      <c r="I159">
        <v>14</v>
      </c>
      <c r="J159">
        <v>0.2</v>
      </c>
      <c r="K159">
        <v>0.27</v>
      </c>
      <c r="L159">
        <v>0</v>
      </c>
    </row>
    <row r="160" spans="1:12">
      <c r="B160">
        <v>36</v>
      </c>
      <c r="C160">
        <v>30</v>
      </c>
      <c r="E160" t="s">
        <v>102</v>
      </c>
      <c r="F160">
        <v>90</v>
      </c>
      <c r="G160">
        <v>2</v>
      </c>
      <c r="H160">
        <v>29</v>
      </c>
      <c r="I160">
        <v>19</v>
      </c>
      <c r="J160">
        <v>0.74</v>
      </c>
      <c r="K160">
        <v>0.09</v>
      </c>
      <c r="L160">
        <v>2</v>
      </c>
    </row>
    <row r="161" spans="1:12">
      <c r="B161">
        <v>36</v>
      </c>
      <c r="C161">
        <v>35</v>
      </c>
      <c r="E161" t="s">
        <v>95</v>
      </c>
      <c r="F161">
        <v>30</v>
      </c>
      <c r="H161">
        <v>31</v>
      </c>
      <c r="I161">
        <v>0</v>
      </c>
      <c r="J161">
        <v>0.19</v>
      </c>
      <c r="K161">
        <v>0.05</v>
      </c>
      <c r="L161">
        <v>3</v>
      </c>
    </row>
    <row r="162" spans="1:12">
      <c r="B162">
        <v>36</v>
      </c>
      <c r="C162">
        <v>40</v>
      </c>
      <c r="E162" t="s">
        <v>106</v>
      </c>
      <c r="F162">
        <v>50</v>
      </c>
      <c r="H162">
        <v>37</v>
      </c>
      <c r="I162">
        <v>0</v>
      </c>
      <c r="J162">
        <v>0.69</v>
      </c>
      <c r="K162">
        <v>0.09</v>
      </c>
      <c r="L162">
        <v>4</v>
      </c>
    </row>
    <row r="163" spans="1:12">
      <c r="B163">
        <v>36</v>
      </c>
      <c r="C163">
        <v>45</v>
      </c>
      <c r="E163" t="s">
        <v>95</v>
      </c>
      <c r="F163">
        <v>30</v>
      </c>
      <c r="G163">
        <v>5</v>
      </c>
      <c r="H163">
        <v>37</v>
      </c>
      <c r="I163">
        <v>21</v>
      </c>
      <c r="J163">
        <v>0.47</v>
      </c>
      <c r="K163">
        <v>0.21</v>
      </c>
      <c r="L163">
        <v>5</v>
      </c>
    </row>
    <row r="164" spans="1:12">
      <c r="A164" t="s">
        <v>2</v>
      </c>
      <c r="B164">
        <v>50</v>
      </c>
      <c r="C164">
        <v>0</v>
      </c>
      <c r="E164" t="s">
        <v>108</v>
      </c>
      <c r="F164">
        <v>80</v>
      </c>
      <c r="H164">
        <v>3</v>
      </c>
      <c r="I164">
        <v>0</v>
      </c>
      <c r="J164">
        <v>0.8</v>
      </c>
      <c r="K164">
        <v>1.2</v>
      </c>
      <c r="L164">
        <v>3</v>
      </c>
    </row>
    <row r="165" spans="1:12">
      <c r="A165" t="s">
        <v>2</v>
      </c>
      <c r="B165">
        <v>50</v>
      </c>
      <c r="C165">
        <v>5</v>
      </c>
      <c r="E165" t="s">
        <v>109</v>
      </c>
      <c r="F165">
        <v>80</v>
      </c>
      <c r="H165">
        <v>8</v>
      </c>
      <c r="I165">
        <v>0</v>
      </c>
      <c r="J165">
        <v>0.47</v>
      </c>
      <c r="K165">
        <v>0.45</v>
      </c>
      <c r="L165">
        <v>8</v>
      </c>
    </row>
    <row r="166" spans="1:12">
      <c r="A166" t="s">
        <v>2</v>
      </c>
      <c r="B166">
        <v>50</v>
      </c>
      <c r="C166">
        <v>10</v>
      </c>
      <c r="E166" t="s">
        <v>110</v>
      </c>
      <c r="F166">
        <v>45</v>
      </c>
      <c r="H166">
        <v>1</v>
      </c>
      <c r="I166">
        <v>0</v>
      </c>
      <c r="J166">
        <v>1.05</v>
      </c>
      <c r="K166" s="22" t="s">
        <v>111</v>
      </c>
      <c r="L166">
        <v>1</v>
      </c>
    </row>
    <row r="167" spans="1:12">
      <c r="A167" t="s">
        <v>2</v>
      </c>
      <c r="B167">
        <v>50</v>
      </c>
      <c r="C167">
        <v>15</v>
      </c>
      <c r="E167" t="s">
        <v>72</v>
      </c>
      <c r="F167">
        <v>95</v>
      </c>
      <c r="H167">
        <v>1</v>
      </c>
      <c r="I167">
        <v>2</v>
      </c>
      <c r="J167">
        <v>0.27</v>
      </c>
      <c r="K167">
        <v>0.6</v>
      </c>
      <c r="L167">
        <v>3</v>
      </c>
    </row>
    <row r="169" spans="1:12">
      <c r="A169" s="23" t="s">
        <v>1</v>
      </c>
      <c r="B169" s="23">
        <v>22</v>
      </c>
      <c r="C169" s="23">
        <v>0</v>
      </c>
      <c r="D169" s="23"/>
      <c r="E169" s="23" t="s">
        <v>95</v>
      </c>
      <c r="F169" s="23">
        <v>60</v>
      </c>
      <c r="G169" s="23"/>
      <c r="H169" s="23">
        <v>1</v>
      </c>
      <c r="I169" s="23">
        <v>2</v>
      </c>
      <c r="J169" s="23">
        <v>0.8</v>
      </c>
      <c r="K169" s="23">
        <v>1.02</v>
      </c>
      <c r="L169" s="23">
        <v>0</v>
      </c>
    </row>
    <row r="170" spans="1:12">
      <c r="A170" s="23"/>
      <c r="B170" s="23">
        <v>22</v>
      </c>
      <c r="C170" s="23">
        <v>5</v>
      </c>
      <c r="D170" s="23"/>
      <c r="E170" s="23" t="s">
        <v>95</v>
      </c>
      <c r="F170" s="23">
        <v>20</v>
      </c>
      <c r="G170" s="23"/>
      <c r="H170" s="23">
        <v>3</v>
      </c>
      <c r="I170" s="23">
        <v>0</v>
      </c>
      <c r="J170" s="23">
        <v>1.17</v>
      </c>
      <c r="K170" s="23">
        <v>0.43</v>
      </c>
      <c r="L170" s="23">
        <v>2</v>
      </c>
    </row>
    <row r="171" spans="1:12">
      <c r="A171" s="23"/>
      <c r="B171" s="23">
        <v>22</v>
      </c>
      <c r="C171" s="23">
        <v>10</v>
      </c>
      <c r="D171" s="23"/>
      <c r="E171" s="23" t="s">
        <v>112</v>
      </c>
      <c r="F171" s="23">
        <v>80</v>
      </c>
      <c r="G171" s="23"/>
      <c r="H171" s="23">
        <v>10</v>
      </c>
      <c r="I171" s="23">
        <v>2</v>
      </c>
      <c r="J171" s="23">
        <v>0.79</v>
      </c>
      <c r="K171" s="23">
        <v>0.19</v>
      </c>
      <c r="L171" s="23">
        <v>2</v>
      </c>
    </row>
    <row r="172" spans="1:12">
      <c r="A172" s="23"/>
      <c r="B172" s="23">
        <v>22</v>
      </c>
      <c r="C172" s="23">
        <v>15</v>
      </c>
      <c r="D172" s="23"/>
      <c r="E172" s="23" t="s">
        <v>95</v>
      </c>
      <c r="F172" s="23">
        <v>25</v>
      </c>
      <c r="G172" s="23"/>
      <c r="H172" s="23">
        <v>6</v>
      </c>
      <c r="I172" s="23">
        <v>1</v>
      </c>
      <c r="J172" s="23">
        <v>0.72</v>
      </c>
      <c r="K172" s="23">
        <v>0.78</v>
      </c>
      <c r="L172" s="23">
        <v>1</v>
      </c>
    </row>
    <row r="173" spans="1:12">
      <c r="A173" s="23"/>
      <c r="B173" s="23">
        <v>22</v>
      </c>
      <c r="C173" s="23">
        <v>20</v>
      </c>
      <c r="D173" s="23"/>
      <c r="E173" s="23" t="s">
        <v>95</v>
      </c>
      <c r="F173" s="23">
        <v>65</v>
      </c>
      <c r="G173" s="23"/>
      <c r="H173" s="23">
        <v>5</v>
      </c>
      <c r="I173" s="23">
        <v>1</v>
      </c>
      <c r="J173" s="23">
        <v>1.79</v>
      </c>
      <c r="K173" s="23">
        <v>0.73</v>
      </c>
      <c r="L173" s="23">
        <v>4</v>
      </c>
    </row>
    <row r="174" spans="1:12">
      <c r="A174" s="23"/>
      <c r="B174" s="23">
        <v>22</v>
      </c>
      <c r="C174" s="23">
        <v>25</v>
      </c>
      <c r="D174" s="23"/>
      <c r="E174" s="23" t="s">
        <v>95</v>
      </c>
      <c r="F174" s="23">
        <v>15</v>
      </c>
      <c r="G174" s="23"/>
      <c r="H174" s="23">
        <v>4</v>
      </c>
      <c r="I174" s="23">
        <v>2</v>
      </c>
      <c r="J174" s="23">
        <v>0.42</v>
      </c>
      <c r="K174" s="23">
        <v>0.12</v>
      </c>
      <c r="L174" s="23">
        <v>0</v>
      </c>
    </row>
    <row r="175" spans="1:12">
      <c r="A175" s="23"/>
      <c r="B175" s="23">
        <v>22</v>
      </c>
      <c r="C175" s="23">
        <v>30</v>
      </c>
      <c r="D175" s="23"/>
      <c r="E175" s="23" t="s">
        <v>95</v>
      </c>
      <c r="F175" s="23">
        <v>50</v>
      </c>
      <c r="G175" s="23"/>
      <c r="H175" s="23">
        <v>6</v>
      </c>
      <c r="I175" s="23">
        <v>1</v>
      </c>
      <c r="J175" s="23">
        <v>0.46</v>
      </c>
      <c r="K175" s="23">
        <v>0.65</v>
      </c>
      <c r="L175" s="23">
        <v>0</v>
      </c>
    </row>
    <row r="176" spans="1:12">
      <c r="A176" s="23"/>
      <c r="B176" s="23">
        <v>22</v>
      </c>
      <c r="C176" s="23">
        <v>35</v>
      </c>
      <c r="D176" s="23"/>
      <c r="E176" s="23" t="s">
        <v>95</v>
      </c>
      <c r="F176" s="23">
        <v>45</v>
      </c>
      <c r="G176" s="23"/>
      <c r="H176" s="23">
        <v>4</v>
      </c>
      <c r="I176" s="23">
        <v>0</v>
      </c>
      <c r="J176" s="23">
        <v>1.18</v>
      </c>
      <c r="K176" s="23">
        <v>0.99</v>
      </c>
      <c r="L176" s="23">
        <v>1</v>
      </c>
    </row>
    <row r="177" spans="1:12">
      <c r="A177" s="23"/>
      <c r="B177" s="23">
        <v>22</v>
      </c>
      <c r="C177" s="23">
        <v>40</v>
      </c>
      <c r="D177" s="23"/>
      <c r="E177" s="23" t="s">
        <v>95</v>
      </c>
      <c r="F177" s="23">
        <v>55</v>
      </c>
      <c r="G177" s="23"/>
      <c r="H177" s="23">
        <v>0</v>
      </c>
      <c r="I177" s="23">
        <v>5</v>
      </c>
      <c r="J177" s="23">
        <v>1.06</v>
      </c>
      <c r="K177" s="23">
        <v>0.12</v>
      </c>
      <c r="L177" s="23">
        <v>0</v>
      </c>
    </row>
    <row r="178" spans="1:12">
      <c r="A178" s="23"/>
      <c r="B178" s="23">
        <v>22</v>
      </c>
      <c r="C178" s="23">
        <v>45</v>
      </c>
      <c r="D178" s="23"/>
      <c r="E178" s="23" t="s">
        <v>95</v>
      </c>
      <c r="F178" s="23">
        <v>25</v>
      </c>
      <c r="G178" s="23"/>
      <c r="H178" s="23">
        <v>2</v>
      </c>
      <c r="I178" s="23">
        <v>5</v>
      </c>
      <c r="J178" s="23">
        <v>0.67</v>
      </c>
      <c r="K178" s="23">
        <v>0.7</v>
      </c>
      <c r="L178" s="23">
        <v>0</v>
      </c>
    </row>
    <row r="179" spans="1:12">
      <c r="A179" s="23"/>
      <c r="B179" s="23">
        <v>22</v>
      </c>
      <c r="C179" s="23">
        <v>50</v>
      </c>
      <c r="D179" s="23"/>
      <c r="E179" s="23" t="s">
        <v>95</v>
      </c>
      <c r="F179" s="23">
        <v>10</v>
      </c>
      <c r="G179" s="23"/>
      <c r="H179" s="23">
        <v>13</v>
      </c>
      <c r="I179" s="23">
        <v>0</v>
      </c>
      <c r="J179" s="23">
        <v>0.9</v>
      </c>
      <c r="K179" s="23">
        <v>0.12</v>
      </c>
      <c r="L179" s="23">
        <v>1</v>
      </c>
    </row>
    <row r="180" spans="1:12">
      <c r="A180" s="23"/>
      <c r="B180" s="23">
        <v>30</v>
      </c>
      <c r="C180" s="23">
        <v>0</v>
      </c>
      <c r="D180" s="23"/>
      <c r="E180" s="23" t="s">
        <v>95</v>
      </c>
      <c r="F180" s="23">
        <v>50</v>
      </c>
      <c r="G180" s="23"/>
      <c r="H180" s="23">
        <v>6</v>
      </c>
      <c r="I180" s="23">
        <v>0</v>
      </c>
      <c r="J180" s="23">
        <v>0.78</v>
      </c>
      <c r="K180" s="23">
        <v>0.5</v>
      </c>
      <c r="L180" s="23">
        <v>1</v>
      </c>
    </row>
    <row r="181" spans="1:12">
      <c r="A181" s="23"/>
      <c r="B181" s="23">
        <v>30</v>
      </c>
      <c r="C181" s="23">
        <v>5</v>
      </c>
      <c r="D181" s="23"/>
      <c r="E181" s="23" t="s">
        <v>112</v>
      </c>
      <c r="F181" s="23">
        <v>70</v>
      </c>
      <c r="G181" s="23"/>
      <c r="H181" s="23">
        <v>2</v>
      </c>
      <c r="I181" s="23">
        <v>0</v>
      </c>
      <c r="J181" s="23">
        <v>1.7</v>
      </c>
      <c r="K181" s="23">
        <v>0.62</v>
      </c>
      <c r="L181" s="23">
        <v>2</v>
      </c>
    </row>
    <row r="182" spans="1:12">
      <c r="A182" s="23"/>
      <c r="B182" s="23">
        <v>30</v>
      </c>
      <c r="C182" s="23">
        <v>10</v>
      </c>
      <c r="D182" s="23"/>
      <c r="E182" s="23" t="s">
        <v>113</v>
      </c>
      <c r="F182" s="23">
        <v>80</v>
      </c>
      <c r="G182" s="23"/>
      <c r="H182" s="23">
        <v>3</v>
      </c>
      <c r="I182" s="23">
        <v>3</v>
      </c>
      <c r="J182" s="23">
        <v>0.48</v>
      </c>
      <c r="K182" s="23">
        <v>0.44</v>
      </c>
      <c r="L182" s="23">
        <v>0</v>
      </c>
    </row>
    <row r="183" spans="1:12">
      <c r="A183" s="23"/>
      <c r="B183" s="23">
        <v>30</v>
      </c>
      <c r="C183" s="23">
        <v>15</v>
      </c>
      <c r="D183" s="23"/>
      <c r="E183" s="23" t="s">
        <v>95</v>
      </c>
      <c r="F183" s="23">
        <v>5</v>
      </c>
      <c r="G183" s="23"/>
      <c r="H183" s="23">
        <v>5</v>
      </c>
      <c r="I183" s="23">
        <v>0</v>
      </c>
      <c r="J183" s="23">
        <v>0.86</v>
      </c>
      <c r="K183" s="23">
        <v>0.56000000000000005</v>
      </c>
      <c r="L183" s="23">
        <v>3</v>
      </c>
    </row>
    <row r="184" spans="1:12">
      <c r="A184" s="23"/>
      <c r="B184" s="23">
        <v>30</v>
      </c>
      <c r="C184" s="23">
        <v>20</v>
      </c>
      <c r="D184" s="23"/>
      <c r="E184" s="23" t="s">
        <v>114</v>
      </c>
      <c r="F184" s="23">
        <v>15</v>
      </c>
      <c r="G184" s="23"/>
      <c r="H184" s="23">
        <v>9</v>
      </c>
      <c r="I184" s="23">
        <v>7</v>
      </c>
      <c r="J184" s="23">
        <v>0.19</v>
      </c>
      <c r="K184" s="23">
        <v>0.53</v>
      </c>
      <c r="L184" s="23">
        <v>1</v>
      </c>
    </row>
    <row r="185" spans="1:12">
      <c r="A185" s="23"/>
      <c r="B185" s="23">
        <v>30</v>
      </c>
      <c r="C185" s="23">
        <v>25</v>
      </c>
      <c r="D185" s="23"/>
      <c r="E185" s="23" t="s">
        <v>113</v>
      </c>
      <c r="F185" s="23">
        <v>85</v>
      </c>
      <c r="G185" s="23"/>
      <c r="H185" s="23">
        <v>2</v>
      </c>
      <c r="I185" s="23">
        <v>0</v>
      </c>
      <c r="J185" s="23">
        <v>1.07</v>
      </c>
      <c r="K185" s="23">
        <v>0.81</v>
      </c>
      <c r="L185" s="23">
        <v>0</v>
      </c>
    </row>
    <row r="186" spans="1:12">
      <c r="A186" s="23"/>
      <c r="B186" s="23">
        <v>30</v>
      </c>
      <c r="C186" s="23">
        <v>30</v>
      </c>
      <c r="D186" s="23"/>
      <c r="E186" s="23" t="s">
        <v>95</v>
      </c>
      <c r="F186" s="23">
        <v>60</v>
      </c>
      <c r="G186" s="23"/>
      <c r="H186" s="23">
        <v>5</v>
      </c>
      <c r="I186" s="23">
        <v>0</v>
      </c>
      <c r="J186" s="23">
        <v>0.11</v>
      </c>
      <c r="K186" s="23">
        <v>0.06</v>
      </c>
      <c r="L186" s="23">
        <v>0</v>
      </c>
    </row>
    <row r="187" spans="1:12">
      <c r="A187" s="23"/>
      <c r="B187" s="23">
        <v>30</v>
      </c>
      <c r="C187" s="23">
        <v>35</v>
      </c>
      <c r="D187" s="23"/>
      <c r="E187" s="23" t="s">
        <v>95</v>
      </c>
      <c r="F187" s="23">
        <v>30</v>
      </c>
      <c r="G187" s="23"/>
      <c r="H187" s="23">
        <v>8</v>
      </c>
      <c r="I187" s="23">
        <v>2</v>
      </c>
      <c r="J187" s="23">
        <v>1.07</v>
      </c>
      <c r="K187" s="23">
        <v>0.4</v>
      </c>
      <c r="L187" s="23">
        <v>0</v>
      </c>
    </row>
    <row r="188" spans="1:12">
      <c r="A188" s="23"/>
      <c r="B188" s="23">
        <v>30</v>
      </c>
      <c r="C188" s="23">
        <v>40</v>
      </c>
      <c r="D188" s="23"/>
      <c r="E188" s="23" t="s">
        <v>95</v>
      </c>
      <c r="F188" s="23">
        <v>10</v>
      </c>
      <c r="G188" s="23"/>
      <c r="H188" s="23">
        <v>9</v>
      </c>
      <c r="I188" s="23">
        <v>1</v>
      </c>
      <c r="J188" s="23">
        <v>0.34</v>
      </c>
      <c r="K188" s="23">
        <v>1.02</v>
      </c>
      <c r="L188" s="23">
        <v>0</v>
      </c>
    </row>
    <row r="189" spans="1:12">
      <c r="A189" s="23"/>
      <c r="B189" s="23">
        <v>30</v>
      </c>
      <c r="C189" s="23">
        <v>45</v>
      </c>
      <c r="D189" s="23"/>
      <c r="E189" s="23" t="s">
        <v>95</v>
      </c>
      <c r="F189" s="23">
        <v>40</v>
      </c>
      <c r="G189" s="23"/>
      <c r="H189" s="23">
        <v>5</v>
      </c>
      <c r="I189" s="23">
        <v>3</v>
      </c>
      <c r="J189" s="23">
        <v>0.4</v>
      </c>
      <c r="K189" s="23">
        <v>0.09</v>
      </c>
      <c r="L189" s="23">
        <v>0</v>
      </c>
    </row>
    <row r="190" spans="1:1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</row>
    <row r="191" spans="1:12">
      <c r="A191" s="23" t="s">
        <v>1</v>
      </c>
      <c r="B191" s="23">
        <v>0</v>
      </c>
      <c r="C191" s="23">
        <v>0</v>
      </c>
      <c r="D191" s="23"/>
      <c r="E191" s="23" t="s">
        <v>115</v>
      </c>
      <c r="F191" s="23">
        <v>0</v>
      </c>
      <c r="G191" s="23"/>
      <c r="H191" s="23">
        <v>21</v>
      </c>
      <c r="I191" s="23">
        <v>2</v>
      </c>
      <c r="J191" s="23">
        <v>0.39500000000000002</v>
      </c>
      <c r="K191" s="23">
        <v>7.0000000000000007E-2</v>
      </c>
      <c r="L191" s="23">
        <v>6</v>
      </c>
    </row>
    <row r="192" spans="1:12">
      <c r="A192" s="23"/>
      <c r="B192" s="23">
        <v>0</v>
      </c>
      <c r="C192" s="23">
        <v>5</v>
      </c>
      <c r="D192" s="23"/>
      <c r="E192" s="23" t="s">
        <v>115</v>
      </c>
      <c r="F192" s="23">
        <v>0</v>
      </c>
      <c r="G192" s="23"/>
      <c r="H192" s="23">
        <v>7</v>
      </c>
      <c r="I192" s="23">
        <v>1</v>
      </c>
      <c r="J192" s="23">
        <v>7.0000000000000007E-2</v>
      </c>
      <c r="K192" s="23">
        <v>7.4999999999999997E-2</v>
      </c>
      <c r="L192" s="23">
        <v>3</v>
      </c>
    </row>
    <row r="193" spans="1:12">
      <c r="A193" s="23"/>
      <c r="B193" s="23">
        <v>0</v>
      </c>
      <c r="C193" s="23">
        <v>10</v>
      </c>
      <c r="D193" s="23"/>
      <c r="E193" s="23" t="s">
        <v>115</v>
      </c>
      <c r="F193" s="23">
        <v>0</v>
      </c>
      <c r="G193" s="23"/>
      <c r="H193" s="23">
        <v>26</v>
      </c>
      <c r="I193" s="23">
        <v>1</v>
      </c>
      <c r="J193" s="23">
        <v>0.26</v>
      </c>
      <c r="K193" s="23">
        <v>0.17</v>
      </c>
      <c r="L193" s="23">
        <v>8</v>
      </c>
    </row>
    <row r="194" spans="1:12">
      <c r="A194" s="23"/>
      <c r="B194" s="23">
        <v>0</v>
      </c>
      <c r="C194" s="23">
        <v>15</v>
      </c>
      <c r="D194" s="23"/>
      <c r="E194" s="23" t="s">
        <v>115</v>
      </c>
      <c r="F194" s="23">
        <v>0</v>
      </c>
      <c r="G194" s="23"/>
      <c r="H194" s="23">
        <v>8</v>
      </c>
      <c r="I194" s="23">
        <v>2</v>
      </c>
      <c r="J194" s="23">
        <v>0.25</v>
      </c>
      <c r="K194" s="23">
        <v>0.35</v>
      </c>
      <c r="L194" s="23">
        <v>3</v>
      </c>
    </row>
    <row r="195" spans="1:12">
      <c r="A195" s="23"/>
      <c r="B195" s="23">
        <v>0</v>
      </c>
      <c r="C195" s="23">
        <v>20</v>
      </c>
      <c r="D195" s="23"/>
      <c r="E195" s="23" t="s">
        <v>116</v>
      </c>
      <c r="F195" s="23">
        <v>3</v>
      </c>
      <c r="G195" s="23"/>
      <c r="H195" s="23">
        <v>20</v>
      </c>
      <c r="I195" s="23">
        <v>3</v>
      </c>
      <c r="J195" s="23">
        <v>0.30499999999999999</v>
      </c>
      <c r="K195" s="23">
        <v>0.01</v>
      </c>
      <c r="L195" s="23">
        <v>4</v>
      </c>
    </row>
    <row r="196" spans="1:12">
      <c r="A196" s="23"/>
      <c r="B196" s="23">
        <v>0</v>
      </c>
      <c r="C196" s="23">
        <v>25</v>
      </c>
      <c r="D196" s="23"/>
      <c r="E196" s="23" t="s">
        <v>115</v>
      </c>
      <c r="F196" s="23">
        <v>0</v>
      </c>
      <c r="G196" s="23"/>
      <c r="H196" s="23">
        <v>13</v>
      </c>
      <c r="I196" s="23">
        <v>2</v>
      </c>
      <c r="J196" s="23">
        <v>0.2</v>
      </c>
      <c r="K196" s="23">
        <v>0.6</v>
      </c>
      <c r="L196" s="23">
        <v>2</v>
      </c>
    </row>
    <row r="197" spans="1:12">
      <c r="A197" s="23"/>
      <c r="B197" s="23">
        <v>0</v>
      </c>
      <c r="C197" s="23">
        <v>30</v>
      </c>
      <c r="D197" s="23"/>
      <c r="E197" s="23" t="s">
        <v>116</v>
      </c>
      <c r="F197" s="23">
        <v>10</v>
      </c>
      <c r="G197" s="23"/>
      <c r="H197" s="23">
        <v>13</v>
      </c>
      <c r="I197" s="23">
        <v>3</v>
      </c>
      <c r="J197" s="23">
        <v>0.41</v>
      </c>
      <c r="K197" s="23">
        <v>0.25</v>
      </c>
      <c r="L197" s="23">
        <v>5</v>
      </c>
    </row>
    <row r="198" spans="1:12">
      <c r="A198" s="23"/>
      <c r="B198" s="23">
        <v>0</v>
      </c>
      <c r="C198" s="23">
        <v>35</v>
      </c>
      <c r="D198" s="23"/>
      <c r="E198" s="23" t="s">
        <v>115</v>
      </c>
      <c r="F198" s="23">
        <v>0</v>
      </c>
      <c r="G198" s="23"/>
      <c r="H198" s="23">
        <v>10</v>
      </c>
      <c r="I198" s="23">
        <v>2</v>
      </c>
      <c r="J198" s="23">
        <v>0.71</v>
      </c>
      <c r="K198" s="23">
        <v>0.45</v>
      </c>
      <c r="L198" s="23">
        <v>2</v>
      </c>
    </row>
    <row r="199" spans="1:12">
      <c r="A199" s="23"/>
      <c r="B199" s="23">
        <v>0</v>
      </c>
      <c r="C199" s="23">
        <v>40</v>
      </c>
      <c r="D199" s="23"/>
      <c r="E199" s="23" t="s">
        <v>116</v>
      </c>
      <c r="F199" s="23">
        <v>5</v>
      </c>
      <c r="G199" s="23"/>
      <c r="H199" s="23">
        <v>14</v>
      </c>
      <c r="I199" s="23">
        <v>9</v>
      </c>
      <c r="J199" s="23">
        <v>0.22</v>
      </c>
      <c r="K199" s="23">
        <v>0.23</v>
      </c>
      <c r="L199" s="23">
        <v>2</v>
      </c>
    </row>
    <row r="200" spans="1:12">
      <c r="A200" s="23"/>
      <c r="B200" s="23">
        <v>0</v>
      </c>
      <c r="C200" s="23">
        <v>45</v>
      </c>
      <c r="D200" s="23"/>
      <c r="E200" s="23" t="s">
        <v>115</v>
      </c>
      <c r="F200" s="23">
        <v>0</v>
      </c>
      <c r="G200" s="23"/>
      <c r="H200" s="23">
        <v>9</v>
      </c>
      <c r="I200" s="23">
        <v>1</v>
      </c>
      <c r="J200" s="23">
        <v>0.15</v>
      </c>
      <c r="K200" s="23">
        <v>0.23</v>
      </c>
      <c r="L200" s="23">
        <v>3</v>
      </c>
    </row>
    <row r="201" spans="1:12">
      <c r="A201" s="23"/>
      <c r="B201" s="23">
        <v>10</v>
      </c>
      <c r="C201" s="23">
        <v>0</v>
      </c>
      <c r="D201" s="23"/>
      <c r="E201" s="23" t="s">
        <v>116</v>
      </c>
      <c r="F201" s="23">
        <v>15</v>
      </c>
      <c r="G201" s="23"/>
      <c r="H201" s="23">
        <v>7</v>
      </c>
      <c r="I201" s="23">
        <v>0</v>
      </c>
      <c r="J201" s="23">
        <v>0.67</v>
      </c>
      <c r="K201" s="23">
        <v>9.5000000000000001E-2</v>
      </c>
      <c r="L201" s="23">
        <v>0</v>
      </c>
    </row>
    <row r="202" spans="1:12">
      <c r="A202" s="23"/>
      <c r="B202" s="23">
        <v>10</v>
      </c>
      <c r="C202" s="23">
        <v>5</v>
      </c>
      <c r="D202" s="23"/>
      <c r="E202" s="23" t="s">
        <v>116</v>
      </c>
      <c r="F202" s="23">
        <v>5</v>
      </c>
      <c r="G202" s="23"/>
      <c r="H202" s="23">
        <v>6</v>
      </c>
      <c r="I202" s="23">
        <v>3</v>
      </c>
      <c r="J202" s="23">
        <v>0.4</v>
      </c>
      <c r="K202" s="23">
        <v>0.16</v>
      </c>
      <c r="L202" s="23">
        <v>1</v>
      </c>
    </row>
    <row r="203" spans="1:12">
      <c r="A203" s="23"/>
      <c r="B203" s="23">
        <v>10</v>
      </c>
      <c r="C203" s="23">
        <v>10</v>
      </c>
      <c r="D203" s="23"/>
      <c r="E203" s="23" t="s">
        <v>116</v>
      </c>
      <c r="F203" s="23">
        <v>5</v>
      </c>
      <c r="G203" s="23"/>
      <c r="H203" s="23">
        <v>10</v>
      </c>
      <c r="I203" s="23">
        <v>2</v>
      </c>
      <c r="J203" s="23">
        <v>0.2</v>
      </c>
      <c r="K203" s="23">
        <v>0.09</v>
      </c>
      <c r="L203" s="23">
        <v>1</v>
      </c>
    </row>
    <row r="204" spans="1:12">
      <c r="A204" s="23"/>
      <c r="B204" s="23">
        <v>10</v>
      </c>
      <c r="C204" s="23">
        <v>15</v>
      </c>
      <c r="D204" s="23"/>
      <c r="E204" s="23" t="s">
        <v>116</v>
      </c>
      <c r="F204" s="23">
        <v>2</v>
      </c>
      <c r="G204" s="23"/>
      <c r="H204" s="23">
        <v>5</v>
      </c>
      <c r="I204" s="23">
        <v>1</v>
      </c>
      <c r="J204" s="23">
        <v>0.83</v>
      </c>
      <c r="K204" s="23">
        <v>0.3</v>
      </c>
      <c r="L204" s="23">
        <v>0</v>
      </c>
    </row>
    <row r="205" spans="1:12">
      <c r="A205" s="23"/>
      <c r="B205" s="23">
        <v>10</v>
      </c>
      <c r="C205" s="23">
        <v>20</v>
      </c>
      <c r="D205" s="23"/>
      <c r="E205" s="23" t="s">
        <v>116</v>
      </c>
      <c r="F205" s="23">
        <v>10</v>
      </c>
      <c r="G205" s="23"/>
      <c r="H205" s="23">
        <v>6</v>
      </c>
      <c r="I205" s="23">
        <v>3</v>
      </c>
      <c r="J205" s="23">
        <v>0.17</v>
      </c>
      <c r="K205" s="23">
        <v>0.44</v>
      </c>
      <c r="L205" s="23">
        <v>0</v>
      </c>
    </row>
    <row r="206" spans="1:12">
      <c r="A206" s="23"/>
      <c r="B206" s="23">
        <v>10</v>
      </c>
      <c r="C206" s="23">
        <v>25</v>
      </c>
      <c r="D206" s="23"/>
      <c r="E206" s="23" t="s">
        <v>116</v>
      </c>
      <c r="F206" s="23">
        <v>15</v>
      </c>
      <c r="G206" s="23"/>
      <c r="H206" s="23">
        <v>3</v>
      </c>
      <c r="I206" s="23">
        <v>2</v>
      </c>
      <c r="J206" s="23">
        <v>0.68</v>
      </c>
      <c r="K206" s="23">
        <v>8.5000000000000006E-2</v>
      </c>
      <c r="L206" s="23">
        <v>0</v>
      </c>
    </row>
    <row r="207" spans="1:12">
      <c r="A207" s="23"/>
      <c r="B207" s="23">
        <v>10</v>
      </c>
      <c r="C207" s="23">
        <v>30</v>
      </c>
      <c r="D207" s="23"/>
      <c r="E207" s="23" t="s">
        <v>116</v>
      </c>
      <c r="F207" s="23">
        <v>40</v>
      </c>
      <c r="G207" s="23"/>
      <c r="H207" s="23">
        <v>10</v>
      </c>
      <c r="I207" s="23">
        <v>2</v>
      </c>
      <c r="J207" s="23">
        <v>0.375</v>
      </c>
      <c r="K207" s="23">
        <v>0.56999999999999995</v>
      </c>
      <c r="L207" s="23">
        <v>0</v>
      </c>
    </row>
    <row r="208" spans="1:12">
      <c r="A208" s="23"/>
      <c r="B208" s="23">
        <v>10</v>
      </c>
      <c r="C208" s="23">
        <v>35</v>
      </c>
      <c r="D208" s="23"/>
      <c r="E208" s="23" t="s">
        <v>116</v>
      </c>
      <c r="F208" s="23">
        <v>1</v>
      </c>
      <c r="G208" s="23"/>
      <c r="H208" s="23">
        <v>3</v>
      </c>
      <c r="I208" s="23">
        <v>2</v>
      </c>
      <c r="J208" s="23">
        <v>0.28000000000000003</v>
      </c>
      <c r="K208" s="23">
        <v>0.06</v>
      </c>
      <c r="L208" s="23">
        <v>0</v>
      </c>
    </row>
    <row r="209" spans="1:12">
      <c r="A209" s="23"/>
      <c r="B209" s="23">
        <v>10</v>
      </c>
      <c r="C209" s="23">
        <v>40</v>
      </c>
      <c r="D209" s="23"/>
      <c r="E209" s="23" t="s">
        <v>116</v>
      </c>
      <c r="F209" s="23">
        <v>5</v>
      </c>
      <c r="G209" s="23"/>
      <c r="H209" s="23">
        <v>4</v>
      </c>
      <c r="I209" s="23">
        <v>1</v>
      </c>
      <c r="J209" s="23">
        <v>1.38</v>
      </c>
      <c r="K209" s="23">
        <v>6.5000000000000002E-2</v>
      </c>
      <c r="L209" s="23">
        <v>0</v>
      </c>
    </row>
    <row r="210" spans="1:12">
      <c r="A210" s="23"/>
      <c r="B210" s="23">
        <v>10</v>
      </c>
      <c r="C210" s="23">
        <v>45</v>
      </c>
      <c r="D210" s="23"/>
      <c r="E210" s="23" t="s">
        <v>116</v>
      </c>
      <c r="F210" s="23">
        <v>15</v>
      </c>
      <c r="G210" s="23"/>
      <c r="H210" s="23">
        <v>9</v>
      </c>
      <c r="I210" s="23">
        <v>0</v>
      </c>
      <c r="J210" s="23">
        <v>0.85</v>
      </c>
      <c r="K210" s="23">
        <v>9.5000000000000001E-2</v>
      </c>
      <c r="L210" s="23">
        <v>1</v>
      </c>
    </row>
    <row r="211" spans="1:12">
      <c r="A211" s="23"/>
      <c r="B211" s="23">
        <v>28</v>
      </c>
      <c r="C211" s="23">
        <v>0</v>
      </c>
      <c r="D211" s="23"/>
      <c r="E211" s="23" t="s">
        <v>69</v>
      </c>
      <c r="F211" s="23">
        <v>25</v>
      </c>
      <c r="G211" s="23"/>
      <c r="H211" s="23">
        <v>3</v>
      </c>
      <c r="I211" s="23">
        <v>0</v>
      </c>
      <c r="J211" s="23">
        <v>1.48</v>
      </c>
      <c r="K211" s="23">
        <v>1.1299999999999999</v>
      </c>
      <c r="L211" s="23">
        <v>0</v>
      </c>
    </row>
    <row r="212" spans="1:12">
      <c r="A212" s="23"/>
      <c r="B212" s="23">
        <v>28</v>
      </c>
      <c r="C212" s="23">
        <v>5</v>
      </c>
      <c r="D212" s="23"/>
      <c r="E212" s="23" t="s">
        <v>69</v>
      </c>
      <c r="F212" s="23">
        <v>25</v>
      </c>
      <c r="G212" s="23"/>
      <c r="H212" s="23">
        <v>4</v>
      </c>
      <c r="I212" s="23">
        <v>0</v>
      </c>
      <c r="J212" s="23">
        <v>0.22</v>
      </c>
      <c r="K212" s="23">
        <v>0.82</v>
      </c>
      <c r="L212" s="23">
        <v>2</v>
      </c>
    </row>
    <row r="213" spans="1:12">
      <c r="A213" s="23"/>
      <c r="B213" s="23">
        <v>28</v>
      </c>
      <c r="C213" s="23">
        <v>10</v>
      </c>
      <c r="D213" s="23"/>
      <c r="E213" s="23" t="s">
        <v>69</v>
      </c>
      <c r="F213" s="23">
        <v>25</v>
      </c>
      <c r="G213" s="23"/>
      <c r="H213" s="23">
        <v>22</v>
      </c>
      <c r="I213" s="23">
        <v>0</v>
      </c>
      <c r="J213" s="23">
        <v>0.27</v>
      </c>
      <c r="K213" s="23">
        <v>0.1</v>
      </c>
      <c r="L213" s="23">
        <v>1</v>
      </c>
    </row>
    <row r="214" spans="1:12">
      <c r="A214" s="23"/>
      <c r="B214" s="23">
        <v>28</v>
      </c>
      <c r="C214" s="23">
        <v>15</v>
      </c>
      <c r="D214" s="23"/>
      <c r="E214" s="23" t="s">
        <v>69</v>
      </c>
      <c r="F214" s="23">
        <v>40</v>
      </c>
      <c r="G214" s="23"/>
      <c r="H214" s="23">
        <v>8</v>
      </c>
      <c r="I214" s="23">
        <v>1</v>
      </c>
      <c r="J214" s="23">
        <v>0.74</v>
      </c>
      <c r="K214" s="23">
        <v>0.28000000000000003</v>
      </c>
      <c r="L214" s="23">
        <v>0</v>
      </c>
    </row>
    <row r="215" spans="1:12">
      <c r="A215" s="23"/>
      <c r="B215" s="23">
        <v>28</v>
      </c>
      <c r="C215" s="23">
        <v>20</v>
      </c>
      <c r="D215" s="23"/>
      <c r="E215" s="23" t="s">
        <v>69</v>
      </c>
      <c r="F215" s="23">
        <v>10</v>
      </c>
      <c r="G215" s="23"/>
      <c r="H215" s="23">
        <v>16</v>
      </c>
      <c r="I215" s="23">
        <v>1</v>
      </c>
      <c r="J215" s="23">
        <v>0.56000000000000005</v>
      </c>
      <c r="K215" s="23">
        <v>0.27</v>
      </c>
      <c r="L215" s="23">
        <v>1</v>
      </c>
    </row>
    <row r="216" spans="1:12">
      <c r="A216" s="23"/>
      <c r="B216" s="23">
        <v>28</v>
      </c>
      <c r="C216" s="23">
        <v>25</v>
      </c>
      <c r="D216" s="23"/>
      <c r="E216" s="23" t="s">
        <v>69</v>
      </c>
      <c r="F216" s="23">
        <v>25</v>
      </c>
      <c r="G216" s="23"/>
      <c r="H216" s="23">
        <v>5</v>
      </c>
      <c r="I216" s="23">
        <v>1</v>
      </c>
      <c r="J216" s="23">
        <v>0.77</v>
      </c>
      <c r="K216" s="23">
        <v>0.46</v>
      </c>
      <c r="L216" s="23">
        <v>0</v>
      </c>
    </row>
    <row r="217" spans="1:12">
      <c r="A217" s="23"/>
      <c r="B217" s="23">
        <v>28</v>
      </c>
      <c r="C217" s="23">
        <v>30</v>
      </c>
      <c r="D217" s="23"/>
      <c r="E217" s="23" t="s">
        <v>117</v>
      </c>
      <c r="F217" s="23">
        <v>65</v>
      </c>
      <c r="G217" s="23"/>
      <c r="H217" s="23">
        <v>5</v>
      </c>
      <c r="I217" s="23">
        <v>0</v>
      </c>
      <c r="J217" s="23">
        <v>0.1</v>
      </c>
      <c r="K217" s="23">
        <v>0.7</v>
      </c>
      <c r="L217" s="23">
        <v>2</v>
      </c>
    </row>
    <row r="218" spans="1:12">
      <c r="A218" s="23"/>
      <c r="B218" s="23">
        <v>28</v>
      </c>
      <c r="C218" s="23">
        <v>35</v>
      </c>
      <c r="D218" s="23"/>
      <c r="E218" s="23" t="s">
        <v>69</v>
      </c>
      <c r="F218" s="23">
        <v>10</v>
      </c>
      <c r="G218" s="23"/>
      <c r="H218" s="23">
        <v>13</v>
      </c>
      <c r="I218" s="23">
        <v>3</v>
      </c>
      <c r="J218" s="23">
        <v>0.31</v>
      </c>
      <c r="K218" s="23">
        <v>0.18</v>
      </c>
      <c r="L218" s="23">
        <v>0</v>
      </c>
    </row>
    <row r="219" spans="1:12">
      <c r="A219" s="23"/>
      <c r="B219" s="23">
        <v>28</v>
      </c>
      <c r="C219" s="23">
        <v>40</v>
      </c>
      <c r="D219" s="23"/>
      <c r="E219" s="23" t="s">
        <v>97</v>
      </c>
      <c r="F219" s="23">
        <v>25</v>
      </c>
      <c r="G219" s="23"/>
      <c r="H219" s="23">
        <v>15</v>
      </c>
      <c r="I219" s="23">
        <v>1</v>
      </c>
      <c r="J219" s="23">
        <v>0.18</v>
      </c>
      <c r="K219" s="23">
        <v>0.94</v>
      </c>
      <c r="L219" s="23">
        <v>3</v>
      </c>
    </row>
    <row r="220" spans="1:12">
      <c r="A220" s="23"/>
      <c r="B220" s="23">
        <v>28</v>
      </c>
      <c r="C220" s="23">
        <v>45</v>
      </c>
      <c r="D220" s="23"/>
      <c r="E220" s="23" t="s">
        <v>69</v>
      </c>
      <c r="F220" s="23">
        <v>50</v>
      </c>
      <c r="G220" s="23"/>
      <c r="H220" s="23">
        <v>8</v>
      </c>
      <c r="I220" s="23">
        <v>0</v>
      </c>
      <c r="J220" s="23">
        <v>0.4</v>
      </c>
      <c r="K220" s="23">
        <v>0.22</v>
      </c>
      <c r="L220" s="23">
        <v>1</v>
      </c>
    </row>
    <row r="221" spans="1:1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</row>
    <row r="222" spans="1:12">
      <c r="A222" s="23"/>
      <c r="B222" s="23">
        <v>50</v>
      </c>
      <c r="C222" s="23">
        <v>0</v>
      </c>
      <c r="D222" s="23"/>
      <c r="E222" s="23" t="s">
        <v>69</v>
      </c>
      <c r="F222" s="23">
        <v>5</v>
      </c>
      <c r="G222" s="23"/>
      <c r="H222" s="23">
        <v>8</v>
      </c>
      <c r="I222" s="23">
        <v>1</v>
      </c>
      <c r="J222" s="23">
        <v>1.02</v>
      </c>
      <c r="K222" s="23">
        <v>0.57999999999999996</v>
      </c>
      <c r="L222" s="23">
        <v>0</v>
      </c>
    </row>
    <row r="223" spans="1:12">
      <c r="A223" s="23"/>
      <c r="B223" s="23">
        <v>50</v>
      </c>
      <c r="C223" s="23">
        <v>5</v>
      </c>
      <c r="D223" s="23"/>
      <c r="E223" s="23" t="s">
        <v>118</v>
      </c>
      <c r="F223" s="23">
        <v>20</v>
      </c>
      <c r="G223" s="23"/>
      <c r="H223" s="23">
        <v>7</v>
      </c>
      <c r="I223" s="23">
        <v>0</v>
      </c>
      <c r="J223" s="23">
        <v>0.35</v>
      </c>
      <c r="K223" s="23">
        <v>0.66</v>
      </c>
      <c r="L223" s="23">
        <v>5</v>
      </c>
    </row>
    <row r="224" spans="1:12">
      <c r="A224" s="23"/>
      <c r="B224" s="23">
        <v>50</v>
      </c>
      <c r="C224" s="23">
        <v>10</v>
      </c>
      <c r="D224" s="23"/>
      <c r="E224" s="23" t="s">
        <v>118</v>
      </c>
      <c r="F224" s="23">
        <v>3</v>
      </c>
      <c r="G224" s="23"/>
      <c r="H224" s="23">
        <v>16</v>
      </c>
      <c r="I224" s="23">
        <v>4</v>
      </c>
      <c r="J224" s="23">
        <v>0.78</v>
      </c>
      <c r="K224" s="23">
        <v>0.38</v>
      </c>
      <c r="L224" s="23">
        <v>1</v>
      </c>
    </row>
    <row r="225" spans="1:12">
      <c r="A225" s="23"/>
      <c r="B225" s="23">
        <v>50</v>
      </c>
      <c r="C225" s="23">
        <v>15</v>
      </c>
      <c r="D225" s="23"/>
      <c r="E225" s="23" t="s">
        <v>118</v>
      </c>
      <c r="F225" s="23">
        <v>20</v>
      </c>
      <c r="G225" s="23"/>
      <c r="H225" s="23">
        <v>5</v>
      </c>
      <c r="I225" s="23">
        <v>0</v>
      </c>
      <c r="J225" s="23">
        <v>1.07</v>
      </c>
      <c r="K225" s="23">
        <v>0.73</v>
      </c>
      <c r="L225" s="23">
        <v>3</v>
      </c>
    </row>
    <row r="226" spans="1:12">
      <c r="A226" s="23"/>
      <c r="B226" s="23">
        <v>50</v>
      </c>
      <c r="C226" s="23">
        <v>20</v>
      </c>
      <c r="D226" s="23"/>
      <c r="E226" s="23" t="s">
        <v>69</v>
      </c>
      <c r="F226" s="23">
        <v>5</v>
      </c>
      <c r="G226" s="23"/>
      <c r="H226" s="23">
        <v>14</v>
      </c>
      <c r="I226" s="23">
        <v>2</v>
      </c>
      <c r="J226" s="23">
        <v>0.9</v>
      </c>
      <c r="K226" s="23">
        <v>0.16</v>
      </c>
      <c r="L226" s="23">
        <v>1</v>
      </c>
    </row>
    <row r="227" spans="1:12">
      <c r="A227" s="23"/>
      <c r="B227" s="23">
        <v>50</v>
      </c>
      <c r="C227" s="23">
        <v>25</v>
      </c>
      <c r="D227" s="23"/>
      <c r="E227" s="23" t="s">
        <v>118</v>
      </c>
      <c r="F227" s="23">
        <v>10</v>
      </c>
      <c r="G227" s="23"/>
      <c r="H227" s="23">
        <v>6</v>
      </c>
      <c r="I227" s="23">
        <v>0</v>
      </c>
      <c r="J227" s="23">
        <v>0.96</v>
      </c>
      <c r="K227" s="23">
        <v>0.5</v>
      </c>
      <c r="L227" s="23">
        <v>1</v>
      </c>
    </row>
    <row r="228" spans="1:12">
      <c r="A228" s="23"/>
      <c r="B228" s="23">
        <v>50</v>
      </c>
      <c r="C228" s="23">
        <v>30</v>
      </c>
      <c r="D228" s="23"/>
      <c r="E228" s="23" t="s">
        <v>118</v>
      </c>
      <c r="F228" s="23">
        <v>15</v>
      </c>
      <c r="G228" s="23"/>
      <c r="H228" s="23">
        <v>17</v>
      </c>
      <c r="I228" s="23">
        <v>2</v>
      </c>
      <c r="J228" s="23">
        <v>0.1</v>
      </c>
      <c r="K228" s="23">
        <v>0.35</v>
      </c>
      <c r="L228" s="23">
        <v>3</v>
      </c>
    </row>
    <row r="229" spans="1:12">
      <c r="A229" s="23"/>
      <c r="B229" s="23">
        <v>50</v>
      </c>
      <c r="C229" s="23">
        <v>35</v>
      </c>
      <c r="D229" s="23"/>
      <c r="E229" s="23" t="s">
        <v>97</v>
      </c>
      <c r="F229" s="23">
        <v>10</v>
      </c>
      <c r="G229" s="23"/>
      <c r="H229" s="23">
        <v>5</v>
      </c>
      <c r="I229" s="23">
        <v>0</v>
      </c>
      <c r="J229" s="23">
        <v>0.81</v>
      </c>
      <c r="K229" s="23">
        <v>0.98</v>
      </c>
      <c r="L229" s="23">
        <v>2</v>
      </c>
    </row>
    <row r="230" spans="1:12">
      <c r="A230" s="23"/>
      <c r="B230" s="23">
        <v>50</v>
      </c>
      <c r="C230" s="23">
        <v>40</v>
      </c>
      <c r="D230" s="23"/>
      <c r="E230" s="23" t="s">
        <v>118</v>
      </c>
      <c r="F230" s="23">
        <v>20</v>
      </c>
      <c r="G230" s="23"/>
      <c r="H230" s="23">
        <v>8</v>
      </c>
      <c r="I230" s="23">
        <v>2</v>
      </c>
      <c r="J230" s="23">
        <v>0.45</v>
      </c>
      <c r="K230" s="23">
        <v>0.48</v>
      </c>
      <c r="L230" s="23">
        <v>3</v>
      </c>
    </row>
    <row r="231" spans="1:12">
      <c r="A231" s="23"/>
      <c r="B231" s="23">
        <v>50</v>
      </c>
      <c r="C231" s="23">
        <v>45</v>
      </c>
      <c r="D231" s="23"/>
      <c r="E231" s="23" t="s">
        <v>119</v>
      </c>
      <c r="F231" s="23">
        <v>65</v>
      </c>
      <c r="G231" s="23"/>
      <c r="H231" s="23">
        <v>5</v>
      </c>
      <c r="I231" s="23">
        <v>0</v>
      </c>
      <c r="J231" s="23">
        <v>0.51</v>
      </c>
      <c r="K231" s="23">
        <v>0.89</v>
      </c>
      <c r="L231" s="23">
        <v>5</v>
      </c>
    </row>
    <row r="232" spans="1:1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</row>
    <row r="233" spans="1:12">
      <c r="A233" s="23" t="s">
        <v>1</v>
      </c>
      <c r="B233" s="23">
        <v>0</v>
      </c>
      <c r="C233" s="23">
        <v>0</v>
      </c>
      <c r="D233" s="23"/>
      <c r="E233" s="23"/>
      <c r="F233" s="23">
        <v>0</v>
      </c>
      <c r="G233" s="23"/>
      <c r="H233" s="23">
        <v>7</v>
      </c>
      <c r="I233" s="23">
        <v>1</v>
      </c>
      <c r="J233" s="23">
        <v>0.19</v>
      </c>
      <c r="K233" s="23">
        <v>0.2</v>
      </c>
      <c r="L233" s="23">
        <v>2</v>
      </c>
    </row>
    <row r="234" spans="1:12">
      <c r="A234" s="23"/>
      <c r="B234" s="23">
        <v>0</v>
      </c>
      <c r="C234" s="23">
        <v>5</v>
      </c>
      <c r="D234" s="23"/>
      <c r="E234" s="23"/>
      <c r="F234" s="23">
        <v>0</v>
      </c>
      <c r="G234" s="23"/>
      <c r="H234" s="23">
        <v>4</v>
      </c>
      <c r="I234" s="23">
        <v>10</v>
      </c>
      <c r="J234" s="23">
        <v>0.1</v>
      </c>
      <c r="K234" s="23">
        <v>0.67</v>
      </c>
      <c r="L234" s="23">
        <v>2</v>
      </c>
    </row>
    <row r="235" spans="1:12">
      <c r="A235" s="23"/>
      <c r="B235" s="23">
        <v>0</v>
      </c>
      <c r="C235" s="23">
        <v>10</v>
      </c>
      <c r="D235" s="23"/>
      <c r="E235" s="23"/>
      <c r="F235" s="23">
        <v>0</v>
      </c>
      <c r="G235" s="23"/>
      <c r="H235" s="23">
        <v>12</v>
      </c>
      <c r="I235" s="23">
        <v>6</v>
      </c>
      <c r="J235" s="23">
        <v>0.33</v>
      </c>
      <c r="K235" s="23">
        <v>0.52</v>
      </c>
      <c r="L235" s="23">
        <v>3</v>
      </c>
    </row>
    <row r="236" spans="1:12">
      <c r="A236" s="23"/>
      <c r="B236" s="23">
        <v>0</v>
      </c>
      <c r="C236" s="23">
        <v>15</v>
      </c>
      <c r="D236" s="23"/>
      <c r="E236" s="23"/>
      <c r="F236" s="23">
        <v>0</v>
      </c>
      <c r="G236" s="23"/>
      <c r="H236" s="23">
        <v>10</v>
      </c>
      <c r="I236" s="23">
        <v>7</v>
      </c>
      <c r="J236" s="23">
        <v>0.31</v>
      </c>
      <c r="K236" s="23">
        <v>0.34</v>
      </c>
      <c r="L236" s="23">
        <v>5</v>
      </c>
    </row>
    <row r="237" spans="1:12">
      <c r="A237" s="23"/>
      <c r="B237" s="23">
        <v>0</v>
      </c>
      <c r="C237" s="23">
        <v>20</v>
      </c>
      <c r="D237" s="23"/>
      <c r="E237" s="23"/>
      <c r="F237" s="23">
        <v>0</v>
      </c>
      <c r="G237" s="23"/>
      <c r="H237" s="23">
        <v>7</v>
      </c>
      <c r="I237" s="23">
        <v>3</v>
      </c>
      <c r="J237" s="23">
        <v>0.4</v>
      </c>
      <c r="K237" s="23">
        <v>0.74</v>
      </c>
      <c r="L237" s="23">
        <v>4</v>
      </c>
    </row>
    <row r="238" spans="1:12">
      <c r="A238" s="23"/>
      <c r="B238" s="23">
        <v>0</v>
      </c>
      <c r="C238" s="23">
        <v>25</v>
      </c>
      <c r="D238" s="23"/>
      <c r="E238" s="23"/>
      <c r="F238" s="23">
        <v>0</v>
      </c>
      <c r="G238" s="23"/>
      <c r="H238" s="23">
        <v>7</v>
      </c>
      <c r="I238" s="23">
        <v>7</v>
      </c>
      <c r="J238" s="23">
        <v>0.63</v>
      </c>
      <c r="K238" s="23">
        <v>0.37</v>
      </c>
      <c r="L238" s="23">
        <v>4</v>
      </c>
    </row>
    <row r="239" spans="1:12">
      <c r="A239" s="23"/>
      <c r="B239" s="23">
        <v>0</v>
      </c>
      <c r="C239" s="23">
        <v>30</v>
      </c>
      <c r="D239" s="23"/>
      <c r="E239" s="23"/>
      <c r="F239" s="23">
        <v>0</v>
      </c>
      <c r="G239" s="23"/>
      <c r="H239" s="23">
        <v>9</v>
      </c>
      <c r="I239" s="23">
        <v>5</v>
      </c>
      <c r="J239" s="23">
        <v>0.4</v>
      </c>
      <c r="K239" s="23">
        <v>0.73</v>
      </c>
      <c r="L239" s="23">
        <v>2</v>
      </c>
    </row>
    <row r="240" spans="1:12">
      <c r="A240" s="23"/>
      <c r="B240" s="23">
        <v>0</v>
      </c>
      <c r="C240" s="23">
        <v>35</v>
      </c>
      <c r="D240" s="23"/>
      <c r="E240" s="23" t="s">
        <v>69</v>
      </c>
      <c r="F240" s="23">
        <v>5</v>
      </c>
      <c r="G240" s="23"/>
      <c r="H240" s="23">
        <v>11</v>
      </c>
      <c r="I240" s="23">
        <v>14</v>
      </c>
      <c r="J240" s="23">
        <v>0.27</v>
      </c>
      <c r="K240" s="23">
        <v>0.4</v>
      </c>
      <c r="L240" s="23">
        <v>3</v>
      </c>
    </row>
    <row r="241" spans="1:12">
      <c r="A241" s="23"/>
      <c r="B241" s="23">
        <v>0</v>
      </c>
      <c r="C241" s="23">
        <v>40</v>
      </c>
      <c r="D241" s="23"/>
      <c r="E241" s="23"/>
      <c r="F241" s="23">
        <v>0</v>
      </c>
      <c r="G241" s="23"/>
      <c r="H241" s="23">
        <v>7</v>
      </c>
      <c r="I241" s="23">
        <v>5</v>
      </c>
      <c r="J241" s="23">
        <v>0.12</v>
      </c>
      <c r="K241" s="23">
        <v>0.1</v>
      </c>
      <c r="L241" s="23">
        <v>6</v>
      </c>
    </row>
    <row r="242" spans="1:12">
      <c r="A242" s="23"/>
      <c r="B242" s="23">
        <v>0</v>
      </c>
      <c r="C242" s="23">
        <v>45</v>
      </c>
      <c r="D242" s="23"/>
      <c r="E242" s="23"/>
      <c r="F242" s="23">
        <v>0</v>
      </c>
      <c r="G242" s="23"/>
      <c r="H242" s="23">
        <v>2</v>
      </c>
      <c r="I242" s="23">
        <v>6</v>
      </c>
      <c r="J242" s="23">
        <v>0.24</v>
      </c>
      <c r="K242" s="23">
        <v>0.13</v>
      </c>
      <c r="L242" s="23">
        <v>3</v>
      </c>
    </row>
    <row r="243" spans="1:12">
      <c r="A243" s="23"/>
      <c r="B243" s="23">
        <v>9</v>
      </c>
      <c r="C243" s="23">
        <v>0</v>
      </c>
      <c r="D243" s="23"/>
      <c r="E243" s="23" t="s">
        <v>69</v>
      </c>
      <c r="F243" s="23">
        <v>15</v>
      </c>
      <c r="G243" s="23"/>
      <c r="H243" s="23">
        <v>6</v>
      </c>
      <c r="I243" s="23">
        <v>3</v>
      </c>
      <c r="J243" s="23">
        <v>1</v>
      </c>
      <c r="K243" s="23">
        <v>0.13</v>
      </c>
      <c r="L243" s="23">
        <v>1</v>
      </c>
    </row>
    <row r="244" spans="1:12">
      <c r="A244" s="23"/>
      <c r="B244" s="23">
        <v>9</v>
      </c>
      <c r="C244" s="23">
        <v>5</v>
      </c>
      <c r="D244" s="23"/>
      <c r="E244" s="23" t="s">
        <v>69</v>
      </c>
      <c r="F244" s="23">
        <v>5</v>
      </c>
      <c r="G244" s="23"/>
      <c r="H244" s="23">
        <v>1</v>
      </c>
      <c r="I244" s="23">
        <v>5</v>
      </c>
      <c r="J244" s="23">
        <v>0.56000000000000005</v>
      </c>
      <c r="K244" s="23">
        <v>0.57999999999999996</v>
      </c>
      <c r="L244" s="23">
        <v>1</v>
      </c>
    </row>
    <row r="245" spans="1:12">
      <c r="A245" s="23"/>
      <c r="B245" s="23">
        <v>9</v>
      </c>
      <c r="C245" s="23">
        <v>10</v>
      </c>
      <c r="D245" s="23"/>
      <c r="E245" s="23" t="s">
        <v>69</v>
      </c>
      <c r="F245" s="23">
        <v>17</v>
      </c>
      <c r="G245" s="23"/>
      <c r="H245" s="23">
        <v>10</v>
      </c>
      <c r="I245" s="23">
        <v>8</v>
      </c>
      <c r="J245" s="23">
        <v>0.62</v>
      </c>
      <c r="K245" s="23">
        <v>0.16</v>
      </c>
      <c r="L245" s="23">
        <v>2</v>
      </c>
    </row>
    <row r="246" spans="1:12">
      <c r="A246" s="23"/>
      <c r="B246" s="23">
        <v>9</v>
      </c>
      <c r="C246" s="23">
        <v>15</v>
      </c>
      <c r="D246" s="23"/>
      <c r="E246" s="23" t="s">
        <v>69</v>
      </c>
      <c r="F246" s="23">
        <v>5</v>
      </c>
      <c r="G246" s="23"/>
      <c r="H246" s="23">
        <v>6</v>
      </c>
      <c r="I246" s="23">
        <v>3</v>
      </c>
      <c r="J246" s="23">
        <v>0.78</v>
      </c>
      <c r="K246" s="23">
        <v>0.63</v>
      </c>
      <c r="L246" s="23">
        <v>0</v>
      </c>
    </row>
    <row r="247" spans="1:12">
      <c r="A247" s="23"/>
      <c r="B247" s="23">
        <v>9</v>
      </c>
      <c r="C247" s="23">
        <v>20</v>
      </c>
      <c r="D247" s="23"/>
      <c r="E247" s="23" t="s">
        <v>69</v>
      </c>
      <c r="F247" s="23">
        <v>10</v>
      </c>
      <c r="G247" s="23"/>
      <c r="H247" s="23">
        <v>5</v>
      </c>
      <c r="I247" s="23">
        <v>6</v>
      </c>
      <c r="J247" s="23">
        <v>0.63</v>
      </c>
      <c r="K247" s="23">
        <v>0.14000000000000001</v>
      </c>
      <c r="L247" s="23">
        <v>0</v>
      </c>
    </row>
    <row r="248" spans="1:12">
      <c r="A248" s="23"/>
      <c r="B248" s="23">
        <v>9</v>
      </c>
      <c r="C248" s="23">
        <v>25</v>
      </c>
      <c r="D248" s="23"/>
      <c r="E248" s="23" t="s">
        <v>69</v>
      </c>
      <c r="F248" s="23">
        <v>10</v>
      </c>
      <c r="G248" s="23"/>
      <c r="H248" s="23">
        <v>3</v>
      </c>
      <c r="I248" s="23">
        <v>4</v>
      </c>
      <c r="J248" s="23">
        <v>1.02</v>
      </c>
      <c r="K248" s="23">
        <v>0.56999999999999995</v>
      </c>
      <c r="L248" s="23">
        <v>0</v>
      </c>
    </row>
    <row r="249" spans="1:12">
      <c r="A249" s="23"/>
      <c r="B249" s="23">
        <v>9</v>
      </c>
      <c r="C249" s="23">
        <v>30</v>
      </c>
      <c r="D249" s="23"/>
      <c r="E249" s="23" t="s">
        <v>69</v>
      </c>
      <c r="F249" s="23">
        <v>10</v>
      </c>
      <c r="G249" s="23"/>
      <c r="H249" s="23">
        <v>2</v>
      </c>
      <c r="I249" s="23">
        <v>5</v>
      </c>
      <c r="J249" s="23">
        <v>0.15</v>
      </c>
      <c r="K249" s="23">
        <v>0.17</v>
      </c>
      <c r="L249" s="23">
        <v>2</v>
      </c>
    </row>
    <row r="250" spans="1:12">
      <c r="A250" s="23"/>
      <c r="B250" s="23">
        <v>9</v>
      </c>
      <c r="C250" s="23">
        <v>35</v>
      </c>
      <c r="D250" s="23"/>
      <c r="E250" s="23" t="s">
        <v>69</v>
      </c>
      <c r="F250" s="23">
        <v>25</v>
      </c>
      <c r="G250" s="23"/>
      <c r="H250" s="23">
        <v>9</v>
      </c>
      <c r="I250" s="23">
        <v>3</v>
      </c>
      <c r="J250" s="23">
        <v>1</v>
      </c>
      <c r="K250" s="23">
        <v>0.1</v>
      </c>
      <c r="L250" s="23">
        <v>2</v>
      </c>
    </row>
    <row r="251" spans="1:12">
      <c r="A251" s="23"/>
      <c r="B251" s="23">
        <v>9</v>
      </c>
      <c r="C251" s="23">
        <v>40</v>
      </c>
      <c r="D251" s="23"/>
      <c r="E251" s="23" t="s">
        <v>69</v>
      </c>
      <c r="F251" s="23">
        <v>35</v>
      </c>
      <c r="G251" s="23"/>
      <c r="H251" s="23">
        <v>1</v>
      </c>
      <c r="I251" s="23">
        <v>5</v>
      </c>
      <c r="J251" s="23">
        <v>0.75</v>
      </c>
      <c r="K251" s="23">
        <v>0.37</v>
      </c>
      <c r="L251" s="23">
        <v>1</v>
      </c>
    </row>
    <row r="252" spans="1:12">
      <c r="A252" s="23"/>
      <c r="B252" s="23">
        <v>9</v>
      </c>
      <c r="C252" s="23">
        <v>45</v>
      </c>
      <c r="D252" s="23"/>
      <c r="E252" s="23" t="s">
        <v>69</v>
      </c>
      <c r="F252" s="23">
        <v>40</v>
      </c>
      <c r="G252" s="23"/>
      <c r="H252" s="23">
        <v>1</v>
      </c>
      <c r="I252" s="23">
        <v>1</v>
      </c>
      <c r="J252" s="23">
        <v>1.05</v>
      </c>
      <c r="K252" s="23">
        <v>0.1</v>
      </c>
      <c r="L252" s="23">
        <v>0</v>
      </c>
    </row>
    <row r="253" spans="1:12">
      <c r="A253" s="23"/>
      <c r="B253" s="23">
        <v>19</v>
      </c>
      <c r="C253" s="23">
        <v>0</v>
      </c>
      <c r="D253" s="23"/>
      <c r="E253" s="23" t="s">
        <v>69</v>
      </c>
      <c r="F253" s="23">
        <v>20</v>
      </c>
      <c r="G253" s="23"/>
      <c r="H253" s="23">
        <v>4</v>
      </c>
      <c r="I253" s="23">
        <v>3</v>
      </c>
      <c r="J253" s="23">
        <v>0.87</v>
      </c>
      <c r="K253" s="23">
        <v>0.09</v>
      </c>
      <c r="L253" s="23">
        <v>0</v>
      </c>
    </row>
    <row r="254" spans="1:12">
      <c r="A254" s="23"/>
      <c r="B254" s="23">
        <v>19</v>
      </c>
      <c r="C254" s="23">
        <v>5</v>
      </c>
      <c r="D254" s="23"/>
      <c r="E254" s="23" t="s">
        <v>69</v>
      </c>
      <c r="F254" s="23">
        <v>20</v>
      </c>
      <c r="G254" s="23"/>
      <c r="H254" s="23">
        <v>6</v>
      </c>
      <c r="I254" s="23">
        <v>6</v>
      </c>
      <c r="J254" s="23">
        <v>0.32</v>
      </c>
      <c r="K254" s="23">
        <v>0.14000000000000001</v>
      </c>
      <c r="L254" s="23">
        <v>2</v>
      </c>
    </row>
    <row r="255" spans="1:12">
      <c r="A255" s="23"/>
      <c r="B255" s="23">
        <v>19</v>
      </c>
      <c r="C255" s="23">
        <v>10</v>
      </c>
      <c r="D255" s="23"/>
      <c r="E255" s="23" t="s">
        <v>113</v>
      </c>
      <c r="F255" s="23">
        <v>25</v>
      </c>
      <c r="G255" s="23"/>
      <c r="H255" s="23">
        <v>1</v>
      </c>
      <c r="I255" s="23">
        <v>4</v>
      </c>
      <c r="J255" s="23">
        <v>0.1</v>
      </c>
      <c r="K255" s="23">
        <v>7.0000000000000007E-2</v>
      </c>
      <c r="L255" s="23">
        <v>1</v>
      </c>
    </row>
    <row r="256" spans="1:12">
      <c r="A256" s="23"/>
      <c r="B256" s="23">
        <v>19</v>
      </c>
      <c r="C256" s="23">
        <v>15</v>
      </c>
      <c r="D256" s="23"/>
      <c r="E256" s="23" t="s">
        <v>69</v>
      </c>
      <c r="F256" s="23">
        <v>30</v>
      </c>
      <c r="G256" s="23"/>
      <c r="H256" s="23">
        <v>5</v>
      </c>
      <c r="I256" s="23">
        <v>5</v>
      </c>
      <c r="J256" s="23">
        <v>0.33</v>
      </c>
      <c r="K256" s="23">
        <v>0.95</v>
      </c>
      <c r="L256" s="23">
        <v>1</v>
      </c>
    </row>
    <row r="257" spans="1:12">
      <c r="A257" s="23"/>
      <c r="B257" s="23">
        <v>19</v>
      </c>
      <c r="C257" s="23">
        <v>20</v>
      </c>
      <c r="D257" s="23"/>
      <c r="E257" s="23" t="s">
        <v>69</v>
      </c>
      <c r="F257" s="23">
        <v>15</v>
      </c>
      <c r="G257" s="23"/>
      <c r="H257" s="23">
        <v>3</v>
      </c>
      <c r="I257" s="23">
        <v>6</v>
      </c>
      <c r="J257" s="23">
        <v>0.17</v>
      </c>
      <c r="K257" s="23">
        <v>0.32</v>
      </c>
      <c r="L257" s="23">
        <v>0</v>
      </c>
    </row>
    <row r="258" spans="1:12">
      <c r="A258" s="23"/>
      <c r="B258" s="23">
        <v>19</v>
      </c>
      <c r="C258" s="23">
        <v>25</v>
      </c>
      <c r="D258" s="23"/>
      <c r="E258" s="23" t="s">
        <v>69</v>
      </c>
      <c r="F258" s="23">
        <v>30</v>
      </c>
      <c r="G258" s="23"/>
      <c r="H258" s="23">
        <v>3</v>
      </c>
      <c r="I258" s="23">
        <v>5</v>
      </c>
      <c r="J258" s="23">
        <v>0.5</v>
      </c>
      <c r="K258" s="23">
        <v>0.4</v>
      </c>
      <c r="L258" s="23">
        <v>1</v>
      </c>
    </row>
    <row r="259" spans="1:12">
      <c r="A259" s="23"/>
      <c r="B259" s="23">
        <v>19</v>
      </c>
      <c r="C259" s="23">
        <v>30</v>
      </c>
      <c r="D259" s="23"/>
      <c r="E259" s="23" t="s">
        <v>69</v>
      </c>
      <c r="F259" s="23">
        <v>10</v>
      </c>
      <c r="G259" s="23"/>
      <c r="H259" s="23">
        <v>1</v>
      </c>
      <c r="I259" s="23">
        <v>3</v>
      </c>
      <c r="J259" s="23">
        <v>0.4</v>
      </c>
      <c r="K259" s="23">
        <v>0.7</v>
      </c>
      <c r="L259" s="23">
        <v>0</v>
      </c>
    </row>
    <row r="260" spans="1:12">
      <c r="A260" s="23"/>
      <c r="B260" s="23">
        <v>19</v>
      </c>
      <c r="C260" s="23">
        <v>35</v>
      </c>
      <c r="D260" s="23"/>
      <c r="E260" s="23" t="s">
        <v>69</v>
      </c>
      <c r="F260" s="23">
        <v>15</v>
      </c>
      <c r="G260" s="23"/>
      <c r="H260" s="23">
        <v>3</v>
      </c>
      <c r="I260" s="23">
        <v>1</v>
      </c>
      <c r="J260" s="23">
        <v>0.2</v>
      </c>
      <c r="K260" s="23">
        <v>2</v>
      </c>
      <c r="L260" s="23">
        <v>0</v>
      </c>
    </row>
    <row r="261" spans="1:12">
      <c r="A261" s="23"/>
      <c r="B261" s="23">
        <v>19</v>
      </c>
      <c r="C261" s="23">
        <v>40</v>
      </c>
      <c r="D261" s="23"/>
      <c r="E261" s="23" t="s">
        <v>69</v>
      </c>
      <c r="F261" s="23">
        <v>15</v>
      </c>
      <c r="G261" s="23"/>
      <c r="H261" s="23">
        <v>7</v>
      </c>
      <c r="I261" s="23">
        <v>2</v>
      </c>
      <c r="J261" s="23">
        <v>0.45</v>
      </c>
      <c r="K261" s="23">
        <v>0.55000000000000004</v>
      </c>
      <c r="L261" s="23">
        <v>1</v>
      </c>
    </row>
    <row r="262" spans="1:12">
      <c r="A262" s="23"/>
      <c r="B262" s="23">
        <v>19</v>
      </c>
      <c r="C262" s="23">
        <v>45</v>
      </c>
      <c r="D262" s="23"/>
      <c r="E262" s="23" t="s">
        <v>69</v>
      </c>
      <c r="F262" s="23">
        <v>10</v>
      </c>
      <c r="G262" s="23"/>
      <c r="H262" s="23">
        <v>2</v>
      </c>
      <c r="I262" s="23">
        <v>4</v>
      </c>
      <c r="J262" s="23">
        <v>0.9</v>
      </c>
      <c r="K262" s="23">
        <v>0.09</v>
      </c>
      <c r="L262" s="23">
        <v>0</v>
      </c>
    </row>
    <row r="264" spans="1:12">
      <c r="A264" t="s">
        <v>120</v>
      </c>
      <c r="B264">
        <v>0</v>
      </c>
      <c r="C264">
        <v>0</v>
      </c>
      <c r="E264" t="s">
        <v>69</v>
      </c>
      <c r="F264">
        <v>20</v>
      </c>
      <c r="H264">
        <v>13</v>
      </c>
      <c r="I264">
        <v>3</v>
      </c>
      <c r="J264">
        <v>0.53</v>
      </c>
      <c r="K264">
        <v>0.08</v>
      </c>
      <c r="L264">
        <v>4</v>
      </c>
    </row>
    <row r="265" spans="1:12">
      <c r="B265">
        <v>0</v>
      </c>
      <c r="C265">
        <v>5</v>
      </c>
      <c r="E265" t="s">
        <v>69</v>
      </c>
      <c r="F265">
        <v>0</v>
      </c>
      <c r="H265">
        <v>19</v>
      </c>
      <c r="I265">
        <v>3</v>
      </c>
      <c r="J265">
        <v>0.27</v>
      </c>
      <c r="K265">
        <v>0.46</v>
      </c>
      <c r="L265">
        <v>7</v>
      </c>
    </row>
    <row r="266" spans="1:12">
      <c r="B266">
        <v>0</v>
      </c>
      <c r="C266">
        <v>10</v>
      </c>
      <c r="E266" t="s">
        <v>69</v>
      </c>
      <c r="F266">
        <v>35</v>
      </c>
      <c r="H266">
        <v>10</v>
      </c>
      <c r="I266">
        <v>1</v>
      </c>
      <c r="J266">
        <v>0.32500000000000001</v>
      </c>
      <c r="K266">
        <v>0.16</v>
      </c>
      <c r="L266">
        <v>1</v>
      </c>
    </row>
    <row r="267" spans="1:12">
      <c r="B267">
        <v>0</v>
      </c>
      <c r="C267">
        <v>15</v>
      </c>
      <c r="E267" t="s">
        <v>69</v>
      </c>
      <c r="F267">
        <v>0</v>
      </c>
      <c r="H267">
        <v>23</v>
      </c>
      <c r="I267">
        <v>3</v>
      </c>
      <c r="J267">
        <v>0.32</v>
      </c>
      <c r="K267">
        <v>0.09</v>
      </c>
      <c r="L267">
        <v>6</v>
      </c>
    </row>
    <row r="268" spans="1:12">
      <c r="B268">
        <v>0</v>
      </c>
      <c r="C268">
        <v>20</v>
      </c>
      <c r="E268" t="s">
        <v>69</v>
      </c>
      <c r="F268">
        <v>15</v>
      </c>
      <c r="H268">
        <v>18</v>
      </c>
      <c r="I268">
        <v>2</v>
      </c>
      <c r="J268">
        <v>0.21</v>
      </c>
      <c r="K268">
        <v>7.0000000000000007E-2</v>
      </c>
      <c r="L268">
        <v>2</v>
      </c>
    </row>
    <row r="269" spans="1:12">
      <c r="B269">
        <v>0</v>
      </c>
      <c r="C269">
        <v>25</v>
      </c>
      <c r="E269" t="s">
        <v>69</v>
      </c>
      <c r="F269">
        <v>0</v>
      </c>
      <c r="H269">
        <v>19</v>
      </c>
      <c r="I269">
        <v>2</v>
      </c>
      <c r="J269">
        <v>0.18</v>
      </c>
      <c r="K269">
        <v>0.41</v>
      </c>
      <c r="L269">
        <v>12</v>
      </c>
    </row>
    <row r="270" spans="1:12">
      <c r="B270">
        <v>0</v>
      </c>
      <c r="C270">
        <v>30</v>
      </c>
      <c r="E270" t="s">
        <v>69</v>
      </c>
      <c r="F270">
        <v>10</v>
      </c>
      <c r="H270">
        <v>16</v>
      </c>
      <c r="I270">
        <v>2</v>
      </c>
      <c r="J270">
        <v>0.13</v>
      </c>
      <c r="K270">
        <v>0.02</v>
      </c>
      <c r="L270">
        <v>5</v>
      </c>
    </row>
    <row r="271" spans="1:12">
      <c r="B271">
        <v>0</v>
      </c>
      <c r="C271">
        <v>35</v>
      </c>
      <c r="E271" t="s">
        <v>69</v>
      </c>
      <c r="F271">
        <v>0</v>
      </c>
      <c r="H271">
        <v>23</v>
      </c>
      <c r="I271">
        <v>0</v>
      </c>
      <c r="J271">
        <v>0.105</v>
      </c>
      <c r="K271">
        <v>0.1</v>
      </c>
      <c r="L271">
        <v>7</v>
      </c>
    </row>
    <row r="272" spans="1:12">
      <c r="B272">
        <v>0</v>
      </c>
      <c r="C272">
        <v>40</v>
      </c>
      <c r="E272" t="s">
        <v>69</v>
      </c>
      <c r="F272">
        <v>20</v>
      </c>
      <c r="H272">
        <v>16</v>
      </c>
      <c r="I272">
        <v>2</v>
      </c>
      <c r="J272">
        <v>0.21</v>
      </c>
      <c r="K272">
        <v>0.1</v>
      </c>
      <c r="L272">
        <v>1</v>
      </c>
    </row>
    <row r="273" spans="1:12">
      <c r="B273">
        <v>0</v>
      </c>
      <c r="C273">
        <v>45</v>
      </c>
      <c r="E273" t="s">
        <v>69</v>
      </c>
      <c r="F273">
        <v>0</v>
      </c>
      <c r="H273">
        <v>18</v>
      </c>
      <c r="I273">
        <v>0</v>
      </c>
      <c r="J273">
        <v>0.755</v>
      </c>
      <c r="K273">
        <v>0.105</v>
      </c>
      <c r="L273">
        <v>4</v>
      </c>
    </row>
    <row r="274" spans="1:12">
      <c r="A274" t="s">
        <v>120</v>
      </c>
      <c r="B274">
        <v>12</v>
      </c>
      <c r="C274">
        <v>0</v>
      </c>
      <c r="E274" t="s">
        <v>69</v>
      </c>
      <c r="F274">
        <v>30</v>
      </c>
      <c r="H274">
        <v>15</v>
      </c>
      <c r="I274">
        <v>0</v>
      </c>
      <c r="J274">
        <v>0.47</v>
      </c>
      <c r="K274">
        <v>0.16500000000000001</v>
      </c>
      <c r="L274">
        <v>1</v>
      </c>
    </row>
    <row r="275" spans="1:12">
      <c r="B275">
        <v>12</v>
      </c>
      <c r="C275">
        <v>5</v>
      </c>
      <c r="E275" t="s">
        <v>69</v>
      </c>
      <c r="F275">
        <v>15</v>
      </c>
      <c r="H275">
        <v>11</v>
      </c>
      <c r="I275">
        <v>2</v>
      </c>
      <c r="J275">
        <v>0.56000000000000005</v>
      </c>
      <c r="K275">
        <v>0.1</v>
      </c>
      <c r="L275">
        <v>2</v>
      </c>
    </row>
    <row r="276" spans="1:12">
      <c r="B276">
        <v>12</v>
      </c>
      <c r="C276">
        <v>10</v>
      </c>
      <c r="E276" t="s">
        <v>69</v>
      </c>
      <c r="F276">
        <v>60</v>
      </c>
      <c r="H276">
        <v>9</v>
      </c>
      <c r="I276">
        <v>1</v>
      </c>
      <c r="J276">
        <v>0.245</v>
      </c>
      <c r="K276">
        <v>0.18</v>
      </c>
      <c r="L276">
        <v>0</v>
      </c>
    </row>
    <row r="277" spans="1:12">
      <c r="B277">
        <v>12</v>
      </c>
      <c r="C277">
        <v>15</v>
      </c>
      <c r="E277" t="s">
        <v>121</v>
      </c>
      <c r="F277">
        <v>80</v>
      </c>
      <c r="H277">
        <v>21</v>
      </c>
      <c r="I277">
        <v>4</v>
      </c>
      <c r="J277">
        <v>0.16</v>
      </c>
      <c r="K277">
        <v>0.08</v>
      </c>
      <c r="L277">
        <v>3</v>
      </c>
    </row>
    <row r="278" spans="1:12">
      <c r="B278">
        <v>12</v>
      </c>
      <c r="C278">
        <v>20</v>
      </c>
      <c r="E278" t="s">
        <v>69</v>
      </c>
      <c r="F278">
        <v>50</v>
      </c>
      <c r="H278">
        <v>19</v>
      </c>
      <c r="I278">
        <v>1</v>
      </c>
      <c r="J278">
        <v>0.43</v>
      </c>
      <c r="K278">
        <v>0.97</v>
      </c>
      <c r="L278">
        <v>2</v>
      </c>
    </row>
    <row r="279" spans="1:12">
      <c r="B279">
        <v>12</v>
      </c>
      <c r="C279">
        <v>25</v>
      </c>
      <c r="E279" t="s">
        <v>69</v>
      </c>
      <c r="F279">
        <v>20</v>
      </c>
      <c r="H279">
        <v>20</v>
      </c>
      <c r="I279">
        <v>3</v>
      </c>
      <c r="J279">
        <v>0.67</v>
      </c>
      <c r="K279">
        <v>0.20499999999999999</v>
      </c>
      <c r="L279">
        <v>4</v>
      </c>
    </row>
    <row r="280" spans="1:12">
      <c r="B280">
        <v>12</v>
      </c>
      <c r="C280">
        <v>30</v>
      </c>
      <c r="E280" t="s">
        <v>122</v>
      </c>
      <c r="F280">
        <v>25</v>
      </c>
      <c r="H280">
        <v>9</v>
      </c>
      <c r="I280">
        <v>0</v>
      </c>
      <c r="J280">
        <v>0.41</v>
      </c>
      <c r="K280">
        <v>0.63</v>
      </c>
      <c r="L280">
        <v>1</v>
      </c>
    </row>
    <row r="281" spans="1:12">
      <c r="B281">
        <v>12</v>
      </c>
      <c r="C281">
        <v>35</v>
      </c>
      <c r="E281" t="s">
        <v>69</v>
      </c>
      <c r="F281">
        <v>20</v>
      </c>
      <c r="H281">
        <v>8</v>
      </c>
      <c r="I281">
        <v>1</v>
      </c>
      <c r="J281">
        <v>0.11</v>
      </c>
      <c r="K281">
        <v>0.61</v>
      </c>
      <c r="L281">
        <v>0</v>
      </c>
    </row>
    <row r="282" spans="1:12">
      <c r="B282">
        <v>12</v>
      </c>
      <c r="C282">
        <v>40</v>
      </c>
      <c r="E282" t="s">
        <v>69</v>
      </c>
      <c r="F282">
        <v>20</v>
      </c>
      <c r="H282">
        <v>16</v>
      </c>
      <c r="I282">
        <v>1</v>
      </c>
      <c r="J282">
        <v>0.63500000000000001</v>
      </c>
      <c r="K282">
        <v>0.09</v>
      </c>
      <c r="L282">
        <v>1</v>
      </c>
    </row>
    <row r="283" spans="1:12">
      <c r="B283">
        <v>12</v>
      </c>
      <c r="C283">
        <v>45</v>
      </c>
      <c r="E283" t="s">
        <v>69</v>
      </c>
      <c r="F283">
        <v>15</v>
      </c>
      <c r="H283">
        <v>16</v>
      </c>
      <c r="I283">
        <v>2</v>
      </c>
      <c r="J283">
        <v>0.11</v>
      </c>
      <c r="K283">
        <v>0.1</v>
      </c>
      <c r="L283">
        <v>2</v>
      </c>
    </row>
    <row r="284" spans="1:12">
      <c r="A284" t="s">
        <v>120</v>
      </c>
      <c r="B284">
        <v>24</v>
      </c>
      <c r="C284">
        <v>0</v>
      </c>
      <c r="E284" t="s">
        <v>87</v>
      </c>
      <c r="F284">
        <v>50</v>
      </c>
      <c r="H284">
        <v>6</v>
      </c>
      <c r="I284">
        <v>0</v>
      </c>
      <c r="J284">
        <v>0.36</v>
      </c>
      <c r="K284">
        <v>0.42</v>
      </c>
      <c r="L284">
        <v>1</v>
      </c>
    </row>
    <row r="285" spans="1:12">
      <c r="B285">
        <v>24</v>
      </c>
      <c r="C285">
        <v>5</v>
      </c>
      <c r="E285" t="s">
        <v>73</v>
      </c>
      <c r="F285">
        <v>2</v>
      </c>
      <c r="H285">
        <v>13</v>
      </c>
      <c r="I285">
        <v>0</v>
      </c>
      <c r="J285">
        <v>0.43</v>
      </c>
      <c r="K285">
        <v>0.83</v>
      </c>
      <c r="L285">
        <v>3</v>
      </c>
    </row>
    <row r="286" spans="1:12">
      <c r="B286">
        <v>24</v>
      </c>
      <c r="C286">
        <v>10</v>
      </c>
      <c r="E286" t="s">
        <v>122</v>
      </c>
      <c r="F286">
        <v>20</v>
      </c>
      <c r="H286">
        <v>3</v>
      </c>
      <c r="I286">
        <v>0</v>
      </c>
      <c r="J286">
        <v>0.41</v>
      </c>
      <c r="K286">
        <v>1</v>
      </c>
      <c r="L286">
        <v>0</v>
      </c>
    </row>
    <row r="287" spans="1:12">
      <c r="B287">
        <v>24</v>
      </c>
      <c r="C287">
        <v>15</v>
      </c>
      <c r="E287" t="s">
        <v>87</v>
      </c>
      <c r="F287">
        <v>10</v>
      </c>
      <c r="H287">
        <v>12</v>
      </c>
      <c r="I287">
        <v>1</v>
      </c>
      <c r="J287">
        <v>0.47</v>
      </c>
      <c r="K287">
        <v>0.57999999999999996</v>
      </c>
      <c r="L287">
        <v>3</v>
      </c>
    </row>
    <row r="288" spans="1:12">
      <c r="B288">
        <v>24</v>
      </c>
      <c r="C288">
        <v>20</v>
      </c>
      <c r="E288" t="s">
        <v>123</v>
      </c>
      <c r="F288">
        <v>90</v>
      </c>
      <c r="H288">
        <v>7</v>
      </c>
      <c r="I288">
        <v>0</v>
      </c>
      <c r="J288">
        <v>0.08</v>
      </c>
      <c r="K288">
        <v>0.84</v>
      </c>
      <c r="L288">
        <v>1</v>
      </c>
    </row>
    <row r="289" spans="1:11">
      <c r="B289">
        <v>24</v>
      </c>
      <c r="C289">
        <v>25</v>
      </c>
      <c r="E289" t="s">
        <v>124</v>
      </c>
      <c r="F289">
        <v>50</v>
      </c>
      <c r="H289">
        <v>6</v>
      </c>
      <c r="I289">
        <v>4</v>
      </c>
      <c r="J289">
        <v>0.48</v>
      </c>
      <c r="K289">
        <v>0.09</v>
      </c>
    </row>
    <row r="290" spans="1:11">
      <c r="B290">
        <v>24</v>
      </c>
      <c r="C290">
        <v>30</v>
      </c>
      <c r="E290" t="s">
        <v>124</v>
      </c>
      <c r="F290">
        <v>70</v>
      </c>
      <c r="H290">
        <v>5</v>
      </c>
      <c r="I290">
        <v>1</v>
      </c>
      <c r="J290">
        <v>0.4</v>
      </c>
      <c r="K290">
        <v>0.17</v>
      </c>
    </row>
    <row r="291" spans="1:11">
      <c r="B291">
        <v>24</v>
      </c>
      <c r="C291">
        <v>35</v>
      </c>
      <c r="E291" t="s">
        <v>104</v>
      </c>
      <c r="F291">
        <v>1</v>
      </c>
      <c r="H291">
        <v>1</v>
      </c>
      <c r="I291">
        <v>0</v>
      </c>
      <c r="J291">
        <v>1.9</v>
      </c>
    </row>
    <row r="292" spans="1:11">
      <c r="B292">
        <v>24</v>
      </c>
      <c r="C292">
        <v>40</v>
      </c>
      <c r="E292" t="s">
        <v>125</v>
      </c>
      <c r="F292">
        <v>5</v>
      </c>
      <c r="H292">
        <v>6</v>
      </c>
      <c r="I292">
        <v>3</v>
      </c>
      <c r="J292">
        <v>0.25</v>
      </c>
      <c r="K292">
        <v>0.25</v>
      </c>
    </row>
    <row r="293" spans="1:11">
      <c r="B293">
        <v>24</v>
      </c>
      <c r="C293">
        <v>45</v>
      </c>
      <c r="E293" t="s">
        <v>126</v>
      </c>
      <c r="F293">
        <v>20</v>
      </c>
      <c r="H293">
        <v>6</v>
      </c>
      <c r="I293">
        <v>0</v>
      </c>
      <c r="J293">
        <v>0.73</v>
      </c>
      <c r="K293">
        <v>0.92</v>
      </c>
    </row>
    <row r="294" spans="1:11">
      <c r="A294" t="s">
        <v>120</v>
      </c>
      <c r="B294">
        <v>35</v>
      </c>
      <c r="C294">
        <v>0</v>
      </c>
      <c r="E294" t="s">
        <v>127</v>
      </c>
      <c r="F294">
        <v>90</v>
      </c>
      <c r="H294">
        <v>3</v>
      </c>
      <c r="I294">
        <v>0</v>
      </c>
      <c r="J294">
        <v>1.5</v>
      </c>
      <c r="K294">
        <v>0.53</v>
      </c>
    </row>
    <row r="295" spans="1:11">
      <c r="B295">
        <v>35</v>
      </c>
      <c r="C295">
        <v>5</v>
      </c>
      <c r="E295" t="s">
        <v>128</v>
      </c>
      <c r="F295">
        <v>90</v>
      </c>
      <c r="H295">
        <v>4</v>
      </c>
      <c r="I295">
        <v>4</v>
      </c>
      <c r="J295">
        <v>0.48</v>
      </c>
      <c r="K295">
        <v>0.85</v>
      </c>
    </row>
    <row r="296" spans="1:11">
      <c r="B296">
        <v>35</v>
      </c>
      <c r="C296">
        <v>10</v>
      </c>
      <c r="E296" t="s">
        <v>129</v>
      </c>
      <c r="F296">
        <v>95</v>
      </c>
    </row>
    <row r="297" spans="1:11">
      <c r="B297">
        <v>35</v>
      </c>
      <c r="C297">
        <v>15</v>
      </c>
      <c r="E297" t="s">
        <v>129</v>
      </c>
      <c r="F297">
        <v>95</v>
      </c>
    </row>
    <row r="298" spans="1:11">
      <c r="B298">
        <v>35</v>
      </c>
      <c r="C298">
        <v>20</v>
      </c>
      <c r="E298" t="s">
        <v>129</v>
      </c>
      <c r="F298">
        <v>95</v>
      </c>
    </row>
    <row r="299" spans="1:11">
      <c r="B299">
        <v>35</v>
      </c>
      <c r="C299">
        <v>25</v>
      </c>
      <c r="E299" t="s">
        <v>124</v>
      </c>
      <c r="F299">
        <v>50</v>
      </c>
      <c r="H299">
        <v>8</v>
      </c>
      <c r="I299">
        <v>2</v>
      </c>
      <c r="J299">
        <v>0.49</v>
      </c>
      <c r="K299">
        <v>0.06</v>
      </c>
    </row>
    <row r="300" spans="1:11">
      <c r="B300">
        <v>35</v>
      </c>
      <c r="C300">
        <v>30</v>
      </c>
      <c r="E300" t="s">
        <v>128</v>
      </c>
      <c r="F300">
        <v>30</v>
      </c>
      <c r="H300">
        <v>5</v>
      </c>
      <c r="I300">
        <v>1</v>
      </c>
      <c r="J300">
        <v>0.33</v>
      </c>
      <c r="K300">
        <v>0.12</v>
      </c>
    </row>
    <row r="301" spans="1:11">
      <c r="B301">
        <v>35</v>
      </c>
      <c r="C301">
        <v>35</v>
      </c>
      <c r="E301" t="s">
        <v>130</v>
      </c>
      <c r="F301">
        <v>50</v>
      </c>
      <c r="H301">
        <v>10</v>
      </c>
      <c r="I301">
        <v>0</v>
      </c>
      <c r="J301">
        <v>0.23</v>
      </c>
      <c r="K301">
        <v>0.22</v>
      </c>
    </row>
    <row r="302" spans="1:11">
      <c r="B302">
        <v>35</v>
      </c>
      <c r="C302">
        <v>40</v>
      </c>
      <c r="E302" t="s">
        <v>128</v>
      </c>
      <c r="F302">
        <v>70</v>
      </c>
      <c r="H302">
        <v>5</v>
      </c>
      <c r="I302">
        <v>0</v>
      </c>
      <c r="J302">
        <v>1.74</v>
      </c>
      <c r="K302">
        <v>1.2</v>
      </c>
    </row>
    <row r="303" spans="1:11">
      <c r="B303">
        <v>35</v>
      </c>
      <c r="C303">
        <v>45</v>
      </c>
      <c r="E303" t="s">
        <v>125</v>
      </c>
      <c r="F303">
        <v>50</v>
      </c>
      <c r="H303">
        <v>3</v>
      </c>
      <c r="I303">
        <v>0</v>
      </c>
      <c r="J303">
        <v>0.73</v>
      </c>
      <c r="K303">
        <v>0.65</v>
      </c>
    </row>
    <row r="305" spans="1:12">
      <c r="A305" t="s">
        <v>120</v>
      </c>
      <c r="B305">
        <v>0</v>
      </c>
      <c r="C305">
        <v>1</v>
      </c>
      <c r="E305" t="s">
        <v>69</v>
      </c>
      <c r="F305">
        <v>10</v>
      </c>
      <c r="H305">
        <v>16</v>
      </c>
      <c r="I305">
        <v>4</v>
      </c>
      <c r="J305">
        <v>0.56000000000000005</v>
      </c>
      <c r="K305">
        <v>0.31</v>
      </c>
      <c r="L305">
        <v>3</v>
      </c>
    </row>
    <row r="306" spans="1:12">
      <c r="B306">
        <v>0</v>
      </c>
      <c r="C306">
        <v>5</v>
      </c>
      <c r="E306" t="s">
        <v>131</v>
      </c>
      <c r="F306">
        <v>0</v>
      </c>
      <c r="H306">
        <v>16</v>
      </c>
      <c r="I306">
        <v>4</v>
      </c>
      <c r="J306">
        <v>0.24</v>
      </c>
      <c r="K306">
        <v>0.41</v>
      </c>
      <c r="L306">
        <v>3</v>
      </c>
    </row>
    <row r="307" spans="1:12">
      <c r="B307">
        <v>0</v>
      </c>
      <c r="C307">
        <v>10</v>
      </c>
      <c r="E307" t="s">
        <v>69</v>
      </c>
      <c r="F307">
        <v>5</v>
      </c>
      <c r="H307">
        <v>14</v>
      </c>
      <c r="I307">
        <v>15</v>
      </c>
      <c r="J307">
        <v>0.39</v>
      </c>
      <c r="K307">
        <v>0.45</v>
      </c>
      <c r="L307">
        <v>3</v>
      </c>
    </row>
    <row r="308" spans="1:12">
      <c r="B308">
        <v>0</v>
      </c>
      <c r="C308">
        <v>15</v>
      </c>
      <c r="E308" t="s">
        <v>131</v>
      </c>
      <c r="F308">
        <v>0</v>
      </c>
      <c r="H308">
        <v>17</v>
      </c>
      <c r="I308">
        <v>7</v>
      </c>
      <c r="J308">
        <v>0.46</v>
      </c>
      <c r="K308">
        <v>0.17</v>
      </c>
      <c r="L308">
        <v>6</v>
      </c>
    </row>
    <row r="309" spans="1:12">
      <c r="B309">
        <v>0</v>
      </c>
      <c r="C309">
        <v>20</v>
      </c>
      <c r="E309" t="s">
        <v>69</v>
      </c>
      <c r="F309">
        <v>2</v>
      </c>
      <c r="H309">
        <v>17</v>
      </c>
      <c r="I309">
        <v>7</v>
      </c>
      <c r="J309">
        <v>0.37</v>
      </c>
      <c r="K309">
        <v>0.23</v>
      </c>
      <c r="L309">
        <v>2</v>
      </c>
    </row>
    <row r="310" spans="1:12">
      <c r="B310">
        <v>0</v>
      </c>
      <c r="C310">
        <v>25</v>
      </c>
      <c r="E310" t="s">
        <v>131</v>
      </c>
      <c r="F310">
        <v>0</v>
      </c>
      <c r="H310">
        <v>13</v>
      </c>
      <c r="I310">
        <v>10</v>
      </c>
      <c r="J310">
        <v>0.51</v>
      </c>
      <c r="K310">
        <v>0.05</v>
      </c>
      <c r="L310">
        <v>2</v>
      </c>
    </row>
    <row r="311" spans="1:12">
      <c r="B311">
        <v>0</v>
      </c>
      <c r="C311">
        <v>30</v>
      </c>
      <c r="E311" t="s">
        <v>69</v>
      </c>
      <c r="F311">
        <v>2</v>
      </c>
      <c r="H311">
        <v>21</v>
      </c>
      <c r="I311">
        <v>8</v>
      </c>
      <c r="J311">
        <v>0.23</v>
      </c>
      <c r="K311">
        <v>0.18</v>
      </c>
      <c r="L311">
        <v>3</v>
      </c>
    </row>
    <row r="312" spans="1:12">
      <c r="B312">
        <v>0</v>
      </c>
      <c r="C312">
        <v>35</v>
      </c>
      <c r="E312" t="s">
        <v>131</v>
      </c>
      <c r="F312">
        <v>0</v>
      </c>
      <c r="H312">
        <v>13</v>
      </c>
      <c r="I312">
        <v>7</v>
      </c>
      <c r="J312">
        <v>0.39</v>
      </c>
      <c r="K312">
        <v>0.17</v>
      </c>
      <c r="L312">
        <v>3</v>
      </c>
    </row>
    <row r="313" spans="1:12">
      <c r="B313">
        <v>0</v>
      </c>
      <c r="C313">
        <v>40</v>
      </c>
      <c r="E313" t="s">
        <v>69</v>
      </c>
      <c r="F313">
        <v>1</v>
      </c>
      <c r="H313">
        <v>27</v>
      </c>
      <c r="I313">
        <v>8</v>
      </c>
      <c r="J313">
        <v>0.24</v>
      </c>
      <c r="K313">
        <v>0.18</v>
      </c>
      <c r="L313">
        <v>6</v>
      </c>
    </row>
    <row r="314" spans="1:12">
      <c r="B314">
        <v>0</v>
      </c>
      <c r="C314">
        <v>45</v>
      </c>
      <c r="E314" t="s">
        <v>131</v>
      </c>
      <c r="F314">
        <v>0</v>
      </c>
      <c r="H314">
        <v>10</v>
      </c>
      <c r="I314">
        <v>2</v>
      </c>
      <c r="J314">
        <v>0.23</v>
      </c>
      <c r="K314">
        <v>0.98</v>
      </c>
      <c r="L314">
        <v>1</v>
      </c>
    </row>
    <row r="315" spans="1:12">
      <c r="B315">
        <v>12</v>
      </c>
      <c r="C315">
        <v>1</v>
      </c>
      <c r="E315" t="s">
        <v>69</v>
      </c>
      <c r="F315">
        <v>40</v>
      </c>
      <c r="H315">
        <v>16</v>
      </c>
      <c r="I315">
        <v>4</v>
      </c>
      <c r="J315">
        <v>0.9</v>
      </c>
      <c r="K315">
        <v>0.3</v>
      </c>
      <c r="L315">
        <v>1</v>
      </c>
    </row>
    <row r="316" spans="1:12">
      <c r="B316">
        <v>12</v>
      </c>
      <c r="C316">
        <v>5</v>
      </c>
      <c r="E316" t="s">
        <v>69</v>
      </c>
      <c r="F316">
        <v>10</v>
      </c>
      <c r="H316">
        <v>17</v>
      </c>
      <c r="I316">
        <v>4</v>
      </c>
      <c r="J316">
        <v>0.16</v>
      </c>
      <c r="K316">
        <v>0.54</v>
      </c>
      <c r="L316">
        <v>3</v>
      </c>
    </row>
    <row r="317" spans="1:12">
      <c r="B317">
        <v>12</v>
      </c>
      <c r="C317">
        <v>10</v>
      </c>
      <c r="E317" t="s">
        <v>69</v>
      </c>
      <c r="F317">
        <v>15</v>
      </c>
      <c r="H317">
        <v>6</v>
      </c>
      <c r="I317">
        <v>5</v>
      </c>
      <c r="J317">
        <v>0.59</v>
      </c>
      <c r="K317">
        <v>0.11</v>
      </c>
      <c r="L317">
        <v>0</v>
      </c>
    </row>
    <row r="318" spans="1:12">
      <c r="B318">
        <v>12</v>
      </c>
      <c r="C318">
        <v>15</v>
      </c>
      <c r="E318" t="s">
        <v>69</v>
      </c>
      <c r="F318">
        <v>10</v>
      </c>
      <c r="H318">
        <v>8</v>
      </c>
      <c r="I318">
        <v>4</v>
      </c>
      <c r="J318">
        <v>0.28000000000000003</v>
      </c>
      <c r="K318">
        <v>0.06</v>
      </c>
      <c r="L318">
        <v>2</v>
      </c>
    </row>
    <row r="319" spans="1:12">
      <c r="B319">
        <v>12</v>
      </c>
      <c r="C319">
        <v>20</v>
      </c>
      <c r="E319" t="s">
        <v>69</v>
      </c>
      <c r="F319">
        <v>20</v>
      </c>
      <c r="H319">
        <v>12</v>
      </c>
      <c r="I319">
        <v>4</v>
      </c>
      <c r="J319">
        <v>0.51</v>
      </c>
      <c r="K319">
        <v>0.79</v>
      </c>
      <c r="L319">
        <v>2</v>
      </c>
    </row>
    <row r="320" spans="1:12">
      <c r="B320">
        <v>12</v>
      </c>
      <c r="C320">
        <v>25</v>
      </c>
      <c r="E320" t="s">
        <v>98</v>
      </c>
      <c r="F320">
        <v>10</v>
      </c>
      <c r="H320">
        <v>9</v>
      </c>
      <c r="I320">
        <v>1</v>
      </c>
      <c r="J320">
        <v>0.41</v>
      </c>
      <c r="K320">
        <v>0.87</v>
      </c>
      <c r="L320">
        <v>1</v>
      </c>
    </row>
    <row r="321" spans="1:12">
      <c r="B321">
        <v>12</v>
      </c>
      <c r="C321">
        <v>30</v>
      </c>
      <c r="E321" t="s">
        <v>69</v>
      </c>
      <c r="F321">
        <v>30</v>
      </c>
      <c r="H321">
        <v>11</v>
      </c>
      <c r="I321">
        <v>5</v>
      </c>
      <c r="J321">
        <v>0.59</v>
      </c>
      <c r="K321">
        <v>0.28999999999999998</v>
      </c>
      <c r="L321">
        <v>0</v>
      </c>
    </row>
    <row r="322" spans="1:12">
      <c r="B322">
        <v>12</v>
      </c>
      <c r="C322">
        <v>35</v>
      </c>
      <c r="E322" t="s">
        <v>69</v>
      </c>
      <c r="F322">
        <v>15</v>
      </c>
      <c r="H322">
        <v>17</v>
      </c>
      <c r="I322">
        <v>3</v>
      </c>
      <c r="J322">
        <v>0.56999999999999995</v>
      </c>
      <c r="K322">
        <v>0.71</v>
      </c>
      <c r="L322">
        <v>2</v>
      </c>
    </row>
    <row r="323" spans="1:12">
      <c r="B323">
        <v>12</v>
      </c>
      <c r="C323">
        <v>40</v>
      </c>
      <c r="E323" t="s">
        <v>98</v>
      </c>
      <c r="F323">
        <v>10</v>
      </c>
      <c r="H323">
        <v>5</v>
      </c>
      <c r="I323">
        <v>2</v>
      </c>
      <c r="J323">
        <v>0.83</v>
      </c>
      <c r="K323">
        <v>0.67</v>
      </c>
      <c r="L323">
        <v>0</v>
      </c>
    </row>
    <row r="324" spans="1:12">
      <c r="B324">
        <v>12</v>
      </c>
      <c r="C324">
        <v>45</v>
      </c>
      <c r="E324" t="s">
        <v>69</v>
      </c>
      <c r="F324">
        <v>5</v>
      </c>
      <c r="H324">
        <v>8</v>
      </c>
      <c r="I324">
        <v>1</v>
      </c>
      <c r="J324">
        <v>1.53</v>
      </c>
      <c r="K324">
        <v>0.56999999999999995</v>
      </c>
      <c r="L324">
        <v>1</v>
      </c>
    </row>
    <row r="325" spans="1:12">
      <c r="B325">
        <v>25</v>
      </c>
      <c r="C325">
        <v>1</v>
      </c>
      <c r="E325" t="s">
        <v>69</v>
      </c>
      <c r="F325">
        <v>10</v>
      </c>
      <c r="H325">
        <v>7</v>
      </c>
      <c r="I325">
        <v>2</v>
      </c>
      <c r="J325">
        <v>1.47</v>
      </c>
      <c r="K325">
        <v>0.15</v>
      </c>
      <c r="L325">
        <v>1</v>
      </c>
    </row>
    <row r="326" spans="1:12">
      <c r="B326">
        <v>25</v>
      </c>
      <c r="C326">
        <v>5</v>
      </c>
      <c r="E326" t="s">
        <v>69</v>
      </c>
      <c r="F326">
        <v>40</v>
      </c>
      <c r="H326">
        <v>7</v>
      </c>
      <c r="I326">
        <v>1</v>
      </c>
      <c r="J326">
        <v>1.24</v>
      </c>
      <c r="K326">
        <v>0.28999999999999998</v>
      </c>
      <c r="L326">
        <v>4</v>
      </c>
    </row>
    <row r="327" spans="1:12">
      <c r="B327">
        <v>25</v>
      </c>
      <c r="C327">
        <v>10</v>
      </c>
      <c r="E327" t="s">
        <v>69</v>
      </c>
      <c r="F327">
        <v>15</v>
      </c>
      <c r="H327">
        <v>5</v>
      </c>
      <c r="I327">
        <v>3</v>
      </c>
      <c r="J327">
        <v>1.29</v>
      </c>
      <c r="K327">
        <v>0.08</v>
      </c>
      <c r="L327">
        <v>0</v>
      </c>
    </row>
    <row r="328" spans="1:12">
      <c r="B328">
        <v>25</v>
      </c>
      <c r="C328">
        <v>15</v>
      </c>
      <c r="E328" t="s">
        <v>69</v>
      </c>
      <c r="F328">
        <v>40</v>
      </c>
      <c r="H328">
        <v>7</v>
      </c>
      <c r="I328">
        <v>1</v>
      </c>
      <c r="J328">
        <v>0.45</v>
      </c>
      <c r="K328">
        <v>0.7</v>
      </c>
      <c r="L328">
        <v>4</v>
      </c>
    </row>
    <row r="329" spans="1:12">
      <c r="B329">
        <v>25</v>
      </c>
      <c r="C329">
        <v>20</v>
      </c>
      <c r="E329" t="s">
        <v>69</v>
      </c>
      <c r="F329">
        <v>40</v>
      </c>
      <c r="H329">
        <v>6</v>
      </c>
      <c r="I329">
        <v>1</v>
      </c>
      <c r="J329">
        <v>1.1200000000000001</v>
      </c>
      <c r="K329">
        <v>1.0900000000000001</v>
      </c>
      <c r="L329">
        <v>3</v>
      </c>
    </row>
    <row r="330" spans="1:12">
      <c r="B330">
        <v>25</v>
      </c>
      <c r="C330">
        <v>25</v>
      </c>
      <c r="E330" t="s">
        <v>69</v>
      </c>
      <c r="F330">
        <v>30</v>
      </c>
      <c r="H330">
        <v>6</v>
      </c>
      <c r="I330">
        <v>3</v>
      </c>
      <c r="J330">
        <v>0.72</v>
      </c>
      <c r="K330">
        <v>0.24</v>
      </c>
      <c r="L330">
        <v>1</v>
      </c>
    </row>
    <row r="331" spans="1:12">
      <c r="B331">
        <v>25</v>
      </c>
      <c r="C331">
        <v>30</v>
      </c>
      <c r="E331" t="s">
        <v>98</v>
      </c>
      <c r="F331">
        <v>10</v>
      </c>
      <c r="H331">
        <v>5</v>
      </c>
      <c r="I331">
        <v>1</v>
      </c>
      <c r="J331">
        <v>1.37</v>
      </c>
      <c r="K331">
        <v>0.4</v>
      </c>
      <c r="L331">
        <v>4</v>
      </c>
    </row>
    <row r="332" spans="1:12">
      <c r="B332">
        <v>25</v>
      </c>
      <c r="C332">
        <v>35</v>
      </c>
      <c r="E332" t="s">
        <v>69</v>
      </c>
      <c r="F332">
        <v>15</v>
      </c>
      <c r="H332">
        <v>6</v>
      </c>
      <c r="I332">
        <v>2</v>
      </c>
      <c r="J332">
        <v>0.51</v>
      </c>
      <c r="K332">
        <v>1.23</v>
      </c>
      <c r="L332">
        <v>0</v>
      </c>
    </row>
    <row r="333" spans="1:12">
      <c r="B333">
        <v>25</v>
      </c>
      <c r="C333">
        <v>40</v>
      </c>
      <c r="E333" t="s">
        <v>69</v>
      </c>
      <c r="F333">
        <v>15</v>
      </c>
      <c r="H333">
        <v>2</v>
      </c>
      <c r="I333">
        <v>3</v>
      </c>
      <c r="J333">
        <v>0.22</v>
      </c>
      <c r="K333">
        <v>0.14000000000000001</v>
      </c>
      <c r="L333">
        <v>0</v>
      </c>
    </row>
    <row r="334" spans="1:12">
      <c r="B334">
        <v>25</v>
      </c>
      <c r="C334">
        <v>45</v>
      </c>
      <c r="E334" t="s">
        <v>69</v>
      </c>
      <c r="F334">
        <v>5</v>
      </c>
      <c r="H334">
        <v>3</v>
      </c>
      <c r="I334">
        <v>0</v>
      </c>
      <c r="J334">
        <v>1.38</v>
      </c>
      <c r="K334">
        <v>0.97</v>
      </c>
      <c r="L334">
        <v>0</v>
      </c>
    </row>
    <row r="335" spans="1:12">
      <c r="A335" t="s">
        <v>120</v>
      </c>
      <c r="B335">
        <v>35</v>
      </c>
      <c r="C335">
        <v>0</v>
      </c>
      <c r="E335" t="s">
        <v>118</v>
      </c>
      <c r="F335">
        <v>15</v>
      </c>
      <c r="H335">
        <v>10</v>
      </c>
      <c r="I335">
        <v>2</v>
      </c>
      <c r="J335">
        <v>0.6</v>
      </c>
      <c r="K335">
        <v>0.08</v>
      </c>
      <c r="L335">
        <v>5</v>
      </c>
    </row>
    <row r="336" spans="1:12">
      <c r="B336">
        <v>35</v>
      </c>
      <c r="C336">
        <v>5</v>
      </c>
      <c r="E336" t="s">
        <v>123</v>
      </c>
      <c r="F336">
        <v>20</v>
      </c>
      <c r="H336">
        <v>6</v>
      </c>
      <c r="I336">
        <v>3</v>
      </c>
      <c r="J336">
        <v>0.5</v>
      </c>
      <c r="K336">
        <v>6.5000000000000002E-2</v>
      </c>
      <c r="L336">
        <v>2</v>
      </c>
    </row>
    <row r="337" spans="2:12">
      <c r="B337">
        <v>35</v>
      </c>
      <c r="C337">
        <v>10</v>
      </c>
      <c r="E337" t="s">
        <v>69</v>
      </c>
      <c r="F337">
        <v>25</v>
      </c>
      <c r="H337">
        <v>7</v>
      </c>
      <c r="I337">
        <v>2</v>
      </c>
      <c r="J337">
        <v>0.66</v>
      </c>
      <c r="K337">
        <v>0.11</v>
      </c>
      <c r="L337">
        <v>5</v>
      </c>
    </row>
    <row r="338" spans="2:12">
      <c r="B338">
        <v>35</v>
      </c>
      <c r="C338">
        <v>15</v>
      </c>
      <c r="E338" t="s">
        <v>69</v>
      </c>
      <c r="F338">
        <v>5</v>
      </c>
      <c r="H338">
        <v>4</v>
      </c>
      <c r="I338">
        <v>0</v>
      </c>
      <c r="J338">
        <v>1.3</v>
      </c>
      <c r="K338">
        <v>0.05</v>
      </c>
      <c r="L338">
        <v>4</v>
      </c>
    </row>
    <row r="339" spans="2:12">
      <c r="B339">
        <v>35</v>
      </c>
      <c r="C339">
        <v>20</v>
      </c>
      <c r="E339" t="s">
        <v>69</v>
      </c>
      <c r="F339">
        <v>25</v>
      </c>
      <c r="H339">
        <v>6</v>
      </c>
      <c r="I339">
        <v>0</v>
      </c>
      <c r="J339">
        <v>0.43</v>
      </c>
      <c r="K339">
        <v>0.16</v>
      </c>
      <c r="L339">
        <v>6</v>
      </c>
    </row>
    <row r="340" spans="2:12">
      <c r="B340">
        <v>35</v>
      </c>
      <c r="C340">
        <v>25</v>
      </c>
      <c r="E340" t="s">
        <v>73</v>
      </c>
      <c r="F340">
        <v>0</v>
      </c>
      <c r="H340">
        <v>3</v>
      </c>
      <c r="I340">
        <v>0</v>
      </c>
      <c r="J340">
        <v>1.2</v>
      </c>
      <c r="K340">
        <v>0.22</v>
      </c>
      <c r="L340">
        <v>1</v>
      </c>
    </row>
    <row r="341" spans="2:12">
      <c r="B341">
        <v>35</v>
      </c>
      <c r="C341">
        <v>30</v>
      </c>
      <c r="E341" t="s">
        <v>69</v>
      </c>
      <c r="F341">
        <v>40</v>
      </c>
      <c r="H341">
        <v>5</v>
      </c>
      <c r="I341">
        <v>2</v>
      </c>
      <c r="J341">
        <v>0.55000000000000004</v>
      </c>
      <c r="K341">
        <v>1.1000000000000001</v>
      </c>
      <c r="L341">
        <v>5</v>
      </c>
    </row>
    <row r="342" spans="2:12">
      <c r="B342">
        <v>35</v>
      </c>
      <c r="C342">
        <v>35</v>
      </c>
      <c r="E342" t="s">
        <v>118</v>
      </c>
      <c r="F342">
        <v>10</v>
      </c>
      <c r="H342">
        <v>7</v>
      </c>
      <c r="I342">
        <v>0</v>
      </c>
      <c r="J342">
        <v>0.73</v>
      </c>
      <c r="K342">
        <v>0.27</v>
      </c>
      <c r="L342">
        <v>1</v>
      </c>
    </row>
    <row r="343" spans="2:12">
      <c r="B343">
        <v>35</v>
      </c>
      <c r="C343">
        <v>40</v>
      </c>
      <c r="E343" t="s">
        <v>132</v>
      </c>
      <c r="F343">
        <v>20</v>
      </c>
      <c r="H343">
        <v>6</v>
      </c>
      <c r="I343">
        <v>2</v>
      </c>
      <c r="J343">
        <v>0.37</v>
      </c>
      <c r="K343">
        <v>0.2</v>
      </c>
      <c r="L343">
        <v>0</v>
      </c>
    </row>
    <row r="344" spans="2:12">
      <c r="B344">
        <v>35</v>
      </c>
      <c r="C344">
        <v>45</v>
      </c>
      <c r="E344" t="s">
        <v>118</v>
      </c>
      <c r="F344">
        <v>10</v>
      </c>
      <c r="H344">
        <v>6</v>
      </c>
      <c r="I344">
        <v>0</v>
      </c>
      <c r="J344">
        <v>0.83</v>
      </c>
      <c r="K344">
        <v>0.32</v>
      </c>
      <c r="L344">
        <v>6</v>
      </c>
    </row>
    <row r="345" spans="2:12">
      <c r="B345">
        <v>50</v>
      </c>
      <c r="C345">
        <v>0</v>
      </c>
      <c r="E345" t="s">
        <v>133</v>
      </c>
      <c r="F345">
        <v>95</v>
      </c>
      <c r="H345">
        <v>6</v>
      </c>
      <c r="I345">
        <v>0</v>
      </c>
      <c r="J345">
        <v>0.75</v>
      </c>
      <c r="K345">
        <v>0.6</v>
      </c>
      <c r="L345">
        <v>2</v>
      </c>
    </row>
    <row r="346" spans="2:12">
      <c r="B346">
        <v>50</v>
      </c>
      <c r="C346">
        <v>5</v>
      </c>
      <c r="E346" t="s">
        <v>134</v>
      </c>
      <c r="F346">
        <v>90</v>
      </c>
      <c r="H346">
        <v>8</v>
      </c>
      <c r="I346">
        <v>0</v>
      </c>
      <c r="J346">
        <v>0.3</v>
      </c>
      <c r="K346">
        <v>0.5</v>
      </c>
      <c r="L346">
        <v>8</v>
      </c>
    </row>
    <row r="347" spans="2:12">
      <c r="B347">
        <v>50</v>
      </c>
      <c r="C347">
        <v>10</v>
      </c>
      <c r="E347" t="s">
        <v>134</v>
      </c>
      <c r="F347">
        <v>75</v>
      </c>
      <c r="H347">
        <v>5</v>
      </c>
      <c r="I347">
        <v>0</v>
      </c>
      <c r="J347">
        <v>1</v>
      </c>
      <c r="K347">
        <v>1</v>
      </c>
      <c r="L347">
        <v>3</v>
      </c>
    </row>
    <row r="348" spans="2:12">
      <c r="B348">
        <v>50</v>
      </c>
      <c r="C348">
        <v>15</v>
      </c>
      <c r="E348" t="s">
        <v>133</v>
      </c>
      <c r="F348">
        <v>65</v>
      </c>
      <c r="H348">
        <v>6</v>
      </c>
      <c r="I348">
        <v>0</v>
      </c>
      <c r="J348">
        <v>0.6</v>
      </c>
      <c r="K348">
        <v>0.55000000000000004</v>
      </c>
      <c r="L348">
        <v>6</v>
      </c>
    </row>
    <row r="349" spans="2:12">
      <c r="B349">
        <v>50</v>
      </c>
      <c r="C349">
        <v>20</v>
      </c>
      <c r="E349" t="s">
        <v>133</v>
      </c>
      <c r="F349">
        <v>85</v>
      </c>
      <c r="H349">
        <v>0</v>
      </c>
      <c r="I349">
        <v>0</v>
      </c>
      <c r="J349">
        <v>0.2</v>
      </c>
      <c r="K349">
        <v>1</v>
      </c>
      <c r="L349">
        <v>0</v>
      </c>
    </row>
    <row r="350" spans="2:12">
      <c r="B350">
        <v>50</v>
      </c>
      <c r="C350">
        <v>25</v>
      </c>
      <c r="E350" t="s">
        <v>133</v>
      </c>
      <c r="F350">
        <v>70</v>
      </c>
      <c r="H350">
        <v>4</v>
      </c>
      <c r="I350">
        <v>2</v>
      </c>
      <c r="J350">
        <v>0.7</v>
      </c>
      <c r="K350">
        <v>1</v>
      </c>
      <c r="L350">
        <v>1</v>
      </c>
    </row>
    <row r="351" spans="2:12">
      <c r="B351">
        <v>50</v>
      </c>
      <c r="C351">
        <v>30</v>
      </c>
      <c r="E351" t="s">
        <v>135</v>
      </c>
      <c r="F351">
        <v>65</v>
      </c>
      <c r="H351">
        <v>2</v>
      </c>
      <c r="I351">
        <v>0</v>
      </c>
      <c r="J351">
        <v>0.75</v>
      </c>
      <c r="K351">
        <v>0.5</v>
      </c>
      <c r="L351">
        <v>2</v>
      </c>
    </row>
    <row r="352" spans="2:12">
      <c r="B352">
        <v>50</v>
      </c>
      <c r="C352">
        <v>35</v>
      </c>
      <c r="E352" t="s">
        <v>118</v>
      </c>
      <c r="F352">
        <v>85</v>
      </c>
      <c r="H352">
        <v>7</v>
      </c>
      <c r="I352">
        <v>0</v>
      </c>
      <c r="J352">
        <v>0.57999999999999996</v>
      </c>
      <c r="K352">
        <v>0.4</v>
      </c>
      <c r="L352">
        <v>3</v>
      </c>
    </row>
    <row r="353" spans="2:12">
      <c r="B353">
        <v>50</v>
      </c>
      <c r="C353">
        <v>40</v>
      </c>
      <c r="E353" t="s">
        <v>118</v>
      </c>
      <c r="F353">
        <v>65</v>
      </c>
      <c r="H353">
        <v>8</v>
      </c>
      <c r="I353">
        <v>0</v>
      </c>
      <c r="J353">
        <v>0.57999999999999996</v>
      </c>
      <c r="K353">
        <v>0.48</v>
      </c>
      <c r="L353">
        <v>8</v>
      </c>
    </row>
    <row r="354" spans="2:12">
      <c r="B354">
        <v>50</v>
      </c>
      <c r="C354">
        <v>45</v>
      </c>
      <c r="E354" t="s">
        <v>136</v>
      </c>
      <c r="F354">
        <v>5</v>
      </c>
      <c r="H354">
        <v>4</v>
      </c>
      <c r="I354">
        <v>0</v>
      </c>
      <c r="J354">
        <v>0.3</v>
      </c>
      <c r="K354">
        <v>0.8</v>
      </c>
      <c r="L354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5"/>
  <sheetViews>
    <sheetView workbookViewId="0">
      <selection activeCell="R13" sqref="R13"/>
    </sheetView>
  </sheetViews>
  <sheetFormatPr baseColWidth="10" defaultRowHeight="15" x14ac:dyDescent="0"/>
  <cols>
    <col min="1" max="16384" width="10.83203125" style="15"/>
  </cols>
  <sheetData>
    <row r="1" spans="1:14" ht="33">
      <c r="A1" s="25" t="s">
        <v>137</v>
      </c>
      <c r="B1" s="25" t="s">
        <v>138</v>
      </c>
      <c r="C1" s="25" t="s">
        <v>139</v>
      </c>
      <c r="D1" s="25" t="s">
        <v>140</v>
      </c>
      <c r="E1" s="25" t="s">
        <v>141</v>
      </c>
      <c r="F1" s="25" t="s">
        <v>142</v>
      </c>
      <c r="G1" s="25" t="s">
        <v>143</v>
      </c>
      <c r="H1" s="25" t="s">
        <v>144</v>
      </c>
      <c r="I1" s="25" t="s">
        <v>145</v>
      </c>
      <c r="J1" s="25" t="s">
        <v>146</v>
      </c>
      <c r="K1" s="25" t="s">
        <v>147</v>
      </c>
      <c r="L1" s="25" t="s">
        <v>148</v>
      </c>
      <c r="M1" s="25" t="s">
        <v>149</v>
      </c>
      <c r="N1" s="25" t="s">
        <v>150</v>
      </c>
    </row>
    <row r="2" spans="1:14" ht="22">
      <c r="A2" s="24">
        <v>40275</v>
      </c>
      <c r="B2" s="25" t="s">
        <v>151</v>
      </c>
      <c r="C2" s="25" t="s">
        <v>152</v>
      </c>
      <c r="D2" s="25" t="s">
        <v>153</v>
      </c>
      <c r="E2" s="25"/>
      <c r="F2" s="25"/>
      <c r="G2" s="25">
        <v>0</v>
      </c>
      <c r="H2" s="25" t="s">
        <v>154</v>
      </c>
      <c r="I2" s="25"/>
      <c r="J2" s="25"/>
      <c r="K2" s="25"/>
      <c r="L2" s="25"/>
      <c r="M2" s="25"/>
      <c r="N2" s="25"/>
    </row>
    <row r="3" spans="1:14" ht="22">
      <c r="A3" s="24">
        <v>40275</v>
      </c>
      <c r="B3" s="25" t="s">
        <v>155</v>
      </c>
      <c r="C3" s="25" t="s">
        <v>152</v>
      </c>
      <c r="D3" s="25" t="s">
        <v>153</v>
      </c>
      <c r="E3" s="25"/>
      <c r="F3" s="25"/>
      <c r="G3" s="25">
        <v>0</v>
      </c>
      <c r="H3" s="25" t="s">
        <v>156</v>
      </c>
      <c r="I3" s="25"/>
      <c r="J3" s="25"/>
      <c r="K3" s="25"/>
      <c r="L3" s="25"/>
      <c r="M3" s="25"/>
      <c r="N3" s="25"/>
    </row>
    <row r="4" spans="1:14" ht="22">
      <c r="A4" s="24">
        <v>40275</v>
      </c>
      <c r="B4" s="25" t="s">
        <v>157</v>
      </c>
      <c r="C4" s="25" t="s">
        <v>152</v>
      </c>
      <c r="D4" s="25" t="s">
        <v>153</v>
      </c>
      <c r="E4" s="25"/>
      <c r="F4" s="25"/>
      <c r="G4" s="25">
        <v>0</v>
      </c>
      <c r="H4" s="25" t="s">
        <v>158</v>
      </c>
      <c r="I4" s="25"/>
      <c r="J4" s="25">
        <v>2</v>
      </c>
      <c r="K4" s="25">
        <v>1</v>
      </c>
      <c r="L4" s="25"/>
      <c r="M4" s="25">
        <v>159</v>
      </c>
      <c r="N4" s="25">
        <v>159</v>
      </c>
    </row>
    <row r="5" spans="1:14" ht="22">
      <c r="A5" s="24">
        <v>40275</v>
      </c>
      <c r="B5" s="25" t="s">
        <v>159</v>
      </c>
      <c r="C5" s="25" t="s">
        <v>152</v>
      </c>
      <c r="D5" s="25" t="s">
        <v>153</v>
      </c>
      <c r="E5" s="25"/>
      <c r="F5" s="25"/>
      <c r="G5" s="25">
        <v>5</v>
      </c>
      <c r="H5" s="25" t="s">
        <v>154</v>
      </c>
      <c r="I5" s="25"/>
      <c r="J5" s="25">
        <v>3</v>
      </c>
      <c r="K5" s="25">
        <v>2</v>
      </c>
      <c r="L5" s="25"/>
      <c r="M5" s="25">
        <v>21</v>
      </c>
      <c r="N5" s="25">
        <v>30</v>
      </c>
    </row>
    <row r="6" spans="1:14" ht="22">
      <c r="A6" s="24">
        <v>40275</v>
      </c>
      <c r="B6" s="25" t="s">
        <v>160</v>
      </c>
      <c r="C6" s="25" t="s">
        <v>152</v>
      </c>
      <c r="D6" s="25" t="s">
        <v>153</v>
      </c>
      <c r="E6" s="25"/>
      <c r="F6" s="25"/>
      <c r="G6" s="25">
        <v>5</v>
      </c>
      <c r="H6" s="25" t="s">
        <v>156</v>
      </c>
      <c r="I6" s="25"/>
      <c r="J6" s="25">
        <v>6</v>
      </c>
      <c r="K6" s="25">
        <v>5</v>
      </c>
      <c r="L6" s="25">
        <v>1</v>
      </c>
      <c r="M6" s="25">
        <v>21</v>
      </c>
      <c r="N6" s="25">
        <v>30</v>
      </c>
    </row>
    <row r="7" spans="1:14" ht="22">
      <c r="A7" s="24">
        <v>40275</v>
      </c>
      <c r="B7" s="25" t="s">
        <v>161</v>
      </c>
      <c r="C7" s="25" t="s">
        <v>152</v>
      </c>
      <c r="D7" s="25" t="s">
        <v>153</v>
      </c>
      <c r="E7" s="25"/>
      <c r="F7" s="25"/>
      <c r="G7" s="25">
        <v>5</v>
      </c>
      <c r="H7" s="25" t="s">
        <v>158</v>
      </c>
      <c r="I7" s="25"/>
      <c r="J7" s="25">
        <v>15</v>
      </c>
      <c r="K7" s="25">
        <v>11</v>
      </c>
      <c r="L7" s="25">
        <v>3</v>
      </c>
      <c r="M7" s="25">
        <v>21</v>
      </c>
      <c r="N7" s="25">
        <v>30</v>
      </c>
    </row>
    <row r="8" spans="1:14" ht="22">
      <c r="A8" s="24">
        <v>40275</v>
      </c>
      <c r="B8" s="25" t="s">
        <v>162</v>
      </c>
      <c r="C8" s="25" t="s">
        <v>152</v>
      </c>
      <c r="D8" s="25" t="s">
        <v>153</v>
      </c>
      <c r="E8" s="25"/>
      <c r="F8" s="25"/>
      <c r="G8" s="25">
        <v>10</v>
      </c>
      <c r="H8" s="25" t="s">
        <v>154</v>
      </c>
      <c r="I8" s="25"/>
      <c r="J8" s="25">
        <v>1</v>
      </c>
      <c r="K8" s="25">
        <v>1</v>
      </c>
      <c r="L8" s="25"/>
      <c r="M8" s="25"/>
      <c r="N8" s="25"/>
    </row>
    <row r="9" spans="1:14" ht="22">
      <c r="A9" s="24">
        <v>40275</v>
      </c>
      <c r="B9" s="25" t="s">
        <v>163</v>
      </c>
      <c r="C9" s="25" t="s">
        <v>152</v>
      </c>
      <c r="D9" s="25" t="s">
        <v>153</v>
      </c>
      <c r="E9" s="25"/>
      <c r="F9" s="25"/>
      <c r="G9" s="25">
        <v>10</v>
      </c>
      <c r="H9" s="25" t="s">
        <v>156</v>
      </c>
      <c r="I9" s="25"/>
      <c r="J9" s="25">
        <v>4</v>
      </c>
      <c r="K9" s="25">
        <v>3</v>
      </c>
      <c r="L9" s="25">
        <v>2</v>
      </c>
      <c r="M9" s="25">
        <v>75</v>
      </c>
      <c r="N9" s="25">
        <v>106</v>
      </c>
    </row>
    <row r="10" spans="1:14" ht="22">
      <c r="A10" s="24">
        <v>40275</v>
      </c>
      <c r="B10" s="25" t="s">
        <v>164</v>
      </c>
      <c r="C10" s="25" t="s">
        <v>152</v>
      </c>
      <c r="D10" s="25" t="s">
        <v>153</v>
      </c>
      <c r="E10" s="25"/>
      <c r="F10" s="25"/>
      <c r="G10" s="25">
        <v>10</v>
      </c>
      <c r="H10" s="25" t="s">
        <v>158</v>
      </c>
      <c r="I10" s="25"/>
      <c r="J10" s="25">
        <v>9</v>
      </c>
      <c r="K10" s="25">
        <v>9</v>
      </c>
      <c r="L10" s="25">
        <v>3</v>
      </c>
      <c r="M10" s="25">
        <v>75</v>
      </c>
      <c r="N10" s="25">
        <v>106</v>
      </c>
    </row>
    <row r="11" spans="1:14" ht="22">
      <c r="A11" s="24">
        <v>40275</v>
      </c>
      <c r="B11" s="25" t="s">
        <v>165</v>
      </c>
      <c r="C11" s="25" t="s">
        <v>152</v>
      </c>
      <c r="D11" s="25" t="s">
        <v>166</v>
      </c>
      <c r="E11" s="25" t="s">
        <v>72</v>
      </c>
      <c r="F11" s="25">
        <v>5</v>
      </c>
      <c r="G11" s="25">
        <v>15</v>
      </c>
      <c r="H11" s="25" t="s">
        <v>154</v>
      </c>
      <c r="I11" s="25"/>
      <c r="J11" s="25"/>
      <c r="K11" s="25">
        <v>2</v>
      </c>
      <c r="L11" s="25"/>
      <c r="M11" s="25"/>
      <c r="N11" s="25"/>
    </row>
    <row r="12" spans="1:14" ht="22">
      <c r="A12" s="24">
        <v>40275</v>
      </c>
      <c r="B12" s="25" t="s">
        <v>167</v>
      </c>
      <c r="C12" s="25" t="s">
        <v>152</v>
      </c>
      <c r="D12" s="25" t="s">
        <v>166</v>
      </c>
      <c r="E12" s="25" t="s">
        <v>72</v>
      </c>
      <c r="F12" s="25">
        <v>10</v>
      </c>
      <c r="G12" s="25">
        <v>15</v>
      </c>
      <c r="H12" s="25" t="s">
        <v>156</v>
      </c>
      <c r="I12" s="25"/>
      <c r="J12" s="25">
        <v>10</v>
      </c>
      <c r="K12" s="25">
        <v>6</v>
      </c>
      <c r="L12" s="25">
        <v>3</v>
      </c>
      <c r="M12" s="25">
        <v>135</v>
      </c>
      <c r="N12" s="25">
        <v>112</v>
      </c>
    </row>
    <row r="13" spans="1:14" ht="22">
      <c r="A13" s="24">
        <v>40275</v>
      </c>
      <c r="B13" s="25" t="s">
        <v>168</v>
      </c>
      <c r="C13" s="25" t="s">
        <v>152</v>
      </c>
      <c r="D13" s="25" t="s">
        <v>166</v>
      </c>
      <c r="E13" s="25" t="s">
        <v>72</v>
      </c>
      <c r="F13" s="25">
        <v>11</v>
      </c>
      <c r="G13" s="25">
        <v>15</v>
      </c>
      <c r="H13" s="25" t="s">
        <v>158</v>
      </c>
      <c r="I13" s="25"/>
      <c r="J13" s="25">
        <v>25</v>
      </c>
      <c r="K13" s="25">
        <v>15</v>
      </c>
      <c r="L13" s="25">
        <v>3</v>
      </c>
      <c r="M13" s="25">
        <v>135</v>
      </c>
      <c r="N13" s="25">
        <v>112</v>
      </c>
    </row>
    <row r="14" spans="1:14" ht="22">
      <c r="A14" s="24">
        <v>40275</v>
      </c>
      <c r="B14" s="25" t="s">
        <v>169</v>
      </c>
      <c r="C14" s="25" t="s">
        <v>152</v>
      </c>
      <c r="D14" s="25" t="s">
        <v>166</v>
      </c>
      <c r="E14" s="25" t="s">
        <v>72</v>
      </c>
      <c r="F14" s="25">
        <v>40</v>
      </c>
      <c r="G14" s="25">
        <v>20</v>
      </c>
      <c r="H14" s="25" t="s">
        <v>154</v>
      </c>
      <c r="I14" s="25"/>
      <c r="J14" s="25">
        <v>1</v>
      </c>
      <c r="K14" s="25">
        <v>1</v>
      </c>
      <c r="L14" s="25">
        <v>1</v>
      </c>
      <c r="M14" s="25"/>
      <c r="N14" s="25"/>
    </row>
    <row r="15" spans="1:14" ht="22">
      <c r="A15" s="24">
        <v>40275</v>
      </c>
      <c r="B15" s="25" t="s">
        <v>170</v>
      </c>
      <c r="C15" s="25" t="s">
        <v>152</v>
      </c>
      <c r="D15" s="25" t="s">
        <v>166</v>
      </c>
      <c r="E15" s="25" t="s">
        <v>171</v>
      </c>
      <c r="F15" s="25">
        <v>1</v>
      </c>
      <c r="G15" s="25">
        <v>20</v>
      </c>
      <c r="H15" s="25" t="s">
        <v>154</v>
      </c>
      <c r="I15" s="25"/>
      <c r="J15" s="25"/>
      <c r="K15" s="25"/>
      <c r="L15" s="25"/>
      <c r="M15" s="25"/>
      <c r="N15" s="25"/>
    </row>
    <row r="16" spans="1:14" ht="22">
      <c r="A16" s="24">
        <v>40275</v>
      </c>
      <c r="B16" s="25" t="s">
        <v>172</v>
      </c>
      <c r="C16" s="25" t="s">
        <v>152</v>
      </c>
      <c r="D16" s="25" t="s">
        <v>166</v>
      </c>
      <c r="E16" s="25" t="s">
        <v>171</v>
      </c>
      <c r="F16" s="25">
        <v>7</v>
      </c>
      <c r="G16" s="25">
        <v>20</v>
      </c>
      <c r="H16" s="25" t="s">
        <v>156</v>
      </c>
      <c r="I16" s="25"/>
      <c r="J16" s="25">
        <v>8</v>
      </c>
      <c r="K16" s="25">
        <v>9</v>
      </c>
      <c r="L16" s="25">
        <v>1</v>
      </c>
      <c r="M16" s="25">
        <v>36</v>
      </c>
      <c r="N16" s="25">
        <v>96</v>
      </c>
    </row>
    <row r="17" spans="1:14" ht="22">
      <c r="A17" s="24">
        <v>40275</v>
      </c>
      <c r="B17" s="25" t="s">
        <v>173</v>
      </c>
      <c r="C17" s="25" t="s">
        <v>152</v>
      </c>
      <c r="D17" s="25" t="s">
        <v>166</v>
      </c>
      <c r="E17" s="25" t="s">
        <v>72</v>
      </c>
      <c r="F17" s="25">
        <v>25</v>
      </c>
      <c r="G17" s="25">
        <v>20</v>
      </c>
      <c r="H17" s="25" t="s">
        <v>156</v>
      </c>
      <c r="I17" s="25"/>
      <c r="J17" s="25"/>
      <c r="K17" s="25"/>
      <c r="L17" s="25"/>
      <c r="M17" s="25"/>
      <c r="N17" s="25"/>
    </row>
    <row r="18" spans="1:14" ht="22">
      <c r="A18" s="24">
        <v>40275</v>
      </c>
      <c r="B18" s="25" t="s">
        <v>174</v>
      </c>
      <c r="C18" s="25" t="s">
        <v>152</v>
      </c>
      <c r="D18" s="25" t="s">
        <v>166</v>
      </c>
      <c r="E18" s="25" t="s">
        <v>72</v>
      </c>
      <c r="F18" s="25">
        <v>14</v>
      </c>
      <c r="G18" s="25">
        <v>20</v>
      </c>
      <c r="H18" s="25" t="s">
        <v>158</v>
      </c>
      <c r="I18" s="25"/>
      <c r="J18" s="25">
        <v>15</v>
      </c>
      <c r="K18" s="25">
        <v>17</v>
      </c>
      <c r="L18" s="25">
        <v>1</v>
      </c>
      <c r="M18" s="25">
        <v>36</v>
      </c>
      <c r="N18" s="25">
        <v>96</v>
      </c>
    </row>
    <row r="19" spans="1:14" ht="22">
      <c r="A19" s="24">
        <v>40275</v>
      </c>
      <c r="B19" s="25" t="s">
        <v>175</v>
      </c>
      <c r="C19" s="25" t="s">
        <v>152</v>
      </c>
      <c r="D19" s="25" t="s">
        <v>166</v>
      </c>
      <c r="E19" s="25" t="s">
        <v>171</v>
      </c>
      <c r="F19" s="25">
        <v>5</v>
      </c>
      <c r="G19" s="25">
        <v>20</v>
      </c>
      <c r="H19" s="25" t="s">
        <v>158</v>
      </c>
      <c r="I19" s="25"/>
      <c r="J19" s="25"/>
      <c r="K19" s="25"/>
      <c r="L19" s="25"/>
      <c r="M19" s="25"/>
      <c r="N19" s="25"/>
    </row>
    <row r="20" spans="1:14" ht="22">
      <c r="A20" s="24">
        <v>40275</v>
      </c>
      <c r="B20" s="25" t="s">
        <v>176</v>
      </c>
      <c r="C20" s="25" t="s">
        <v>152</v>
      </c>
      <c r="D20" s="25" t="s">
        <v>166</v>
      </c>
      <c r="E20" s="25" t="s">
        <v>72</v>
      </c>
      <c r="F20" s="25">
        <v>25</v>
      </c>
      <c r="G20" s="25">
        <v>25</v>
      </c>
      <c r="H20" s="25" t="s">
        <v>154</v>
      </c>
      <c r="I20" s="25"/>
      <c r="J20" s="25">
        <v>3</v>
      </c>
      <c r="K20" s="25">
        <v>4</v>
      </c>
      <c r="L20" s="25"/>
      <c r="M20" s="25">
        <v>30</v>
      </c>
      <c r="N20" s="25">
        <v>27</v>
      </c>
    </row>
    <row r="21" spans="1:14" ht="22">
      <c r="A21" s="24">
        <v>40275</v>
      </c>
      <c r="B21" s="25" t="s">
        <v>177</v>
      </c>
      <c r="C21" s="25" t="s">
        <v>152</v>
      </c>
      <c r="D21" s="25" t="s">
        <v>166</v>
      </c>
      <c r="E21" s="25" t="s">
        <v>178</v>
      </c>
      <c r="F21" s="25">
        <v>2</v>
      </c>
      <c r="G21" s="25">
        <v>25</v>
      </c>
      <c r="H21" s="25" t="s">
        <v>154</v>
      </c>
      <c r="I21" s="25"/>
      <c r="J21" s="25"/>
      <c r="K21" s="25"/>
      <c r="L21" s="25"/>
      <c r="M21" s="25"/>
      <c r="N21" s="25"/>
    </row>
    <row r="22" spans="1:14" ht="22">
      <c r="A22" s="24">
        <v>40275</v>
      </c>
      <c r="B22" s="25" t="s">
        <v>179</v>
      </c>
      <c r="C22" s="25" t="s">
        <v>152</v>
      </c>
      <c r="D22" s="25" t="s">
        <v>180</v>
      </c>
      <c r="E22" s="25"/>
      <c r="F22" s="25"/>
      <c r="G22" s="25">
        <v>25</v>
      </c>
      <c r="H22" s="25" t="s">
        <v>154</v>
      </c>
      <c r="I22" s="25" t="s">
        <v>181</v>
      </c>
      <c r="J22" s="25"/>
      <c r="K22" s="25"/>
      <c r="L22" s="25"/>
      <c r="M22" s="25"/>
      <c r="N22" s="25"/>
    </row>
    <row r="23" spans="1:14" ht="22">
      <c r="A23" s="24">
        <v>40275</v>
      </c>
      <c r="B23" s="25" t="s">
        <v>182</v>
      </c>
      <c r="C23" s="25" t="s">
        <v>152</v>
      </c>
      <c r="D23" s="25" t="s">
        <v>166</v>
      </c>
      <c r="E23" s="25" t="s">
        <v>178</v>
      </c>
      <c r="F23" s="25">
        <v>1</v>
      </c>
      <c r="G23" s="25">
        <v>25</v>
      </c>
      <c r="H23" s="25" t="s">
        <v>156</v>
      </c>
      <c r="I23" s="25"/>
      <c r="J23" s="25">
        <v>9</v>
      </c>
      <c r="K23" s="25">
        <v>11</v>
      </c>
      <c r="L23" s="25">
        <v>2</v>
      </c>
      <c r="M23" s="25">
        <v>30</v>
      </c>
      <c r="N23" s="25">
        <v>27</v>
      </c>
    </row>
    <row r="24" spans="1:14" ht="22">
      <c r="A24" s="24">
        <v>40275</v>
      </c>
      <c r="B24" s="25" t="s">
        <v>183</v>
      </c>
      <c r="C24" s="25" t="s">
        <v>152</v>
      </c>
      <c r="D24" s="25" t="s">
        <v>166</v>
      </c>
      <c r="E24" s="25" t="s">
        <v>72</v>
      </c>
      <c r="F24" s="25">
        <v>15</v>
      </c>
      <c r="G24" s="25">
        <v>25</v>
      </c>
      <c r="H24" s="25" t="s">
        <v>156</v>
      </c>
      <c r="I24" s="25"/>
      <c r="J24" s="25"/>
      <c r="K24" s="25"/>
      <c r="L24" s="25"/>
      <c r="M24" s="25"/>
      <c r="N24" s="25"/>
    </row>
    <row r="25" spans="1:14" ht="22">
      <c r="A25" s="24">
        <v>40275</v>
      </c>
      <c r="B25" s="25" t="s">
        <v>184</v>
      </c>
      <c r="C25" s="25" t="s">
        <v>152</v>
      </c>
      <c r="D25" s="25" t="s">
        <v>166</v>
      </c>
      <c r="E25" s="25" t="s">
        <v>171</v>
      </c>
      <c r="F25" s="25">
        <v>2</v>
      </c>
      <c r="G25" s="25">
        <v>25</v>
      </c>
      <c r="H25" s="25" t="s">
        <v>156</v>
      </c>
      <c r="I25" s="25"/>
      <c r="J25" s="25"/>
      <c r="K25" s="25"/>
      <c r="L25" s="25"/>
      <c r="M25" s="25"/>
      <c r="N25" s="25"/>
    </row>
    <row r="26" spans="1:14" ht="22">
      <c r="A26" s="24">
        <v>40275</v>
      </c>
      <c r="B26" s="25" t="s">
        <v>185</v>
      </c>
      <c r="C26" s="25" t="s">
        <v>152</v>
      </c>
      <c r="D26" s="25" t="s">
        <v>180</v>
      </c>
      <c r="E26" s="25"/>
      <c r="F26" s="25"/>
      <c r="G26" s="25">
        <v>25</v>
      </c>
      <c r="H26" s="25" t="s">
        <v>156</v>
      </c>
      <c r="I26" s="25" t="s">
        <v>181</v>
      </c>
      <c r="J26" s="25"/>
      <c r="K26" s="25"/>
      <c r="L26" s="25"/>
      <c r="M26" s="25"/>
      <c r="N26" s="25"/>
    </row>
    <row r="27" spans="1:14" ht="22">
      <c r="A27" s="24">
        <v>40275</v>
      </c>
      <c r="B27" s="25" t="s">
        <v>186</v>
      </c>
      <c r="C27" s="25" t="s">
        <v>152</v>
      </c>
      <c r="D27" s="25" t="s">
        <v>166</v>
      </c>
      <c r="E27" s="25" t="s">
        <v>72</v>
      </c>
      <c r="F27" s="25">
        <v>8</v>
      </c>
      <c r="G27" s="25">
        <v>25</v>
      </c>
      <c r="H27" s="25" t="s">
        <v>158</v>
      </c>
      <c r="I27" s="25"/>
      <c r="J27" s="25"/>
      <c r="K27" s="25"/>
      <c r="L27" s="25"/>
      <c r="M27" s="25"/>
      <c r="N27" s="25"/>
    </row>
    <row r="28" spans="1:14" ht="22">
      <c r="A28" s="24">
        <v>40275</v>
      </c>
      <c r="B28" s="25" t="s">
        <v>187</v>
      </c>
      <c r="C28" s="25" t="s">
        <v>152</v>
      </c>
      <c r="D28" s="25" t="s">
        <v>166</v>
      </c>
      <c r="E28" s="25" t="s">
        <v>178</v>
      </c>
      <c r="F28" s="25">
        <v>1</v>
      </c>
      <c r="G28" s="25">
        <v>25</v>
      </c>
      <c r="H28" s="25" t="s">
        <v>158</v>
      </c>
      <c r="I28" s="25"/>
      <c r="J28" s="25"/>
      <c r="K28" s="25"/>
      <c r="L28" s="25"/>
      <c r="M28" s="25"/>
      <c r="N28" s="25"/>
    </row>
    <row r="29" spans="1:14" ht="22">
      <c r="A29" s="24">
        <v>40275</v>
      </c>
      <c r="B29" s="25" t="s">
        <v>188</v>
      </c>
      <c r="C29" s="25" t="s">
        <v>152</v>
      </c>
      <c r="D29" s="25" t="s">
        <v>166</v>
      </c>
      <c r="E29" s="25" t="s">
        <v>171</v>
      </c>
      <c r="F29" s="25">
        <v>1</v>
      </c>
      <c r="G29" s="25">
        <v>25</v>
      </c>
      <c r="H29" s="25" t="s">
        <v>158</v>
      </c>
      <c r="I29" s="25"/>
      <c r="J29" s="25"/>
      <c r="K29" s="25"/>
      <c r="L29" s="25"/>
      <c r="M29" s="25"/>
      <c r="N29" s="25"/>
    </row>
    <row r="30" spans="1:14" ht="22">
      <c r="A30" s="24">
        <v>40275</v>
      </c>
      <c r="B30" s="25" t="s">
        <v>189</v>
      </c>
      <c r="C30" s="25" t="s">
        <v>152</v>
      </c>
      <c r="D30" s="25" t="s">
        <v>180</v>
      </c>
      <c r="E30" s="25"/>
      <c r="F30" s="25"/>
      <c r="G30" s="25">
        <v>25</v>
      </c>
      <c r="H30" s="25" t="s">
        <v>158</v>
      </c>
      <c r="I30" s="25" t="s">
        <v>181</v>
      </c>
      <c r="J30" s="25"/>
      <c r="K30" s="25"/>
      <c r="L30" s="25"/>
      <c r="M30" s="25"/>
      <c r="N30" s="25"/>
    </row>
    <row r="31" spans="1:14" ht="22">
      <c r="A31" s="24">
        <v>40275</v>
      </c>
      <c r="B31" s="25" t="s">
        <v>190</v>
      </c>
      <c r="C31" s="25" t="s">
        <v>152</v>
      </c>
      <c r="D31" s="25" t="s">
        <v>166</v>
      </c>
      <c r="E31" s="25" t="s">
        <v>191</v>
      </c>
      <c r="F31" s="25">
        <v>30</v>
      </c>
      <c r="G31" s="25">
        <v>30</v>
      </c>
      <c r="H31" s="25" t="s">
        <v>154</v>
      </c>
      <c r="I31" s="25"/>
      <c r="J31" s="25"/>
      <c r="K31" s="25"/>
      <c r="L31" s="25"/>
      <c r="M31" s="25"/>
      <c r="N31" s="25"/>
    </row>
    <row r="32" spans="1:14" ht="22">
      <c r="A32" s="24">
        <v>40275</v>
      </c>
      <c r="B32" s="25" t="s">
        <v>192</v>
      </c>
      <c r="C32" s="25" t="s">
        <v>152</v>
      </c>
      <c r="D32" s="25" t="s">
        <v>166</v>
      </c>
      <c r="E32" s="25" t="s">
        <v>171</v>
      </c>
      <c r="F32" s="25">
        <v>5</v>
      </c>
      <c r="G32" s="25">
        <v>30</v>
      </c>
      <c r="H32" s="25" t="s">
        <v>154</v>
      </c>
      <c r="I32" s="25"/>
      <c r="J32" s="25"/>
      <c r="K32" s="25"/>
      <c r="L32" s="25"/>
      <c r="M32" s="25"/>
      <c r="N32" s="25"/>
    </row>
    <row r="33" spans="1:14" ht="22">
      <c r="A33" s="24">
        <v>40275</v>
      </c>
      <c r="B33" s="25" t="s">
        <v>193</v>
      </c>
      <c r="C33" s="25" t="s">
        <v>152</v>
      </c>
      <c r="D33" s="25" t="s">
        <v>166</v>
      </c>
      <c r="E33" s="25" t="s">
        <v>72</v>
      </c>
      <c r="F33" s="25">
        <v>5</v>
      </c>
      <c r="G33" s="25">
        <v>30</v>
      </c>
      <c r="H33" s="25" t="s">
        <v>154</v>
      </c>
      <c r="I33" s="25"/>
      <c r="J33" s="25"/>
      <c r="K33" s="25">
        <v>2</v>
      </c>
      <c r="L33" s="25"/>
      <c r="M33" s="25"/>
      <c r="N33" s="25"/>
    </row>
    <row r="34" spans="1:14" ht="22">
      <c r="A34" s="24">
        <v>40275</v>
      </c>
      <c r="B34" s="25" t="s">
        <v>194</v>
      </c>
      <c r="C34" s="25" t="s">
        <v>152</v>
      </c>
      <c r="D34" s="25" t="s">
        <v>166</v>
      </c>
      <c r="E34" s="25" t="s">
        <v>191</v>
      </c>
      <c r="F34" s="25">
        <v>50</v>
      </c>
      <c r="G34" s="25">
        <v>30</v>
      </c>
      <c r="H34" s="25" t="s">
        <v>156</v>
      </c>
      <c r="I34" s="25"/>
      <c r="J34" s="25">
        <v>7</v>
      </c>
      <c r="K34" s="25">
        <v>6</v>
      </c>
      <c r="L34" s="25">
        <v>2</v>
      </c>
      <c r="M34" s="25">
        <v>186</v>
      </c>
      <c r="N34" s="25">
        <v>51</v>
      </c>
    </row>
    <row r="35" spans="1:14" ht="22">
      <c r="A35" s="24">
        <v>40275</v>
      </c>
      <c r="B35" s="25" t="s">
        <v>195</v>
      </c>
      <c r="C35" s="25" t="s">
        <v>152</v>
      </c>
      <c r="D35" s="25" t="s">
        <v>166</v>
      </c>
      <c r="E35" s="25" t="s">
        <v>171</v>
      </c>
      <c r="F35" s="25">
        <v>1</v>
      </c>
      <c r="G35" s="25">
        <v>30</v>
      </c>
      <c r="H35" s="25" t="s">
        <v>156</v>
      </c>
      <c r="I35" s="25"/>
      <c r="J35" s="25"/>
      <c r="K35" s="25"/>
      <c r="L35" s="25"/>
      <c r="M35" s="25"/>
      <c r="N35" s="25"/>
    </row>
    <row r="36" spans="1:14" ht="22">
      <c r="A36" s="24">
        <v>40275</v>
      </c>
      <c r="B36" s="25" t="s">
        <v>196</v>
      </c>
      <c r="C36" s="25" t="s">
        <v>152</v>
      </c>
      <c r="D36" s="25" t="s">
        <v>166</v>
      </c>
      <c r="E36" s="25" t="s">
        <v>72</v>
      </c>
      <c r="F36" s="25">
        <v>2</v>
      </c>
      <c r="G36" s="25">
        <v>30</v>
      </c>
      <c r="H36" s="25" t="s">
        <v>156</v>
      </c>
      <c r="I36" s="25"/>
      <c r="J36" s="25"/>
      <c r="K36" s="25"/>
      <c r="L36" s="25"/>
      <c r="M36" s="25"/>
      <c r="N36" s="25"/>
    </row>
    <row r="37" spans="1:14" ht="22">
      <c r="A37" s="24">
        <v>40275</v>
      </c>
      <c r="B37" s="25" t="s">
        <v>197</v>
      </c>
      <c r="C37" s="25" t="s">
        <v>152</v>
      </c>
      <c r="D37" s="25" t="s">
        <v>166</v>
      </c>
      <c r="E37" s="25" t="s">
        <v>191</v>
      </c>
      <c r="F37" s="25">
        <v>40</v>
      </c>
      <c r="G37" s="25">
        <v>30</v>
      </c>
      <c r="H37" s="25" t="s">
        <v>158</v>
      </c>
      <c r="I37" s="25"/>
      <c r="J37" s="25">
        <v>23</v>
      </c>
      <c r="K37" s="25">
        <v>20</v>
      </c>
      <c r="L37" s="25">
        <v>5</v>
      </c>
      <c r="M37" s="25">
        <v>186</v>
      </c>
      <c r="N37" s="25">
        <v>51</v>
      </c>
    </row>
    <row r="38" spans="1:14" ht="22">
      <c r="A38" s="24">
        <v>40275</v>
      </c>
      <c r="B38" s="25" t="s">
        <v>198</v>
      </c>
      <c r="C38" s="25" t="s">
        <v>152</v>
      </c>
      <c r="D38" s="25" t="s">
        <v>166</v>
      </c>
      <c r="E38" s="25" t="s">
        <v>171</v>
      </c>
      <c r="F38" s="25">
        <v>4</v>
      </c>
      <c r="G38" s="25">
        <v>30</v>
      </c>
      <c r="H38" s="25" t="s">
        <v>158</v>
      </c>
      <c r="I38" s="25"/>
      <c r="J38" s="25"/>
      <c r="K38" s="25"/>
      <c r="L38" s="25"/>
      <c r="M38" s="25"/>
      <c r="N38" s="25"/>
    </row>
    <row r="39" spans="1:14" ht="22">
      <c r="A39" s="24">
        <v>40275</v>
      </c>
      <c r="B39" s="25" t="s">
        <v>199</v>
      </c>
      <c r="C39" s="25" t="s">
        <v>152</v>
      </c>
      <c r="D39" s="25" t="s">
        <v>166</v>
      </c>
      <c r="E39" s="25" t="s">
        <v>72</v>
      </c>
      <c r="F39" s="25">
        <v>2</v>
      </c>
      <c r="G39" s="25">
        <v>30</v>
      </c>
      <c r="H39" s="25" t="s">
        <v>158</v>
      </c>
      <c r="I39" s="25"/>
      <c r="J39" s="25"/>
      <c r="K39" s="25"/>
      <c r="L39" s="25"/>
      <c r="M39" s="25"/>
      <c r="N39" s="25"/>
    </row>
    <row r="40" spans="1:14" ht="22">
      <c r="A40" s="24">
        <v>40275</v>
      </c>
      <c r="B40" s="25" t="s">
        <v>200</v>
      </c>
      <c r="C40" s="25" t="s">
        <v>152</v>
      </c>
      <c r="D40" s="25" t="s">
        <v>180</v>
      </c>
      <c r="E40" s="25"/>
      <c r="F40" s="25"/>
      <c r="G40" s="25">
        <v>30</v>
      </c>
      <c r="H40" s="25" t="s">
        <v>158</v>
      </c>
      <c r="I40" s="25" t="s">
        <v>201</v>
      </c>
      <c r="J40" s="25"/>
      <c r="K40" s="25"/>
      <c r="L40" s="25"/>
      <c r="M40" s="25"/>
      <c r="N40" s="25"/>
    </row>
    <row r="41" spans="1:14" ht="22">
      <c r="A41" s="24">
        <v>40275</v>
      </c>
      <c r="B41" s="25" t="s">
        <v>202</v>
      </c>
      <c r="C41" s="25" t="s">
        <v>152</v>
      </c>
      <c r="D41" s="25" t="s">
        <v>166</v>
      </c>
      <c r="E41" s="25" t="s">
        <v>191</v>
      </c>
      <c r="F41" s="25">
        <v>25</v>
      </c>
      <c r="G41" s="25">
        <v>35</v>
      </c>
      <c r="H41" s="25" t="s">
        <v>154</v>
      </c>
      <c r="I41" s="25"/>
      <c r="J41" s="25">
        <v>4</v>
      </c>
      <c r="K41" s="25">
        <v>2</v>
      </c>
      <c r="L41" s="25"/>
      <c r="M41" s="25">
        <v>17</v>
      </c>
      <c r="N41" s="25">
        <v>5</v>
      </c>
    </row>
    <row r="42" spans="1:14" ht="22">
      <c r="A42" s="24">
        <v>40275</v>
      </c>
      <c r="B42" s="25" t="s">
        <v>203</v>
      </c>
      <c r="C42" s="25" t="s">
        <v>152</v>
      </c>
      <c r="D42" s="25" t="s">
        <v>166</v>
      </c>
      <c r="E42" s="25" t="s">
        <v>72</v>
      </c>
      <c r="F42" s="25">
        <v>2</v>
      </c>
      <c r="G42" s="25">
        <v>35</v>
      </c>
      <c r="H42" s="25" t="s">
        <v>154</v>
      </c>
      <c r="I42" s="25"/>
      <c r="J42" s="25"/>
      <c r="K42" s="25"/>
      <c r="L42" s="25"/>
      <c r="M42" s="25"/>
      <c r="N42" s="25"/>
    </row>
    <row r="43" spans="1:14" ht="22">
      <c r="A43" s="24">
        <v>40275</v>
      </c>
      <c r="B43" s="25" t="s">
        <v>204</v>
      </c>
      <c r="C43" s="25" t="s">
        <v>152</v>
      </c>
      <c r="D43" s="25" t="s">
        <v>166</v>
      </c>
      <c r="E43" s="25" t="s">
        <v>191</v>
      </c>
      <c r="F43" s="25">
        <v>20</v>
      </c>
      <c r="G43" s="25">
        <v>35</v>
      </c>
      <c r="H43" s="25" t="s">
        <v>156</v>
      </c>
      <c r="I43" s="25"/>
      <c r="J43" s="25"/>
      <c r="K43" s="25"/>
      <c r="L43" s="25"/>
      <c r="M43" s="25"/>
      <c r="N43" s="25"/>
    </row>
    <row r="44" spans="1:14" ht="22">
      <c r="A44" s="24">
        <v>40275</v>
      </c>
      <c r="B44" s="25" t="s">
        <v>205</v>
      </c>
      <c r="C44" s="25" t="s">
        <v>152</v>
      </c>
      <c r="D44" s="25" t="s">
        <v>166</v>
      </c>
      <c r="E44" s="25" t="s">
        <v>72</v>
      </c>
      <c r="F44" s="25">
        <v>7</v>
      </c>
      <c r="G44" s="25">
        <v>35</v>
      </c>
      <c r="H44" s="25" t="s">
        <v>156</v>
      </c>
      <c r="I44" s="25"/>
      <c r="J44" s="25">
        <v>16</v>
      </c>
      <c r="K44" s="25">
        <v>7</v>
      </c>
      <c r="L44" s="25">
        <v>1</v>
      </c>
      <c r="M44" s="25">
        <v>17</v>
      </c>
      <c r="N44" s="25">
        <v>5</v>
      </c>
    </row>
    <row r="45" spans="1:14" ht="22">
      <c r="A45" s="24">
        <v>40275</v>
      </c>
      <c r="B45" s="25" t="s">
        <v>206</v>
      </c>
      <c r="C45" s="25" t="s">
        <v>152</v>
      </c>
      <c r="D45" s="25" t="s">
        <v>166</v>
      </c>
      <c r="E45" s="25" t="s">
        <v>191</v>
      </c>
      <c r="F45" s="25">
        <v>12</v>
      </c>
      <c r="G45" s="25">
        <v>35</v>
      </c>
      <c r="H45" s="25" t="s">
        <v>158</v>
      </c>
      <c r="I45" s="25"/>
      <c r="J45" s="25">
        <v>33</v>
      </c>
      <c r="K45" s="25">
        <v>18</v>
      </c>
      <c r="L45" s="25">
        <v>1</v>
      </c>
      <c r="M45" s="25">
        <v>17</v>
      </c>
      <c r="N45" s="25">
        <v>5</v>
      </c>
    </row>
    <row r="46" spans="1:14" ht="22">
      <c r="A46" s="24">
        <v>40275</v>
      </c>
      <c r="B46" s="25" t="s">
        <v>207</v>
      </c>
      <c r="C46" s="25" t="s">
        <v>152</v>
      </c>
      <c r="D46" s="25" t="s">
        <v>166</v>
      </c>
      <c r="E46" s="25" t="s">
        <v>171</v>
      </c>
      <c r="F46" s="25">
        <v>1</v>
      </c>
      <c r="G46" s="25">
        <v>35</v>
      </c>
      <c r="H46" s="25" t="s">
        <v>158</v>
      </c>
      <c r="I46" s="25"/>
      <c r="J46" s="25"/>
      <c r="K46" s="25"/>
      <c r="L46" s="25"/>
      <c r="M46" s="25"/>
      <c r="N46" s="25"/>
    </row>
    <row r="47" spans="1:14" ht="22">
      <c r="A47" s="24">
        <v>40275</v>
      </c>
      <c r="B47" s="25" t="s">
        <v>208</v>
      </c>
      <c r="C47" s="25" t="s">
        <v>152</v>
      </c>
      <c r="D47" s="25" t="s">
        <v>166</v>
      </c>
      <c r="E47" s="25" t="s">
        <v>72</v>
      </c>
      <c r="F47" s="25">
        <v>7</v>
      </c>
      <c r="G47" s="25">
        <v>35</v>
      </c>
      <c r="H47" s="25" t="s">
        <v>158</v>
      </c>
      <c r="I47" s="25"/>
      <c r="J47" s="25"/>
      <c r="K47" s="25"/>
      <c r="L47" s="25"/>
      <c r="M47" s="25"/>
      <c r="N47" s="25"/>
    </row>
    <row r="48" spans="1:14" ht="22">
      <c r="A48" s="24">
        <v>40275</v>
      </c>
      <c r="B48" s="25" t="s">
        <v>209</v>
      </c>
      <c r="C48" s="25" t="s">
        <v>152</v>
      </c>
      <c r="D48" s="25" t="s">
        <v>166</v>
      </c>
      <c r="E48" s="25" t="s">
        <v>191</v>
      </c>
      <c r="F48" s="25">
        <v>40</v>
      </c>
      <c r="G48" s="25">
        <v>40</v>
      </c>
      <c r="H48" s="25" t="s">
        <v>154</v>
      </c>
      <c r="I48" s="25"/>
      <c r="J48" s="25">
        <v>2</v>
      </c>
      <c r="K48" s="25">
        <v>2</v>
      </c>
      <c r="L48" s="25"/>
      <c r="M48" s="25">
        <v>23</v>
      </c>
      <c r="N48" s="25">
        <v>39</v>
      </c>
    </row>
    <row r="49" spans="1:14" ht="22">
      <c r="A49" s="24">
        <v>40275</v>
      </c>
      <c r="B49" s="25" t="s">
        <v>210</v>
      </c>
      <c r="C49" s="25" t="s">
        <v>152</v>
      </c>
      <c r="D49" s="25" t="s">
        <v>166</v>
      </c>
      <c r="E49" s="25" t="s">
        <v>72</v>
      </c>
      <c r="F49" s="25">
        <v>2</v>
      </c>
      <c r="G49" s="25">
        <v>40</v>
      </c>
      <c r="H49" s="25" t="s">
        <v>154</v>
      </c>
      <c r="I49" s="25"/>
      <c r="J49" s="25"/>
      <c r="K49" s="25"/>
      <c r="L49" s="25"/>
      <c r="M49" s="25"/>
      <c r="N49" s="25"/>
    </row>
    <row r="50" spans="1:14" ht="22">
      <c r="A50" s="24">
        <v>40275</v>
      </c>
      <c r="B50" s="25" t="s">
        <v>211</v>
      </c>
      <c r="C50" s="25" t="s">
        <v>152</v>
      </c>
      <c r="D50" s="25" t="s">
        <v>166</v>
      </c>
      <c r="E50" s="25" t="s">
        <v>72</v>
      </c>
      <c r="F50" s="25">
        <v>2</v>
      </c>
      <c r="G50" s="25">
        <v>40</v>
      </c>
      <c r="H50" s="25" t="s">
        <v>156</v>
      </c>
      <c r="I50" s="25"/>
      <c r="J50" s="25">
        <v>14</v>
      </c>
      <c r="K50" s="25">
        <v>10</v>
      </c>
      <c r="L50" s="25">
        <v>3</v>
      </c>
      <c r="M50" s="25">
        <v>23</v>
      </c>
      <c r="N50" s="25">
        <v>39</v>
      </c>
    </row>
    <row r="51" spans="1:14" ht="22">
      <c r="A51" s="24">
        <v>40275</v>
      </c>
      <c r="B51" s="25" t="s">
        <v>212</v>
      </c>
      <c r="C51" s="25" t="s">
        <v>152</v>
      </c>
      <c r="D51" s="25" t="s">
        <v>166</v>
      </c>
      <c r="E51" s="25" t="s">
        <v>191</v>
      </c>
      <c r="F51" s="25">
        <v>55</v>
      </c>
      <c r="G51" s="25">
        <v>40</v>
      </c>
      <c r="H51" s="25" t="s">
        <v>156</v>
      </c>
      <c r="I51" s="25"/>
      <c r="J51" s="25"/>
      <c r="K51" s="25"/>
      <c r="L51" s="25"/>
      <c r="M51" s="25"/>
      <c r="N51" s="25"/>
    </row>
    <row r="52" spans="1:14" ht="22">
      <c r="A52" s="24">
        <v>40275</v>
      </c>
      <c r="B52" s="25" t="s">
        <v>213</v>
      </c>
      <c r="C52" s="25" t="s">
        <v>152</v>
      </c>
      <c r="D52" s="25" t="s">
        <v>166</v>
      </c>
      <c r="E52" s="25" t="s">
        <v>171</v>
      </c>
      <c r="F52" s="25">
        <v>1</v>
      </c>
      <c r="G52" s="25">
        <v>40</v>
      </c>
      <c r="H52" s="25" t="s">
        <v>156</v>
      </c>
      <c r="I52" s="25"/>
      <c r="J52" s="25"/>
      <c r="K52" s="25"/>
      <c r="L52" s="25"/>
      <c r="M52" s="25"/>
      <c r="N52" s="25"/>
    </row>
    <row r="53" spans="1:14" ht="22">
      <c r="A53" s="24">
        <v>40275</v>
      </c>
      <c r="B53" s="25" t="s">
        <v>214</v>
      </c>
      <c r="C53" s="25" t="s">
        <v>152</v>
      </c>
      <c r="D53" s="25" t="s">
        <v>166</v>
      </c>
      <c r="E53" s="25" t="s">
        <v>191</v>
      </c>
      <c r="F53" s="25">
        <v>50</v>
      </c>
      <c r="G53" s="25">
        <v>40</v>
      </c>
      <c r="H53" s="25" t="s">
        <v>158</v>
      </c>
      <c r="I53" s="25"/>
      <c r="J53" s="25">
        <v>29</v>
      </c>
      <c r="K53" s="25">
        <v>22</v>
      </c>
      <c r="L53" s="25">
        <v>3</v>
      </c>
      <c r="M53" s="25">
        <v>23</v>
      </c>
      <c r="N53" s="25">
        <v>39</v>
      </c>
    </row>
    <row r="54" spans="1:14" ht="22">
      <c r="A54" s="24">
        <v>40275</v>
      </c>
      <c r="B54" s="25" t="s">
        <v>215</v>
      </c>
      <c r="C54" s="25" t="s">
        <v>152</v>
      </c>
      <c r="D54" s="25" t="s">
        <v>166</v>
      </c>
      <c r="E54" s="25" t="s">
        <v>72</v>
      </c>
      <c r="F54" s="25">
        <v>2</v>
      </c>
      <c r="G54" s="25">
        <v>40</v>
      </c>
      <c r="H54" s="25" t="s">
        <v>158</v>
      </c>
      <c r="I54" s="25"/>
      <c r="J54" s="25"/>
      <c r="K54" s="25"/>
      <c r="L54" s="25"/>
      <c r="M54" s="25"/>
      <c r="N54" s="25"/>
    </row>
    <row r="55" spans="1:14" ht="22">
      <c r="A55" s="24">
        <v>40275</v>
      </c>
      <c r="B55" s="25" t="s">
        <v>216</v>
      </c>
      <c r="C55" s="25" t="s">
        <v>152</v>
      </c>
      <c r="D55" s="25" t="s">
        <v>166</v>
      </c>
      <c r="E55" s="25" t="s">
        <v>171</v>
      </c>
      <c r="F55" s="25">
        <v>1</v>
      </c>
      <c r="G55" s="25">
        <v>40</v>
      </c>
      <c r="H55" s="25" t="s">
        <v>158</v>
      </c>
      <c r="I55" s="25"/>
      <c r="J55" s="25"/>
      <c r="K55" s="25"/>
      <c r="L55" s="25"/>
      <c r="M55" s="25"/>
      <c r="N55" s="25"/>
    </row>
    <row r="56" spans="1:14" ht="22">
      <c r="A56" s="24">
        <v>40275</v>
      </c>
      <c r="B56" s="25" t="s">
        <v>217</v>
      </c>
      <c r="C56" s="25" t="s">
        <v>152</v>
      </c>
      <c r="D56" s="25" t="s">
        <v>180</v>
      </c>
      <c r="E56" s="25"/>
      <c r="F56" s="25"/>
      <c r="G56" s="25">
        <v>40</v>
      </c>
      <c r="H56" s="25" t="s">
        <v>158</v>
      </c>
      <c r="I56" s="25" t="s">
        <v>201</v>
      </c>
      <c r="J56" s="25"/>
      <c r="K56" s="25"/>
      <c r="L56" s="25"/>
      <c r="M56" s="25"/>
      <c r="N56" s="25"/>
    </row>
    <row r="57" spans="1:14" ht="22">
      <c r="A57" s="24">
        <v>40275</v>
      </c>
      <c r="B57" s="25" t="s">
        <v>218</v>
      </c>
      <c r="C57" s="25" t="s">
        <v>152</v>
      </c>
      <c r="D57" s="25" t="s">
        <v>166</v>
      </c>
      <c r="E57" s="25" t="s">
        <v>219</v>
      </c>
      <c r="F57" s="25">
        <v>2</v>
      </c>
      <c r="G57" s="25">
        <v>45</v>
      </c>
      <c r="H57" s="25" t="s">
        <v>154</v>
      </c>
      <c r="I57" s="25"/>
      <c r="J57" s="25"/>
      <c r="K57" s="25"/>
      <c r="L57" s="25"/>
      <c r="M57" s="25"/>
      <c r="N57" s="25"/>
    </row>
    <row r="58" spans="1:14" ht="22">
      <c r="A58" s="24">
        <v>40275</v>
      </c>
      <c r="B58" s="25" t="s">
        <v>220</v>
      </c>
      <c r="C58" s="25" t="s">
        <v>152</v>
      </c>
      <c r="D58" s="25" t="s">
        <v>180</v>
      </c>
      <c r="E58" s="25"/>
      <c r="F58" s="25"/>
      <c r="G58" s="25">
        <v>45</v>
      </c>
      <c r="H58" s="25" t="s">
        <v>154</v>
      </c>
      <c r="I58" s="25" t="s">
        <v>201</v>
      </c>
      <c r="J58" s="25"/>
      <c r="K58" s="25"/>
      <c r="L58" s="25"/>
      <c r="M58" s="25"/>
      <c r="N58" s="25"/>
    </row>
    <row r="59" spans="1:14" ht="22">
      <c r="A59" s="24">
        <v>40275</v>
      </c>
      <c r="B59" s="25" t="s">
        <v>221</v>
      </c>
      <c r="C59" s="25" t="s">
        <v>152</v>
      </c>
      <c r="D59" s="25" t="s">
        <v>153</v>
      </c>
      <c r="E59" s="25"/>
      <c r="F59" s="25"/>
      <c r="G59" s="25">
        <v>45</v>
      </c>
      <c r="H59" s="25" t="s">
        <v>154</v>
      </c>
      <c r="I59" s="25"/>
      <c r="J59" s="25"/>
      <c r="K59" s="25"/>
      <c r="L59" s="25"/>
      <c r="M59" s="25"/>
      <c r="N59" s="25"/>
    </row>
    <row r="60" spans="1:14" ht="22">
      <c r="A60" s="24">
        <v>40275</v>
      </c>
      <c r="B60" s="25" t="s">
        <v>222</v>
      </c>
      <c r="C60" s="25" t="s">
        <v>152</v>
      </c>
      <c r="D60" s="25" t="s">
        <v>166</v>
      </c>
      <c r="E60" s="25" t="s">
        <v>72</v>
      </c>
      <c r="F60" s="25">
        <v>5</v>
      </c>
      <c r="G60" s="25">
        <v>45</v>
      </c>
      <c r="H60" s="25" t="s">
        <v>156</v>
      </c>
      <c r="I60" s="25"/>
      <c r="J60" s="25"/>
      <c r="K60" s="25"/>
      <c r="L60" s="25"/>
      <c r="M60" s="25"/>
      <c r="N60" s="25"/>
    </row>
    <row r="61" spans="1:14" ht="22">
      <c r="A61" s="24">
        <v>40275</v>
      </c>
      <c r="B61" s="25" t="s">
        <v>223</v>
      </c>
      <c r="C61" s="25" t="s">
        <v>152</v>
      </c>
      <c r="D61" s="25" t="s">
        <v>180</v>
      </c>
      <c r="E61" s="25"/>
      <c r="F61" s="25"/>
      <c r="G61" s="25">
        <v>45</v>
      </c>
      <c r="H61" s="25" t="s">
        <v>156</v>
      </c>
      <c r="I61" s="25" t="s">
        <v>201</v>
      </c>
      <c r="J61" s="25"/>
      <c r="K61" s="25"/>
      <c r="L61" s="25"/>
      <c r="M61" s="25"/>
      <c r="N61" s="25"/>
    </row>
    <row r="62" spans="1:14" ht="22">
      <c r="A62" s="24">
        <v>40275</v>
      </c>
      <c r="B62" s="25" t="s">
        <v>224</v>
      </c>
      <c r="C62" s="25" t="s">
        <v>152</v>
      </c>
      <c r="D62" s="25" t="s">
        <v>153</v>
      </c>
      <c r="E62" s="25"/>
      <c r="F62" s="25"/>
      <c r="G62" s="25">
        <v>45</v>
      </c>
      <c r="H62" s="25" t="s">
        <v>156</v>
      </c>
      <c r="I62" s="25"/>
      <c r="J62" s="25"/>
      <c r="K62" s="25"/>
      <c r="L62" s="25"/>
      <c r="M62" s="25"/>
      <c r="N62" s="25"/>
    </row>
    <row r="63" spans="1:14" ht="22">
      <c r="A63" s="24">
        <v>40275</v>
      </c>
      <c r="B63" s="25" t="s">
        <v>225</v>
      </c>
      <c r="C63" s="25" t="s">
        <v>152</v>
      </c>
      <c r="D63" s="25" t="s">
        <v>166</v>
      </c>
      <c r="E63" s="25" t="s">
        <v>72</v>
      </c>
      <c r="F63" s="25">
        <v>7</v>
      </c>
      <c r="G63" s="25">
        <v>45</v>
      </c>
      <c r="H63" s="25" t="s">
        <v>158</v>
      </c>
      <c r="I63" s="25"/>
      <c r="J63" s="25">
        <v>4</v>
      </c>
      <c r="K63" s="25">
        <v>5</v>
      </c>
      <c r="L63" s="25">
        <v>1</v>
      </c>
      <c r="M63" s="25">
        <v>290</v>
      </c>
      <c r="N63" s="25">
        <v>21</v>
      </c>
    </row>
    <row r="64" spans="1:14" ht="22">
      <c r="A64" s="24">
        <v>40275</v>
      </c>
      <c r="B64" s="25" t="s">
        <v>226</v>
      </c>
      <c r="C64" s="25" t="s">
        <v>152</v>
      </c>
      <c r="D64" s="25" t="s">
        <v>180</v>
      </c>
      <c r="E64" s="25"/>
      <c r="F64" s="25"/>
      <c r="G64" s="25">
        <v>45</v>
      </c>
      <c r="H64" s="25" t="s">
        <v>158</v>
      </c>
      <c r="I64" s="25" t="s">
        <v>201</v>
      </c>
      <c r="J64" s="25"/>
      <c r="K64" s="25"/>
      <c r="L64" s="25"/>
      <c r="M64" s="25"/>
      <c r="N64" s="25"/>
    </row>
    <row r="65" spans="1:14" ht="22">
      <c r="A65" s="24">
        <v>40275</v>
      </c>
      <c r="B65" s="25" t="s">
        <v>227</v>
      </c>
      <c r="C65" s="25" t="s">
        <v>152</v>
      </c>
      <c r="D65" s="25" t="s">
        <v>166</v>
      </c>
      <c r="E65" s="25" t="s">
        <v>72</v>
      </c>
      <c r="F65" s="25">
        <v>5</v>
      </c>
      <c r="G65" s="25">
        <v>50</v>
      </c>
      <c r="H65" s="25" t="s">
        <v>154</v>
      </c>
      <c r="I65" s="25"/>
      <c r="J65" s="25">
        <v>3</v>
      </c>
      <c r="K65" s="25">
        <v>3</v>
      </c>
      <c r="L65" s="25">
        <v>1</v>
      </c>
      <c r="M65" s="25">
        <v>33</v>
      </c>
      <c r="N65" s="25">
        <v>48</v>
      </c>
    </row>
    <row r="66" spans="1:14" ht="22">
      <c r="A66" s="24">
        <v>40275</v>
      </c>
      <c r="B66" s="25" t="s">
        <v>228</v>
      </c>
      <c r="C66" s="25" t="s">
        <v>152</v>
      </c>
      <c r="D66" s="25" t="s">
        <v>166</v>
      </c>
      <c r="E66" s="25" t="s">
        <v>219</v>
      </c>
      <c r="F66" s="25">
        <v>15</v>
      </c>
      <c r="G66" s="25">
        <v>50</v>
      </c>
      <c r="H66" s="25" t="s">
        <v>156</v>
      </c>
      <c r="I66" s="25"/>
      <c r="J66" s="25">
        <v>13</v>
      </c>
      <c r="K66" s="25">
        <v>7</v>
      </c>
      <c r="L66" s="25">
        <v>3</v>
      </c>
      <c r="M66" s="25">
        <v>33</v>
      </c>
      <c r="N66" s="25">
        <v>48</v>
      </c>
    </row>
    <row r="67" spans="1:14" ht="22">
      <c r="A67" s="24">
        <v>40275</v>
      </c>
      <c r="B67" s="25" t="s">
        <v>228</v>
      </c>
      <c r="C67" s="25" t="s">
        <v>152</v>
      </c>
      <c r="D67" s="25" t="s">
        <v>166</v>
      </c>
      <c r="E67" s="25" t="s">
        <v>229</v>
      </c>
      <c r="F67" s="25">
        <v>2</v>
      </c>
      <c r="G67" s="25">
        <v>50</v>
      </c>
      <c r="H67" s="25" t="s">
        <v>156</v>
      </c>
      <c r="I67" s="25"/>
      <c r="J67" s="25"/>
      <c r="K67" s="25"/>
      <c r="L67" s="25"/>
      <c r="M67" s="25"/>
      <c r="N67" s="25"/>
    </row>
    <row r="68" spans="1:14" ht="22">
      <c r="A68" s="24">
        <v>40275</v>
      </c>
      <c r="B68" s="25" t="s">
        <v>230</v>
      </c>
      <c r="C68" s="25" t="s">
        <v>152</v>
      </c>
      <c r="D68" s="25" t="s">
        <v>166</v>
      </c>
      <c r="E68" s="25" t="s">
        <v>72</v>
      </c>
      <c r="F68" s="25">
        <v>3</v>
      </c>
      <c r="G68" s="25">
        <v>50</v>
      </c>
      <c r="H68" s="25" t="s">
        <v>156</v>
      </c>
      <c r="I68" s="25"/>
      <c r="J68" s="25"/>
      <c r="K68" s="25"/>
      <c r="L68" s="25"/>
      <c r="M68" s="25"/>
      <c r="N68" s="25"/>
    </row>
    <row r="69" spans="1:14" ht="22">
      <c r="A69" s="24">
        <v>40275</v>
      </c>
      <c r="B69" s="25" t="s">
        <v>231</v>
      </c>
      <c r="C69" s="25" t="s">
        <v>152</v>
      </c>
      <c r="D69" s="25" t="s">
        <v>166</v>
      </c>
      <c r="E69" s="25" t="s">
        <v>191</v>
      </c>
      <c r="F69" s="25">
        <v>1</v>
      </c>
      <c r="G69" s="25">
        <v>50</v>
      </c>
      <c r="H69" s="25" t="s">
        <v>156</v>
      </c>
      <c r="I69" s="25"/>
      <c r="J69" s="25"/>
      <c r="K69" s="25"/>
      <c r="L69" s="25"/>
      <c r="M69" s="25"/>
      <c r="N69" s="25"/>
    </row>
    <row r="70" spans="1:14" ht="22">
      <c r="A70" s="24">
        <v>40275</v>
      </c>
      <c r="B70" s="25" t="s">
        <v>232</v>
      </c>
      <c r="C70" s="25" t="s">
        <v>152</v>
      </c>
      <c r="D70" s="25" t="s">
        <v>166</v>
      </c>
      <c r="E70" s="25" t="s">
        <v>191</v>
      </c>
      <c r="F70" s="25">
        <v>1</v>
      </c>
      <c r="G70" s="25">
        <v>50</v>
      </c>
      <c r="H70" s="25" t="s">
        <v>158</v>
      </c>
      <c r="I70" s="25"/>
      <c r="J70" s="25">
        <v>27</v>
      </c>
      <c r="K70" s="25">
        <v>18</v>
      </c>
      <c r="L70" s="25">
        <v>7</v>
      </c>
      <c r="M70" s="25">
        <v>33</v>
      </c>
      <c r="N70" s="25">
        <v>48</v>
      </c>
    </row>
    <row r="71" spans="1:14" ht="22">
      <c r="A71" s="24">
        <v>40275</v>
      </c>
      <c r="B71" s="25" t="s">
        <v>233</v>
      </c>
      <c r="C71" s="25" t="s">
        <v>152</v>
      </c>
      <c r="D71" s="25" t="s">
        <v>166</v>
      </c>
      <c r="E71" s="25" t="s">
        <v>219</v>
      </c>
      <c r="F71" s="25">
        <v>12</v>
      </c>
      <c r="G71" s="25">
        <v>50</v>
      </c>
      <c r="H71" s="25" t="s">
        <v>158</v>
      </c>
      <c r="I71" s="25"/>
      <c r="J71" s="25"/>
      <c r="K71" s="25"/>
      <c r="L71" s="25"/>
      <c r="M71" s="25"/>
      <c r="N71" s="25"/>
    </row>
    <row r="72" spans="1:14" ht="22">
      <c r="A72" s="24">
        <v>40275</v>
      </c>
      <c r="B72" s="25" t="s">
        <v>233</v>
      </c>
      <c r="C72" s="25" t="s">
        <v>152</v>
      </c>
      <c r="D72" s="25" t="s">
        <v>166</v>
      </c>
      <c r="E72" s="25" t="s">
        <v>229</v>
      </c>
      <c r="F72" s="25">
        <v>2</v>
      </c>
      <c r="G72" s="25">
        <v>50</v>
      </c>
      <c r="H72" s="25" t="s">
        <v>158</v>
      </c>
      <c r="I72" s="25"/>
      <c r="J72" s="25"/>
      <c r="K72" s="25"/>
      <c r="L72" s="25"/>
      <c r="M72" s="25"/>
      <c r="N72" s="25"/>
    </row>
    <row r="73" spans="1:14" ht="22">
      <c r="A73" s="24">
        <v>40275</v>
      </c>
      <c r="B73" s="25" t="s">
        <v>234</v>
      </c>
      <c r="C73" s="25" t="s">
        <v>152</v>
      </c>
      <c r="D73" s="25" t="s">
        <v>166</v>
      </c>
      <c r="E73" s="25" t="s">
        <v>72</v>
      </c>
      <c r="F73" s="25">
        <v>7</v>
      </c>
      <c r="G73" s="25">
        <v>50</v>
      </c>
      <c r="H73" s="25" t="s">
        <v>158</v>
      </c>
      <c r="I73" s="25"/>
      <c r="J73" s="25"/>
      <c r="K73" s="25"/>
      <c r="L73" s="25"/>
      <c r="M73" s="25"/>
      <c r="N73" s="25"/>
    </row>
    <row r="74" spans="1:14" ht="22">
      <c r="A74" s="24">
        <v>40275</v>
      </c>
      <c r="B74" s="25" t="s">
        <v>235</v>
      </c>
      <c r="C74" s="25" t="s">
        <v>152</v>
      </c>
      <c r="D74" s="25" t="s">
        <v>153</v>
      </c>
      <c r="E74" s="25"/>
      <c r="F74" s="25"/>
      <c r="G74" s="25">
        <v>55</v>
      </c>
      <c r="H74" s="25" t="s">
        <v>158</v>
      </c>
      <c r="I74" s="25"/>
      <c r="J74" s="25">
        <v>18</v>
      </c>
      <c r="K74" s="25"/>
      <c r="L74" s="25">
        <v>5</v>
      </c>
      <c r="M74" s="25"/>
      <c r="N74" s="25"/>
    </row>
    <row r="75" spans="1:14" ht="22">
      <c r="A75" s="24">
        <v>40275</v>
      </c>
      <c r="B75" s="25" t="s">
        <v>236</v>
      </c>
      <c r="C75" s="25" t="s">
        <v>152</v>
      </c>
      <c r="D75" s="25" t="s">
        <v>166</v>
      </c>
      <c r="E75" s="25" t="s">
        <v>110</v>
      </c>
      <c r="F75" s="25">
        <v>25</v>
      </c>
      <c r="G75" s="25">
        <v>60</v>
      </c>
      <c r="H75" s="25" t="s">
        <v>154</v>
      </c>
      <c r="I75" s="25"/>
      <c r="J75" s="25">
        <v>3</v>
      </c>
      <c r="K75" s="25"/>
      <c r="L75" s="25"/>
      <c r="M75" s="25">
        <v>3</v>
      </c>
      <c r="N75" s="25"/>
    </row>
    <row r="76" spans="1:14" ht="22">
      <c r="A76" s="24">
        <v>40275</v>
      </c>
      <c r="B76" s="25" t="s">
        <v>237</v>
      </c>
      <c r="C76" s="25" t="s">
        <v>152</v>
      </c>
      <c r="D76" s="25" t="s">
        <v>166</v>
      </c>
      <c r="E76" s="25" t="s">
        <v>110</v>
      </c>
      <c r="F76" s="25">
        <v>45</v>
      </c>
      <c r="G76" s="25">
        <v>60</v>
      </c>
      <c r="H76" s="25" t="s">
        <v>156</v>
      </c>
      <c r="I76" s="25"/>
      <c r="J76" s="25"/>
      <c r="K76" s="25"/>
      <c r="L76" s="25"/>
      <c r="M76" s="25"/>
      <c r="N76" s="25"/>
    </row>
    <row r="77" spans="1:14" ht="22">
      <c r="A77" s="24">
        <v>40275</v>
      </c>
      <c r="B77" s="25" t="s">
        <v>238</v>
      </c>
      <c r="C77" s="25" t="s">
        <v>152</v>
      </c>
      <c r="D77" s="25" t="s">
        <v>153</v>
      </c>
      <c r="E77" s="25"/>
      <c r="F77" s="25"/>
      <c r="G77" s="25">
        <v>60</v>
      </c>
      <c r="H77" s="25" t="s">
        <v>158</v>
      </c>
      <c r="I77" s="25"/>
      <c r="J77" s="25">
        <v>11</v>
      </c>
      <c r="K77" s="25"/>
      <c r="L77" s="25">
        <v>10</v>
      </c>
      <c r="M77" s="25"/>
      <c r="N77" s="25"/>
    </row>
    <row r="78" spans="1:14" ht="33">
      <c r="A78" s="24">
        <v>40275</v>
      </c>
      <c r="B78" s="25" t="s">
        <v>239</v>
      </c>
      <c r="C78" s="25" t="s">
        <v>240</v>
      </c>
      <c r="D78" s="25" t="s">
        <v>153</v>
      </c>
      <c r="E78" s="25"/>
      <c r="F78" s="25"/>
      <c r="G78" s="25">
        <v>0</v>
      </c>
      <c r="H78" s="25" t="s">
        <v>154</v>
      </c>
      <c r="I78" s="25"/>
      <c r="J78" s="25">
        <v>0</v>
      </c>
      <c r="K78" s="25">
        <v>0</v>
      </c>
      <c r="L78" s="25">
        <v>0</v>
      </c>
      <c r="M78" s="25"/>
      <c r="N78" s="25"/>
    </row>
    <row r="79" spans="1:14" ht="33">
      <c r="A79" s="24">
        <v>40275</v>
      </c>
      <c r="B79" s="25" t="s">
        <v>241</v>
      </c>
      <c r="C79" s="25" t="s">
        <v>240</v>
      </c>
      <c r="D79" s="25" t="s">
        <v>153</v>
      </c>
      <c r="E79" s="25"/>
      <c r="F79" s="25"/>
      <c r="G79" s="25">
        <v>0</v>
      </c>
      <c r="H79" s="25" t="s">
        <v>156</v>
      </c>
      <c r="I79" s="25"/>
      <c r="J79" s="25">
        <v>0</v>
      </c>
      <c r="K79" s="25">
        <v>0</v>
      </c>
      <c r="L79" s="25">
        <v>0</v>
      </c>
      <c r="M79" s="25"/>
      <c r="N79" s="25"/>
    </row>
    <row r="80" spans="1:14" ht="33">
      <c r="A80" s="24">
        <v>40275</v>
      </c>
      <c r="B80" s="25" t="s">
        <v>242</v>
      </c>
      <c r="C80" s="25" t="s">
        <v>240</v>
      </c>
      <c r="D80" s="25" t="s">
        <v>153</v>
      </c>
      <c r="E80" s="25"/>
      <c r="F80" s="25"/>
      <c r="G80" s="25">
        <v>0</v>
      </c>
      <c r="H80" s="25" t="s">
        <v>158</v>
      </c>
      <c r="I80" s="25"/>
      <c r="J80" s="25">
        <v>0</v>
      </c>
      <c r="K80" s="25">
        <v>0</v>
      </c>
      <c r="L80" s="25">
        <v>0</v>
      </c>
      <c r="M80" s="25"/>
      <c r="N80" s="25"/>
    </row>
    <row r="81" spans="1:14" ht="33">
      <c r="A81" s="24">
        <v>40275</v>
      </c>
      <c r="B81" s="25" t="s">
        <v>243</v>
      </c>
      <c r="C81" s="25" t="s">
        <v>240</v>
      </c>
      <c r="D81" s="25" t="s">
        <v>153</v>
      </c>
      <c r="E81" s="25"/>
      <c r="F81" s="25"/>
      <c r="G81" s="25">
        <v>5</v>
      </c>
      <c r="H81" s="25" t="s">
        <v>154</v>
      </c>
      <c r="I81" s="25"/>
      <c r="J81" s="25">
        <v>0</v>
      </c>
      <c r="K81" s="25">
        <v>0</v>
      </c>
      <c r="L81" s="25">
        <v>0</v>
      </c>
      <c r="M81" s="25"/>
      <c r="N81" s="25"/>
    </row>
    <row r="82" spans="1:14" ht="33">
      <c r="A82" s="24">
        <v>40275</v>
      </c>
      <c r="B82" s="25" t="s">
        <v>244</v>
      </c>
      <c r="C82" s="25" t="s">
        <v>240</v>
      </c>
      <c r="D82" s="25" t="s">
        <v>153</v>
      </c>
      <c r="E82" s="25"/>
      <c r="F82" s="25"/>
      <c r="G82" s="25">
        <v>5</v>
      </c>
      <c r="H82" s="25" t="s">
        <v>156</v>
      </c>
      <c r="I82" s="25"/>
      <c r="J82" s="25">
        <v>1</v>
      </c>
      <c r="K82" s="25">
        <v>1</v>
      </c>
      <c r="L82" s="25">
        <v>0</v>
      </c>
      <c r="M82" s="25">
        <v>130</v>
      </c>
      <c r="N82" s="25">
        <v>65</v>
      </c>
    </row>
    <row r="83" spans="1:14" ht="33">
      <c r="A83" s="24">
        <v>40275</v>
      </c>
      <c r="B83" s="25" t="s">
        <v>245</v>
      </c>
      <c r="C83" s="25" t="s">
        <v>240</v>
      </c>
      <c r="D83" s="25" t="s">
        <v>153</v>
      </c>
      <c r="E83" s="25"/>
      <c r="F83" s="25"/>
      <c r="G83" s="25">
        <v>5</v>
      </c>
      <c r="H83" s="25" t="s">
        <v>158</v>
      </c>
      <c r="I83" s="25"/>
      <c r="J83" s="25">
        <v>3</v>
      </c>
      <c r="K83" s="25">
        <v>2</v>
      </c>
      <c r="L83" s="25">
        <v>1</v>
      </c>
      <c r="M83" s="25"/>
      <c r="N83" s="25"/>
    </row>
    <row r="84" spans="1:14" ht="33">
      <c r="A84" s="24">
        <v>40275</v>
      </c>
      <c r="B84" s="25" t="s">
        <v>246</v>
      </c>
      <c r="C84" s="25" t="s">
        <v>240</v>
      </c>
      <c r="D84" s="25" t="s">
        <v>153</v>
      </c>
      <c r="E84" s="25"/>
      <c r="F84" s="25"/>
      <c r="G84" s="25">
        <v>10</v>
      </c>
      <c r="H84" s="25" t="s">
        <v>154</v>
      </c>
      <c r="I84" s="25"/>
      <c r="J84" s="25">
        <v>5</v>
      </c>
      <c r="K84" s="25">
        <v>0</v>
      </c>
      <c r="L84" s="25">
        <v>1</v>
      </c>
      <c r="M84" s="25">
        <v>95</v>
      </c>
      <c r="N84" s="25">
        <v>60</v>
      </c>
    </row>
    <row r="85" spans="1:14" ht="33">
      <c r="A85" s="24">
        <v>40275</v>
      </c>
      <c r="B85" s="25" t="s">
        <v>247</v>
      </c>
      <c r="C85" s="25" t="s">
        <v>240</v>
      </c>
      <c r="D85" s="25" t="s">
        <v>153</v>
      </c>
      <c r="E85" s="25"/>
      <c r="F85" s="25"/>
      <c r="G85" s="25">
        <v>10</v>
      </c>
      <c r="H85" s="25" t="s">
        <v>156</v>
      </c>
      <c r="I85" s="25"/>
      <c r="J85" s="25">
        <v>13</v>
      </c>
      <c r="K85" s="25">
        <v>0</v>
      </c>
      <c r="L85" s="25">
        <v>4</v>
      </c>
      <c r="M85" s="25"/>
      <c r="N85" s="25"/>
    </row>
    <row r="86" spans="1:14" ht="33">
      <c r="A86" s="24">
        <v>40275</v>
      </c>
      <c r="B86" s="25" t="s">
        <v>248</v>
      </c>
      <c r="C86" s="25" t="s">
        <v>240</v>
      </c>
      <c r="D86" s="25" t="s">
        <v>153</v>
      </c>
      <c r="E86" s="25"/>
      <c r="F86" s="25"/>
      <c r="G86" s="25">
        <v>10</v>
      </c>
      <c r="H86" s="25" t="s">
        <v>158</v>
      </c>
      <c r="I86" s="25"/>
      <c r="J86" s="25">
        <v>24</v>
      </c>
      <c r="K86" s="25">
        <v>2</v>
      </c>
      <c r="L86" s="25">
        <v>9</v>
      </c>
      <c r="M86" s="25"/>
      <c r="N86" s="25"/>
    </row>
    <row r="87" spans="1:14" ht="33">
      <c r="A87" s="24">
        <v>40275</v>
      </c>
      <c r="B87" s="25" t="s">
        <v>249</v>
      </c>
      <c r="C87" s="25" t="s">
        <v>240</v>
      </c>
      <c r="D87" s="25" t="s">
        <v>153</v>
      </c>
      <c r="E87" s="25"/>
      <c r="F87" s="25"/>
      <c r="G87" s="25">
        <v>15</v>
      </c>
      <c r="H87" s="25" t="s">
        <v>154</v>
      </c>
      <c r="I87" s="25"/>
      <c r="J87" s="25">
        <v>3</v>
      </c>
      <c r="K87" s="25">
        <v>0</v>
      </c>
      <c r="L87" s="25">
        <v>1</v>
      </c>
      <c r="M87" s="25">
        <v>65</v>
      </c>
      <c r="N87" s="25">
        <v>85</v>
      </c>
    </row>
    <row r="88" spans="1:14" ht="33">
      <c r="A88" s="24">
        <v>40275</v>
      </c>
      <c r="B88" s="25" t="s">
        <v>250</v>
      </c>
      <c r="C88" s="25" t="s">
        <v>240</v>
      </c>
      <c r="D88" s="25" t="s">
        <v>153</v>
      </c>
      <c r="E88" s="25"/>
      <c r="F88" s="25"/>
      <c r="G88" s="25">
        <v>15</v>
      </c>
      <c r="H88" s="25" t="s">
        <v>156</v>
      </c>
      <c r="I88" s="25"/>
      <c r="J88" s="25">
        <v>6</v>
      </c>
      <c r="K88" s="25">
        <v>1</v>
      </c>
      <c r="L88" s="25">
        <v>4</v>
      </c>
      <c r="M88" s="25"/>
      <c r="N88" s="25"/>
    </row>
    <row r="89" spans="1:14" ht="33">
      <c r="A89" s="24">
        <v>40275</v>
      </c>
      <c r="B89" s="25" t="s">
        <v>251</v>
      </c>
      <c r="C89" s="25" t="s">
        <v>240</v>
      </c>
      <c r="D89" s="25" t="s">
        <v>153</v>
      </c>
      <c r="E89" s="25"/>
      <c r="F89" s="25"/>
      <c r="G89" s="25">
        <v>15</v>
      </c>
      <c r="H89" s="25" t="s">
        <v>158</v>
      </c>
      <c r="I89" s="25"/>
      <c r="J89" s="25">
        <v>18</v>
      </c>
      <c r="K89" s="25">
        <v>3</v>
      </c>
      <c r="L89" s="25">
        <v>7</v>
      </c>
      <c r="M89" s="25"/>
      <c r="N89" s="25"/>
    </row>
    <row r="90" spans="1:14" ht="33">
      <c r="A90" s="24">
        <v>40275</v>
      </c>
      <c r="B90" s="25" t="s">
        <v>252</v>
      </c>
      <c r="C90" s="25" t="s">
        <v>240</v>
      </c>
      <c r="D90" s="25" t="s">
        <v>153</v>
      </c>
      <c r="E90" s="25"/>
      <c r="F90" s="25"/>
      <c r="G90" s="25">
        <v>20</v>
      </c>
      <c r="H90" s="25" t="s">
        <v>154</v>
      </c>
      <c r="I90" s="25"/>
      <c r="J90" s="25">
        <v>2</v>
      </c>
      <c r="K90" s="25">
        <v>1</v>
      </c>
      <c r="L90" s="25">
        <v>0</v>
      </c>
      <c r="M90" s="25">
        <v>91</v>
      </c>
      <c r="N90" s="25">
        <v>20</v>
      </c>
    </row>
    <row r="91" spans="1:14" ht="33">
      <c r="A91" s="24">
        <v>40275</v>
      </c>
      <c r="B91" s="25" t="s">
        <v>253</v>
      </c>
      <c r="C91" s="25" t="s">
        <v>240</v>
      </c>
      <c r="D91" s="25" t="s">
        <v>153</v>
      </c>
      <c r="E91" s="25"/>
      <c r="F91" s="25"/>
      <c r="G91" s="25">
        <v>20</v>
      </c>
      <c r="H91" s="25" t="s">
        <v>156</v>
      </c>
      <c r="I91" s="25"/>
      <c r="J91" s="25">
        <v>4</v>
      </c>
      <c r="K91" s="25">
        <v>1</v>
      </c>
      <c r="L91" s="25">
        <v>0</v>
      </c>
      <c r="M91" s="25"/>
      <c r="N91" s="25"/>
    </row>
    <row r="92" spans="1:14" ht="33">
      <c r="A92" s="24">
        <v>40275</v>
      </c>
      <c r="B92" s="25" t="s">
        <v>254</v>
      </c>
      <c r="C92" s="25" t="s">
        <v>240</v>
      </c>
      <c r="D92" s="25" t="s">
        <v>153</v>
      </c>
      <c r="E92" s="25"/>
      <c r="F92" s="25"/>
      <c r="G92" s="25">
        <v>20</v>
      </c>
      <c r="H92" s="25" t="s">
        <v>158</v>
      </c>
      <c r="I92" s="25"/>
      <c r="J92" s="25">
        <v>7</v>
      </c>
      <c r="K92" s="25">
        <v>3</v>
      </c>
      <c r="L92" s="25">
        <v>2</v>
      </c>
      <c r="M92" s="25"/>
      <c r="N92" s="25"/>
    </row>
    <row r="93" spans="1:14" ht="33">
      <c r="A93" s="24">
        <v>40275</v>
      </c>
      <c r="B93" s="25" t="s">
        <v>255</v>
      </c>
      <c r="C93" s="25" t="s">
        <v>240</v>
      </c>
      <c r="D93" s="25" t="s">
        <v>153</v>
      </c>
      <c r="E93" s="25"/>
      <c r="F93" s="25"/>
      <c r="G93" s="25">
        <v>25</v>
      </c>
      <c r="H93" s="25" t="s">
        <v>154</v>
      </c>
      <c r="I93" s="25"/>
      <c r="J93" s="25">
        <v>0</v>
      </c>
      <c r="K93" s="25">
        <v>0</v>
      </c>
      <c r="L93" s="25">
        <v>0</v>
      </c>
      <c r="M93" s="25"/>
      <c r="N93" s="25"/>
    </row>
    <row r="94" spans="1:14" ht="33">
      <c r="A94" s="24">
        <v>40275</v>
      </c>
      <c r="B94" s="25" t="s">
        <v>256</v>
      </c>
      <c r="C94" s="25" t="s">
        <v>240</v>
      </c>
      <c r="D94" s="25" t="s">
        <v>153</v>
      </c>
      <c r="E94" s="25"/>
      <c r="F94" s="25"/>
      <c r="G94" s="25">
        <v>25</v>
      </c>
      <c r="H94" s="25" t="s">
        <v>156</v>
      </c>
      <c r="I94" s="25"/>
      <c r="J94" s="25">
        <v>4</v>
      </c>
      <c r="K94" s="25">
        <v>0</v>
      </c>
      <c r="L94" s="25">
        <v>2</v>
      </c>
      <c r="M94" s="25">
        <v>158</v>
      </c>
      <c r="N94" s="25">
        <v>49</v>
      </c>
    </row>
    <row r="95" spans="1:14" ht="33">
      <c r="A95" s="24">
        <v>40275</v>
      </c>
      <c r="B95" s="25" t="s">
        <v>257</v>
      </c>
      <c r="C95" s="25" t="s">
        <v>240</v>
      </c>
      <c r="D95" s="25" t="s">
        <v>153</v>
      </c>
      <c r="E95" s="25"/>
      <c r="F95" s="25"/>
      <c r="G95" s="25">
        <v>25</v>
      </c>
      <c r="H95" s="25" t="s">
        <v>158</v>
      </c>
      <c r="I95" s="25"/>
      <c r="J95" s="25">
        <v>9</v>
      </c>
      <c r="K95" s="25">
        <v>3</v>
      </c>
      <c r="L95" s="25">
        <v>5</v>
      </c>
      <c r="M95" s="25"/>
      <c r="N95" s="25"/>
    </row>
    <row r="96" spans="1:14" ht="33">
      <c r="A96" s="24">
        <v>40275</v>
      </c>
      <c r="B96" s="25" t="s">
        <v>258</v>
      </c>
      <c r="C96" s="25" t="s">
        <v>240</v>
      </c>
      <c r="D96" s="25" t="s">
        <v>166</v>
      </c>
      <c r="E96" s="25" t="s">
        <v>72</v>
      </c>
      <c r="F96" s="25">
        <v>20</v>
      </c>
      <c r="G96" s="25">
        <v>30</v>
      </c>
      <c r="H96" s="25" t="s">
        <v>154</v>
      </c>
      <c r="I96" s="25"/>
      <c r="J96" s="25">
        <v>3</v>
      </c>
      <c r="K96" s="25">
        <v>3</v>
      </c>
      <c r="L96" s="25"/>
      <c r="M96" s="25">
        <v>8</v>
      </c>
      <c r="N96" s="25">
        <v>28</v>
      </c>
    </row>
    <row r="97" spans="1:14" ht="33">
      <c r="A97" s="24">
        <v>40275</v>
      </c>
      <c r="B97" s="25" t="s">
        <v>259</v>
      </c>
      <c r="C97" s="25" t="s">
        <v>240</v>
      </c>
      <c r="D97" s="25" t="s">
        <v>180</v>
      </c>
      <c r="E97" s="25"/>
      <c r="F97" s="25"/>
      <c r="G97" s="25">
        <v>30</v>
      </c>
      <c r="H97" s="25" t="s">
        <v>154</v>
      </c>
      <c r="I97" s="25" t="s">
        <v>181</v>
      </c>
      <c r="J97" s="25"/>
      <c r="K97" s="25"/>
      <c r="L97" s="25"/>
      <c r="M97" s="25"/>
      <c r="N97" s="25"/>
    </row>
    <row r="98" spans="1:14" ht="33">
      <c r="A98" s="24">
        <v>40275</v>
      </c>
      <c r="B98" s="25" t="s">
        <v>260</v>
      </c>
      <c r="C98" s="25" t="s">
        <v>240</v>
      </c>
      <c r="D98" s="25" t="s">
        <v>166</v>
      </c>
      <c r="E98" s="25" t="s">
        <v>72</v>
      </c>
      <c r="F98" s="25">
        <v>45</v>
      </c>
      <c r="G98" s="25">
        <v>30</v>
      </c>
      <c r="H98" s="25" t="s">
        <v>156</v>
      </c>
      <c r="I98" s="25"/>
      <c r="J98" s="25">
        <v>10</v>
      </c>
      <c r="K98" s="25">
        <v>5</v>
      </c>
      <c r="L98" s="25">
        <v>2</v>
      </c>
      <c r="M98" s="25"/>
      <c r="N98" s="25"/>
    </row>
    <row r="99" spans="1:14" ht="33">
      <c r="A99" s="24">
        <v>40275</v>
      </c>
      <c r="B99" s="25" t="s">
        <v>261</v>
      </c>
      <c r="C99" s="25" t="s">
        <v>240</v>
      </c>
      <c r="D99" s="25" t="s">
        <v>180</v>
      </c>
      <c r="E99" s="25"/>
      <c r="F99" s="25"/>
      <c r="G99" s="25">
        <v>30</v>
      </c>
      <c r="H99" s="25" t="s">
        <v>156</v>
      </c>
      <c r="I99" s="25" t="s">
        <v>181</v>
      </c>
      <c r="J99" s="25"/>
      <c r="K99" s="25"/>
      <c r="L99" s="25"/>
      <c r="M99" s="25"/>
      <c r="N99" s="25"/>
    </row>
    <row r="100" spans="1:14" ht="33">
      <c r="A100" s="24">
        <v>40275</v>
      </c>
      <c r="B100" s="25" t="s">
        <v>262</v>
      </c>
      <c r="C100" s="25" t="s">
        <v>240</v>
      </c>
      <c r="D100" s="25" t="s">
        <v>166</v>
      </c>
      <c r="E100" s="25" t="s">
        <v>72</v>
      </c>
      <c r="F100" s="25">
        <v>40</v>
      </c>
      <c r="G100" s="25">
        <v>30</v>
      </c>
      <c r="H100" s="25" t="s">
        <v>158</v>
      </c>
      <c r="I100" s="25"/>
      <c r="J100" s="25">
        <v>13</v>
      </c>
      <c r="K100" s="25">
        <v>10</v>
      </c>
      <c r="L100" s="25">
        <v>5</v>
      </c>
      <c r="M100" s="25"/>
      <c r="N100" s="25"/>
    </row>
    <row r="101" spans="1:14" ht="33">
      <c r="A101" s="24">
        <v>40275</v>
      </c>
      <c r="B101" s="25" t="s">
        <v>263</v>
      </c>
      <c r="C101" s="25" t="s">
        <v>240</v>
      </c>
      <c r="D101" s="25" t="s">
        <v>166</v>
      </c>
      <c r="E101" s="25" t="s">
        <v>72</v>
      </c>
      <c r="F101" s="25">
        <v>25</v>
      </c>
      <c r="G101" s="25">
        <v>35</v>
      </c>
      <c r="H101" s="25" t="s">
        <v>154</v>
      </c>
      <c r="I101" s="25"/>
      <c r="J101" s="25">
        <v>6</v>
      </c>
      <c r="K101" s="25">
        <v>0</v>
      </c>
      <c r="L101" s="25">
        <v>0</v>
      </c>
      <c r="M101" s="25">
        <v>99</v>
      </c>
      <c r="N101" s="25">
        <v>10</v>
      </c>
    </row>
    <row r="102" spans="1:14" ht="33">
      <c r="A102" s="24">
        <v>40275</v>
      </c>
      <c r="B102" s="25" t="s">
        <v>264</v>
      </c>
      <c r="C102" s="25" t="s">
        <v>240</v>
      </c>
      <c r="D102" s="25" t="s">
        <v>166</v>
      </c>
      <c r="E102" s="25" t="s">
        <v>171</v>
      </c>
      <c r="F102" s="25">
        <v>5</v>
      </c>
      <c r="G102" s="25">
        <v>35</v>
      </c>
      <c r="H102" s="25" t="s">
        <v>156</v>
      </c>
      <c r="I102" s="25"/>
      <c r="J102" s="25">
        <v>11</v>
      </c>
      <c r="K102" s="25">
        <v>2</v>
      </c>
      <c r="L102" s="25">
        <v>0</v>
      </c>
      <c r="M102" s="25"/>
      <c r="N102" s="25"/>
    </row>
    <row r="103" spans="1:14" ht="33">
      <c r="A103" s="24">
        <v>40275</v>
      </c>
      <c r="B103" s="25" t="s">
        <v>265</v>
      </c>
      <c r="C103" s="25" t="s">
        <v>240</v>
      </c>
      <c r="D103" s="25" t="s">
        <v>166</v>
      </c>
      <c r="E103" s="25" t="s">
        <v>191</v>
      </c>
      <c r="F103" s="25">
        <v>15</v>
      </c>
      <c r="G103" s="25">
        <v>35</v>
      </c>
      <c r="H103" s="25" t="s">
        <v>156</v>
      </c>
      <c r="I103" s="25"/>
      <c r="J103" s="25"/>
      <c r="K103" s="25"/>
      <c r="L103" s="25"/>
      <c r="M103" s="25"/>
      <c r="N103" s="25"/>
    </row>
    <row r="104" spans="1:14" ht="33">
      <c r="A104" s="24">
        <v>40275</v>
      </c>
      <c r="B104" s="25" t="s">
        <v>266</v>
      </c>
      <c r="C104" s="25" t="s">
        <v>240</v>
      </c>
      <c r="D104" s="25" t="s">
        <v>166</v>
      </c>
      <c r="E104" s="25" t="s">
        <v>191</v>
      </c>
      <c r="F104" s="25">
        <v>25</v>
      </c>
      <c r="G104" s="25">
        <v>35</v>
      </c>
      <c r="H104" s="25" t="s">
        <v>158</v>
      </c>
      <c r="I104" s="25"/>
      <c r="J104" s="25">
        <v>18</v>
      </c>
      <c r="K104" s="25">
        <v>12</v>
      </c>
      <c r="L104" s="25">
        <v>2</v>
      </c>
      <c r="M104" s="25"/>
      <c r="N104" s="25"/>
    </row>
    <row r="105" spans="1:14" ht="33">
      <c r="A105" s="24">
        <v>40275</v>
      </c>
      <c r="B105" s="25" t="s">
        <v>267</v>
      </c>
      <c r="C105" s="25" t="s">
        <v>240</v>
      </c>
      <c r="D105" s="25" t="s">
        <v>166</v>
      </c>
      <c r="E105" s="25" t="s">
        <v>72</v>
      </c>
      <c r="F105" s="25">
        <v>10</v>
      </c>
      <c r="G105" s="25">
        <v>35</v>
      </c>
      <c r="H105" s="25" t="s">
        <v>158</v>
      </c>
      <c r="I105" s="25"/>
      <c r="J105" s="25"/>
      <c r="K105" s="25"/>
      <c r="L105" s="25"/>
      <c r="M105" s="25"/>
      <c r="N105" s="25"/>
    </row>
    <row r="106" spans="1:14" ht="33">
      <c r="A106" s="24">
        <v>40275</v>
      </c>
      <c r="B106" s="25" t="s">
        <v>268</v>
      </c>
      <c r="C106" s="25" t="s">
        <v>240</v>
      </c>
      <c r="D106" s="25" t="s">
        <v>166</v>
      </c>
      <c r="E106" s="25" t="s">
        <v>178</v>
      </c>
      <c r="F106" s="25">
        <v>10</v>
      </c>
      <c r="G106" s="25">
        <v>35</v>
      </c>
      <c r="H106" s="25" t="s">
        <v>158</v>
      </c>
      <c r="I106" s="25"/>
      <c r="J106" s="25"/>
      <c r="K106" s="25"/>
      <c r="L106" s="25"/>
      <c r="M106" s="25"/>
      <c r="N106" s="25"/>
    </row>
    <row r="107" spans="1:14" ht="33">
      <c r="A107" s="24">
        <v>40275</v>
      </c>
      <c r="B107" s="25" t="s">
        <v>269</v>
      </c>
      <c r="C107" s="25" t="s">
        <v>240</v>
      </c>
      <c r="D107" s="25" t="s">
        <v>180</v>
      </c>
      <c r="E107" s="25"/>
      <c r="F107" s="25"/>
      <c r="G107" s="25">
        <v>35</v>
      </c>
      <c r="H107" s="25" t="s">
        <v>158</v>
      </c>
      <c r="I107" s="25" t="s">
        <v>181</v>
      </c>
      <c r="J107" s="25"/>
      <c r="K107" s="25"/>
      <c r="L107" s="25"/>
      <c r="M107" s="25"/>
      <c r="N107" s="25"/>
    </row>
    <row r="108" spans="1:14" ht="33">
      <c r="A108" s="24">
        <v>40275</v>
      </c>
      <c r="B108" s="25" t="s">
        <v>270</v>
      </c>
      <c r="C108" s="25" t="s">
        <v>240</v>
      </c>
      <c r="D108" s="25" t="s">
        <v>166</v>
      </c>
      <c r="E108" s="25" t="s">
        <v>72</v>
      </c>
      <c r="F108" s="25">
        <v>10</v>
      </c>
      <c r="G108" s="25">
        <v>40</v>
      </c>
      <c r="H108" s="25" t="s">
        <v>154</v>
      </c>
      <c r="I108" s="25"/>
      <c r="J108" s="25">
        <v>2</v>
      </c>
      <c r="K108" s="25">
        <v>2</v>
      </c>
      <c r="L108" s="25">
        <v>1</v>
      </c>
      <c r="M108" s="25">
        <v>65</v>
      </c>
      <c r="N108" s="25">
        <v>12</v>
      </c>
    </row>
    <row r="109" spans="1:14" ht="33">
      <c r="A109" s="24">
        <v>40275</v>
      </c>
      <c r="B109" s="25" t="s">
        <v>271</v>
      </c>
      <c r="C109" s="25" t="s">
        <v>240</v>
      </c>
      <c r="D109" s="25" t="s">
        <v>166</v>
      </c>
      <c r="E109" s="25" t="s">
        <v>191</v>
      </c>
      <c r="F109" s="25">
        <v>25</v>
      </c>
      <c r="G109" s="25">
        <v>40</v>
      </c>
      <c r="H109" s="25" t="s">
        <v>154</v>
      </c>
      <c r="I109" s="25"/>
      <c r="J109" s="25"/>
      <c r="K109" s="25"/>
      <c r="L109" s="25"/>
      <c r="M109" s="25"/>
      <c r="N109" s="25"/>
    </row>
    <row r="110" spans="1:14" ht="33">
      <c r="A110" s="24">
        <v>40275</v>
      </c>
      <c r="B110" s="25" t="s">
        <v>272</v>
      </c>
      <c r="C110" s="25" t="s">
        <v>240</v>
      </c>
      <c r="D110" s="25" t="s">
        <v>166</v>
      </c>
      <c r="E110" s="25" t="s">
        <v>191</v>
      </c>
      <c r="F110" s="25">
        <v>20</v>
      </c>
      <c r="G110" s="25">
        <v>40</v>
      </c>
      <c r="H110" s="25" t="s">
        <v>156</v>
      </c>
      <c r="I110" s="25"/>
      <c r="J110" s="25">
        <v>16</v>
      </c>
      <c r="K110" s="25">
        <v>2</v>
      </c>
      <c r="L110" s="25">
        <v>2</v>
      </c>
      <c r="M110" s="25"/>
      <c r="N110" s="25"/>
    </row>
    <row r="111" spans="1:14" ht="33">
      <c r="A111" s="24">
        <v>40275</v>
      </c>
      <c r="B111" s="25" t="s">
        <v>273</v>
      </c>
      <c r="C111" s="25" t="s">
        <v>240</v>
      </c>
      <c r="D111" s="25" t="s">
        <v>166</v>
      </c>
      <c r="E111" s="25" t="s">
        <v>72</v>
      </c>
      <c r="F111" s="25">
        <v>10</v>
      </c>
      <c r="G111" s="25">
        <v>40</v>
      </c>
      <c r="H111" s="25" t="s">
        <v>156</v>
      </c>
      <c r="I111" s="25"/>
      <c r="J111" s="25"/>
      <c r="K111" s="25"/>
      <c r="L111" s="25"/>
      <c r="M111" s="25"/>
      <c r="N111" s="25"/>
    </row>
    <row r="112" spans="1:14" ht="33">
      <c r="A112" s="24">
        <v>40275</v>
      </c>
      <c r="B112" s="25" t="s">
        <v>274</v>
      </c>
      <c r="C112" s="25" t="s">
        <v>240</v>
      </c>
      <c r="D112" s="25" t="s">
        <v>166</v>
      </c>
      <c r="E112" s="25" t="s">
        <v>178</v>
      </c>
      <c r="F112" s="25">
        <v>5</v>
      </c>
      <c r="G112" s="25">
        <v>40</v>
      </c>
      <c r="H112" s="25" t="s">
        <v>156</v>
      </c>
      <c r="I112" s="25"/>
      <c r="J112" s="25"/>
      <c r="K112" s="25"/>
      <c r="L112" s="25"/>
      <c r="M112" s="25"/>
      <c r="N112" s="25"/>
    </row>
    <row r="113" spans="1:14" ht="33">
      <c r="A113" s="24">
        <v>40275</v>
      </c>
      <c r="B113" s="25" t="s">
        <v>275</v>
      </c>
      <c r="C113" s="25" t="s">
        <v>240</v>
      </c>
      <c r="D113" s="25" t="s">
        <v>166</v>
      </c>
      <c r="E113" s="25" t="s">
        <v>178</v>
      </c>
      <c r="F113" s="25">
        <v>20</v>
      </c>
      <c r="G113" s="25">
        <v>40</v>
      </c>
      <c r="H113" s="25" t="s">
        <v>158</v>
      </c>
      <c r="I113" s="25"/>
      <c r="J113" s="25">
        <v>20</v>
      </c>
      <c r="K113" s="25">
        <v>11</v>
      </c>
      <c r="L113" s="25">
        <v>3</v>
      </c>
      <c r="M113" s="25"/>
      <c r="N113" s="25"/>
    </row>
    <row r="114" spans="1:14" ht="33">
      <c r="A114" s="24">
        <v>40275</v>
      </c>
      <c r="B114" s="25" t="s">
        <v>276</v>
      </c>
      <c r="C114" s="25" t="s">
        <v>240</v>
      </c>
      <c r="D114" s="25" t="s">
        <v>166</v>
      </c>
      <c r="E114" s="25" t="s">
        <v>72</v>
      </c>
      <c r="F114" s="25">
        <v>10</v>
      </c>
      <c r="G114" s="25">
        <v>40</v>
      </c>
      <c r="H114" s="25" t="s">
        <v>158</v>
      </c>
      <c r="I114" s="25"/>
      <c r="J114" s="25"/>
      <c r="K114" s="25"/>
      <c r="L114" s="25"/>
      <c r="M114" s="25"/>
      <c r="N114" s="25"/>
    </row>
    <row r="115" spans="1:14" ht="33">
      <c r="A115" s="24">
        <v>40275</v>
      </c>
      <c r="B115" s="25" t="s">
        <v>277</v>
      </c>
      <c r="C115" s="25" t="s">
        <v>240</v>
      </c>
      <c r="D115" s="25" t="s">
        <v>166</v>
      </c>
      <c r="E115" s="25" t="s">
        <v>191</v>
      </c>
      <c r="F115" s="25">
        <v>20</v>
      </c>
      <c r="G115" s="25">
        <v>40</v>
      </c>
      <c r="H115" s="25" t="s">
        <v>158</v>
      </c>
      <c r="I115" s="25"/>
      <c r="J115" s="25"/>
      <c r="K115" s="25"/>
      <c r="L115" s="25"/>
      <c r="M115" s="25"/>
      <c r="N115" s="25"/>
    </row>
    <row r="116" spans="1:14" ht="33">
      <c r="A116" s="24">
        <v>40275</v>
      </c>
      <c r="B116" s="25" t="s">
        <v>278</v>
      </c>
      <c r="C116" s="25" t="s">
        <v>240</v>
      </c>
      <c r="D116" s="25" t="s">
        <v>166</v>
      </c>
      <c r="E116" s="25" t="s">
        <v>191</v>
      </c>
      <c r="F116" s="25">
        <v>5</v>
      </c>
      <c r="G116" s="25">
        <v>45</v>
      </c>
      <c r="H116" s="25" t="s">
        <v>154</v>
      </c>
      <c r="I116" s="25"/>
      <c r="J116" s="25">
        <v>4</v>
      </c>
      <c r="K116" s="25">
        <v>1</v>
      </c>
      <c r="L116" s="25">
        <v>0</v>
      </c>
      <c r="M116" s="25">
        <v>38</v>
      </c>
      <c r="N116" s="25">
        <v>53</v>
      </c>
    </row>
    <row r="117" spans="1:14" ht="33">
      <c r="A117" s="24">
        <v>40275</v>
      </c>
      <c r="B117" s="25" t="s">
        <v>279</v>
      </c>
      <c r="C117" s="25" t="s">
        <v>240</v>
      </c>
      <c r="D117" s="25" t="s">
        <v>166</v>
      </c>
      <c r="E117" s="25" t="s">
        <v>72</v>
      </c>
      <c r="F117" s="25">
        <v>10</v>
      </c>
      <c r="G117" s="25">
        <v>45</v>
      </c>
      <c r="H117" s="25" t="s">
        <v>154</v>
      </c>
      <c r="I117" s="25"/>
      <c r="J117" s="25"/>
      <c r="K117" s="25"/>
      <c r="L117" s="25"/>
      <c r="M117" s="25"/>
      <c r="N117" s="25"/>
    </row>
    <row r="118" spans="1:14" ht="33">
      <c r="A118" s="24">
        <v>40275</v>
      </c>
      <c r="B118" s="25" t="s">
        <v>280</v>
      </c>
      <c r="C118" s="25" t="s">
        <v>240</v>
      </c>
      <c r="D118" s="25" t="s">
        <v>166</v>
      </c>
      <c r="E118" s="25" t="s">
        <v>171</v>
      </c>
      <c r="F118" s="25">
        <v>5</v>
      </c>
      <c r="G118" s="25">
        <v>45</v>
      </c>
      <c r="H118" s="25" t="s">
        <v>154</v>
      </c>
      <c r="I118" s="25"/>
      <c r="J118" s="25"/>
      <c r="K118" s="25"/>
      <c r="L118" s="25"/>
      <c r="M118" s="25"/>
      <c r="N118" s="25"/>
    </row>
    <row r="119" spans="1:14" ht="33">
      <c r="A119" s="24">
        <v>40275</v>
      </c>
      <c r="B119" s="25" t="s">
        <v>281</v>
      </c>
      <c r="C119" s="25" t="s">
        <v>240</v>
      </c>
      <c r="D119" s="25" t="s">
        <v>166</v>
      </c>
      <c r="E119" s="25" t="s">
        <v>219</v>
      </c>
      <c r="F119" s="25">
        <v>5</v>
      </c>
      <c r="G119" s="25">
        <v>45</v>
      </c>
      <c r="H119" s="25" t="s">
        <v>156</v>
      </c>
      <c r="I119" s="25"/>
      <c r="J119" s="25">
        <v>9</v>
      </c>
      <c r="K119" s="25">
        <v>4</v>
      </c>
      <c r="L119" s="25">
        <v>2</v>
      </c>
      <c r="M119" s="25"/>
      <c r="N119" s="25"/>
    </row>
    <row r="120" spans="1:14" ht="33">
      <c r="A120" s="24">
        <v>40275</v>
      </c>
      <c r="B120" s="25" t="s">
        <v>282</v>
      </c>
      <c r="C120" s="25" t="s">
        <v>240</v>
      </c>
      <c r="D120" s="25" t="s">
        <v>166</v>
      </c>
      <c r="E120" s="25" t="s">
        <v>171</v>
      </c>
      <c r="F120" s="25">
        <v>5</v>
      </c>
      <c r="G120" s="25">
        <v>45</v>
      </c>
      <c r="H120" s="25" t="s">
        <v>156</v>
      </c>
      <c r="I120" s="25"/>
      <c r="J120" s="25"/>
      <c r="K120" s="25"/>
      <c r="L120" s="25"/>
      <c r="M120" s="25"/>
      <c r="N120" s="25"/>
    </row>
    <row r="121" spans="1:14" ht="33">
      <c r="A121" s="24">
        <v>40275</v>
      </c>
      <c r="B121" s="25" t="s">
        <v>283</v>
      </c>
      <c r="C121" s="25" t="s">
        <v>240</v>
      </c>
      <c r="D121" s="25" t="s">
        <v>166</v>
      </c>
      <c r="E121" s="25" t="s">
        <v>191</v>
      </c>
      <c r="F121" s="25">
        <v>5</v>
      </c>
      <c r="G121" s="25">
        <v>45</v>
      </c>
      <c r="H121" s="25" t="s">
        <v>156</v>
      </c>
      <c r="I121" s="25"/>
      <c r="J121" s="25"/>
      <c r="K121" s="25"/>
      <c r="L121" s="25"/>
      <c r="M121" s="25"/>
      <c r="N121" s="25"/>
    </row>
    <row r="122" spans="1:14" ht="33">
      <c r="A122" s="24">
        <v>40275</v>
      </c>
      <c r="B122" s="25" t="s">
        <v>284</v>
      </c>
      <c r="C122" s="25" t="s">
        <v>240</v>
      </c>
      <c r="D122" s="25" t="s">
        <v>166</v>
      </c>
      <c r="E122" s="25" t="s">
        <v>72</v>
      </c>
      <c r="F122" s="25">
        <v>10</v>
      </c>
      <c r="G122" s="25">
        <v>45</v>
      </c>
      <c r="H122" s="25" t="s">
        <v>156</v>
      </c>
      <c r="I122" s="25"/>
      <c r="J122" s="25"/>
      <c r="K122" s="25"/>
      <c r="L122" s="25"/>
      <c r="M122" s="25"/>
      <c r="N122" s="25"/>
    </row>
    <row r="123" spans="1:14" ht="33">
      <c r="A123" s="24">
        <v>40275</v>
      </c>
      <c r="B123" s="25" t="s">
        <v>285</v>
      </c>
      <c r="C123" s="25" t="s">
        <v>240</v>
      </c>
      <c r="D123" s="25" t="s">
        <v>180</v>
      </c>
      <c r="E123" s="25"/>
      <c r="F123" s="25"/>
      <c r="G123" s="25">
        <v>45</v>
      </c>
      <c r="H123" s="25" t="s">
        <v>156</v>
      </c>
      <c r="I123" s="25" t="s">
        <v>181</v>
      </c>
      <c r="J123" s="25"/>
      <c r="K123" s="25"/>
      <c r="L123" s="25"/>
      <c r="M123" s="25"/>
      <c r="N123" s="25"/>
    </row>
    <row r="124" spans="1:14" ht="33">
      <c r="A124" s="24">
        <v>40275</v>
      </c>
      <c r="B124" s="25" t="s">
        <v>286</v>
      </c>
      <c r="C124" s="25" t="s">
        <v>240</v>
      </c>
      <c r="D124" s="25" t="s">
        <v>166</v>
      </c>
      <c r="E124" s="25" t="s">
        <v>219</v>
      </c>
      <c r="F124" s="25">
        <v>30</v>
      </c>
      <c r="G124" s="25">
        <v>45</v>
      </c>
      <c r="H124" s="25" t="s">
        <v>158</v>
      </c>
      <c r="I124" s="25"/>
      <c r="J124" s="25">
        <v>9</v>
      </c>
      <c r="K124" s="25">
        <v>11</v>
      </c>
      <c r="L124" s="25">
        <v>3</v>
      </c>
      <c r="M124" s="25"/>
      <c r="N124" s="25"/>
    </row>
    <row r="125" spans="1:14" ht="33">
      <c r="A125" s="24">
        <v>40275</v>
      </c>
      <c r="B125" s="25" t="s">
        <v>287</v>
      </c>
      <c r="C125" s="25" t="s">
        <v>240</v>
      </c>
      <c r="D125" s="25" t="s">
        <v>166</v>
      </c>
      <c r="E125" s="25" t="s">
        <v>171</v>
      </c>
      <c r="F125" s="25">
        <v>5</v>
      </c>
      <c r="G125" s="25">
        <v>45</v>
      </c>
      <c r="H125" s="25" t="s">
        <v>158</v>
      </c>
      <c r="I125" s="25"/>
      <c r="J125" s="25"/>
      <c r="K125" s="25"/>
      <c r="L125" s="25"/>
      <c r="M125" s="25"/>
      <c r="N125" s="25"/>
    </row>
    <row r="126" spans="1:14" ht="33">
      <c r="A126" s="24">
        <v>40275</v>
      </c>
      <c r="B126" s="25" t="s">
        <v>288</v>
      </c>
      <c r="C126" s="25" t="s">
        <v>240</v>
      </c>
      <c r="D126" s="25" t="s">
        <v>166</v>
      </c>
      <c r="E126" s="25" t="s">
        <v>72</v>
      </c>
      <c r="F126" s="25">
        <v>15</v>
      </c>
      <c r="G126" s="25">
        <v>45</v>
      </c>
      <c r="H126" s="25" t="s">
        <v>158</v>
      </c>
      <c r="I126" s="25"/>
      <c r="J126" s="25"/>
      <c r="K126" s="25"/>
      <c r="L126" s="25"/>
      <c r="M126" s="25"/>
      <c r="N126" s="25"/>
    </row>
    <row r="127" spans="1:14" ht="33">
      <c r="A127" s="24">
        <v>40275</v>
      </c>
      <c r="B127" s="25" t="s">
        <v>289</v>
      </c>
      <c r="C127" s="25" t="s">
        <v>240</v>
      </c>
      <c r="D127" s="25" t="s">
        <v>166</v>
      </c>
      <c r="E127" s="25" t="s">
        <v>191</v>
      </c>
      <c r="F127" s="25">
        <v>5</v>
      </c>
      <c r="G127" s="25">
        <v>45</v>
      </c>
      <c r="H127" s="25" t="s">
        <v>158</v>
      </c>
      <c r="I127" s="25"/>
      <c r="J127" s="25"/>
      <c r="K127" s="25"/>
      <c r="L127" s="25"/>
      <c r="M127" s="25"/>
      <c r="N127" s="25"/>
    </row>
    <row r="128" spans="1:14" ht="33">
      <c r="A128" s="24">
        <v>40275</v>
      </c>
      <c r="B128" s="25" t="s">
        <v>290</v>
      </c>
      <c r="C128" s="25" t="s">
        <v>240</v>
      </c>
      <c r="D128" s="25" t="s">
        <v>166</v>
      </c>
      <c r="E128" s="25" t="s">
        <v>178</v>
      </c>
      <c r="F128" s="25">
        <v>1</v>
      </c>
      <c r="G128" s="25">
        <v>45</v>
      </c>
      <c r="H128" s="25" t="s">
        <v>158</v>
      </c>
      <c r="I128" s="25"/>
      <c r="J128" s="25"/>
      <c r="K128" s="25"/>
      <c r="L128" s="25"/>
      <c r="M128" s="25"/>
      <c r="N128" s="25"/>
    </row>
    <row r="129" spans="1:14" ht="33">
      <c r="A129" s="24">
        <v>40275</v>
      </c>
      <c r="B129" s="25" t="s">
        <v>291</v>
      </c>
      <c r="C129" s="25" t="s">
        <v>240</v>
      </c>
      <c r="D129" s="25" t="s">
        <v>180</v>
      </c>
      <c r="E129" s="25"/>
      <c r="F129" s="25"/>
      <c r="G129" s="25">
        <v>45</v>
      </c>
      <c r="H129" s="25" t="s">
        <v>158</v>
      </c>
      <c r="I129" s="25" t="s">
        <v>181</v>
      </c>
      <c r="J129" s="25"/>
      <c r="K129" s="25"/>
      <c r="L129" s="25"/>
      <c r="M129" s="25"/>
      <c r="N129" s="25"/>
    </row>
    <row r="130" spans="1:14" ht="33">
      <c r="A130" s="24">
        <v>40275</v>
      </c>
      <c r="B130" s="25" t="s">
        <v>292</v>
      </c>
      <c r="C130" s="25" t="s">
        <v>240</v>
      </c>
      <c r="D130" s="25" t="s">
        <v>166</v>
      </c>
      <c r="E130" s="25" t="s">
        <v>219</v>
      </c>
      <c r="F130" s="25">
        <v>20</v>
      </c>
      <c r="G130" s="25">
        <v>50</v>
      </c>
      <c r="H130" s="25" t="s">
        <v>154</v>
      </c>
      <c r="I130" s="25"/>
      <c r="J130" s="25">
        <v>3</v>
      </c>
      <c r="K130" s="25">
        <v>2</v>
      </c>
      <c r="L130" s="25">
        <v>0</v>
      </c>
      <c r="M130" s="25">
        <v>40</v>
      </c>
      <c r="N130" s="25">
        <v>38</v>
      </c>
    </row>
    <row r="131" spans="1:14" ht="33">
      <c r="A131" s="24">
        <v>40275</v>
      </c>
      <c r="B131" s="25" t="s">
        <v>293</v>
      </c>
      <c r="C131" s="25" t="s">
        <v>240</v>
      </c>
      <c r="D131" s="25" t="s">
        <v>166</v>
      </c>
      <c r="E131" s="25" t="s">
        <v>219</v>
      </c>
      <c r="F131" s="25">
        <v>25</v>
      </c>
      <c r="G131" s="25">
        <v>50</v>
      </c>
      <c r="H131" s="25" t="s">
        <v>156</v>
      </c>
      <c r="I131" s="25"/>
      <c r="J131" s="25">
        <v>11</v>
      </c>
      <c r="K131" s="25">
        <v>9</v>
      </c>
      <c r="L131" s="25">
        <v>2</v>
      </c>
      <c r="M131" s="25"/>
      <c r="N131" s="25"/>
    </row>
    <row r="132" spans="1:14" ht="33">
      <c r="A132" s="24">
        <v>40275</v>
      </c>
      <c r="B132" s="25" t="s">
        <v>294</v>
      </c>
      <c r="C132" s="25" t="s">
        <v>240</v>
      </c>
      <c r="D132" s="25" t="s">
        <v>166</v>
      </c>
      <c r="E132" s="25" t="s">
        <v>72</v>
      </c>
      <c r="F132" s="25">
        <v>5</v>
      </c>
      <c r="G132" s="25">
        <v>50</v>
      </c>
      <c r="H132" s="25" t="s">
        <v>156</v>
      </c>
      <c r="I132" s="25"/>
      <c r="J132" s="25"/>
      <c r="K132" s="25"/>
      <c r="L132" s="25"/>
      <c r="M132" s="25"/>
      <c r="N132" s="25"/>
    </row>
    <row r="133" spans="1:14" ht="33">
      <c r="A133" s="24">
        <v>40275</v>
      </c>
      <c r="B133" s="25" t="s">
        <v>295</v>
      </c>
      <c r="C133" s="25" t="s">
        <v>240</v>
      </c>
      <c r="D133" s="25" t="s">
        <v>166</v>
      </c>
      <c r="E133" s="25" t="s">
        <v>178</v>
      </c>
      <c r="F133" s="25">
        <v>5</v>
      </c>
      <c r="G133" s="25">
        <v>50</v>
      </c>
      <c r="H133" s="25" t="s">
        <v>156</v>
      </c>
      <c r="I133" s="25"/>
      <c r="J133" s="25"/>
      <c r="K133" s="25"/>
      <c r="L133" s="25"/>
      <c r="M133" s="25"/>
      <c r="N133" s="25"/>
    </row>
    <row r="134" spans="1:14" ht="33">
      <c r="A134" s="24">
        <v>40275</v>
      </c>
      <c r="B134" s="25" t="s">
        <v>296</v>
      </c>
      <c r="C134" s="25" t="s">
        <v>240</v>
      </c>
      <c r="D134" s="25" t="s">
        <v>166</v>
      </c>
      <c r="E134" s="25" t="s">
        <v>171</v>
      </c>
      <c r="F134" s="25">
        <v>2</v>
      </c>
      <c r="G134" s="25">
        <v>50</v>
      </c>
      <c r="H134" s="25" t="s">
        <v>156</v>
      </c>
      <c r="I134" s="25"/>
      <c r="J134" s="25"/>
      <c r="K134" s="25"/>
      <c r="L134" s="25"/>
      <c r="M134" s="25"/>
      <c r="N134" s="25"/>
    </row>
    <row r="135" spans="1:14" ht="33">
      <c r="A135" s="24">
        <v>40275</v>
      </c>
      <c r="B135" s="25" t="s">
        <v>297</v>
      </c>
      <c r="C135" s="25" t="s">
        <v>240</v>
      </c>
      <c r="D135" s="25" t="s">
        <v>166</v>
      </c>
      <c r="E135" s="25" t="s">
        <v>219</v>
      </c>
      <c r="F135" s="25">
        <v>30</v>
      </c>
      <c r="G135" s="25">
        <v>50</v>
      </c>
      <c r="H135" s="25" t="s">
        <v>158</v>
      </c>
      <c r="I135" s="25"/>
      <c r="J135" s="25">
        <v>19</v>
      </c>
      <c r="K135" s="25">
        <v>13</v>
      </c>
      <c r="L135" s="25">
        <v>3</v>
      </c>
      <c r="M135" s="25"/>
      <c r="N135" s="25"/>
    </row>
    <row r="136" spans="1:14" ht="33">
      <c r="A136" s="24">
        <v>40275</v>
      </c>
      <c r="B136" s="25" t="s">
        <v>298</v>
      </c>
      <c r="C136" s="25" t="s">
        <v>240</v>
      </c>
      <c r="D136" s="25" t="s">
        <v>166</v>
      </c>
      <c r="E136" s="25" t="s">
        <v>72</v>
      </c>
      <c r="F136" s="25">
        <v>15</v>
      </c>
      <c r="G136" s="25">
        <v>50</v>
      </c>
      <c r="H136" s="25" t="s">
        <v>158</v>
      </c>
      <c r="I136" s="25"/>
      <c r="J136" s="25"/>
      <c r="K136" s="25"/>
      <c r="L136" s="25"/>
      <c r="M136" s="25"/>
      <c r="N136" s="25"/>
    </row>
    <row r="137" spans="1:14" ht="33">
      <c r="A137" s="24">
        <v>40275</v>
      </c>
      <c r="B137" s="25" t="s">
        <v>299</v>
      </c>
      <c r="C137" s="25" t="s">
        <v>240</v>
      </c>
      <c r="D137" s="25" t="s">
        <v>166</v>
      </c>
      <c r="E137" s="25" t="s">
        <v>178</v>
      </c>
      <c r="F137" s="25">
        <v>5</v>
      </c>
      <c r="G137" s="25">
        <v>50</v>
      </c>
      <c r="H137" s="25" t="s">
        <v>158</v>
      </c>
      <c r="I137" s="25"/>
      <c r="J137" s="25"/>
      <c r="K137" s="25"/>
      <c r="L137" s="25"/>
      <c r="M137" s="25"/>
      <c r="N137" s="25"/>
    </row>
    <row r="138" spans="1:14" ht="33">
      <c r="A138" s="24">
        <v>40275</v>
      </c>
      <c r="B138" s="25" t="s">
        <v>300</v>
      </c>
      <c r="C138" s="25" t="s">
        <v>240</v>
      </c>
      <c r="D138" s="25" t="s">
        <v>166</v>
      </c>
      <c r="E138" s="25" t="s">
        <v>171</v>
      </c>
      <c r="F138" s="25">
        <v>5</v>
      </c>
      <c r="G138" s="25">
        <v>50</v>
      </c>
      <c r="H138" s="25" t="s">
        <v>158</v>
      </c>
      <c r="I138" s="25"/>
      <c r="J138" s="25"/>
      <c r="K138" s="25"/>
      <c r="L138" s="25"/>
      <c r="M138" s="25"/>
      <c r="N138" s="25"/>
    </row>
    <row r="139" spans="1:14" ht="33">
      <c r="A139" s="24">
        <v>40275</v>
      </c>
      <c r="B139" s="25" t="s">
        <v>301</v>
      </c>
      <c r="C139" s="25" t="s">
        <v>240</v>
      </c>
      <c r="D139" s="25" t="s">
        <v>180</v>
      </c>
      <c r="E139" s="25"/>
      <c r="F139" s="25"/>
      <c r="G139" s="25">
        <v>50</v>
      </c>
      <c r="H139" s="25" t="s">
        <v>158</v>
      </c>
      <c r="I139" s="25" t="s">
        <v>181</v>
      </c>
      <c r="J139" s="25"/>
      <c r="K139" s="25"/>
      <c r="L139" s="25"/>
      <c r="M139" s="25"/>
      <c r="N139" s="25"/>
    </row>
    <row r="140" spans="1:14" ht="33">
      <c r="A140" s="24">
        <v>40275</v>
      </c>
      <c r="B140" s="25" t="s">
        <v>302</v>
      </c>
      <c r="C140" s="25" t="s">
        <v>240</v>
      </c>
      <c r="D140" s="25" t="s">
        <v>180</v>
      </c>
      <c r="E140" s="25"/>
      <c r="F140" s="25"/>
      <c r="G140" s="25">
        <v>55</v>
      </c>
      <c r="H140" s="25" t="s">
        <v>154</v>
      </c>
      <c r="I140" s="25" t="s">
        <v>181</v>
      </c>
      <c r="J140" s="25"/>
      <c r="K140" s="25"/>
      <c r="L140" s="25"/>
      <c r="M140" s="25"/>
      <c r="N140" s="25"/>
    </row>
    <row r="141" spans="1:14" ht="33">
      <c r="A141" s="24">
        <v>40275</v>
      </c>
      <c r="B141" s="25" t="s">
        <v>303</v>
      </c>
      <c r="C141" s="25" t="s">
        <v>240</v>
      </c>
      <c r="D141" s="25" t="s">
        <v>166</v>
      </c>
      <c r="E141" s="25" t="s">
        <v>219</v>
      </c>
      <c r="F141" s="25">
        <v>15</v>
      </c>
      <c r="G141" s="25">
        <v>55</v>
      </c>
      <c r="H141" s="25" t="s">
        <v>154</v>
      </c>
      <c r="I141" s="25"/>
      <c r="J141" s="25">
        <v>0</v>
      </c>
      <c r="K141" s="25">
        <v>4</v>
      </c>
      <c r="L141" s="25">
        <v>0</v>
      </c>
      <c r="M141" s="25"/>
      <c r="N141" s="25"/>
    </row>
    <row r="142" spans="1:14" ht="33">
      <c r="A142" s="24">
        <v>40275</v>
      </c>
      <c r="B142" s="25" t="s">
        <v>304</v>
      </c>
      <c r="C142" s="25" t="s">
        <v>240</v>
      </c>
      <c r="D142" s="25" t="s">
        <v>166</v>
      </c>
      <c r="E142" s="25" t="s">
        <v>72</v>
      </c>
      <c r="F142" s="25">
        <v>2</v>
      </c>
      <c r="G142" s="25">
        <v>55</v>
      </c>
      <c r="H142" s="25" t="s">
        <v>154</v>
      </c>
      <c r="I142" s="25"/>
      <c r="J142" s="25"/>
      <c r="K142" s="25"/>
      <c r="L142" s="25"/>
      <c r="M142" s="25"/>
      <c r="N142" s="25"/>
    </row>
    <row r="143" spans="1:14" ht="33">
      <c r="A143" s="24">
        <v>40275</v>
      </c>
      <c r="B143" s="25" t="s">
        <v>305</v>
      </c>
      <c r="C143" s="25" t="s">
        <v>240</v>
      </c>
      <c r="D143" s="25" t="s">
        <v>180</v>
      </c>
      <c r="E143" s="25"/>
      <c r="F143" s="25"/>
      <c r="G143" s="25">
        <v>55</v>
      </c>
      <c r="H143" s="25" t="s">
        <v>156</v>
      </c>
      <c r="I143" s="25" t="s">
        <v>181</v>
      </c>
      <c r="J143" s="25"/>
      <c r="K143" s="25"/>
      <c r="L143" s="25"/>
      <c r="M143" s="25"/>
      <c r="N143" s="25"/>
    </row>
    <row r="144" spans="1:14" ht="33">
      <c r="A144" s="24">
        <v>40275</v>
      </c>
      <c r="B144" s="25" t="s">
        <v>306</v>
      </c>
      <c r="C144" s="25" t="s">
        <v>240</v>
      </c>
      <c r="D144" s="25" t="s">
        <v>166</v>
      </c>
      <c r="E144" s="25" t="s">
        <v>219</v>
      </c>
      <c r="F144" s="25">
        <v>20</v>
      </c>
      <c r="G144" s="25">
        <v>55</v>
      </c>
      <c r="H144" s="25" t="s">
        <v>156</v>
      </c>
      <c r="I144" s="25"/>
      <c r="J144" s="25">
        <v>0</v>
      </c>
      <c r="K144" s="25">
        <v>6</v>
      </c>
      <c r="L144" s="25">
        <v>0</v>
      </c>
      <c r="M144" s="25"/>
      <c r="N144" s="25"/>
    </row>
    <row r="145" spans="1:14" ht="33">
      <c r="A145" s="24">
        <v>40275</v>
      </c>
      <c r="B145" s="25" t="s">
        <v>307</v>
      </c>
      <c r="C145" s="25" t="s">
        <v>240</v>
      </c>
      <c r="D145" s="25" t="s">
        <v>166</v>
      </c>
      <c r="E145" s="25" t="s">
        <v>110</v>
      </c>
      <c r="F145" s="25">
        <v>30</v>
      </c>
      <c r="G145" s="25">
        <v>55</v>
      </c>
      <c r="H145" s="25" t="s">
        <v>156</v>
      </c>
      <c r="I145" s="25"/>
      <c r="J145" s="25"/>
      <c r="K145" s="25"/>
      <c r="L145" s="25"/>
      <c r="M145" s="25"/>
      <c r="N145" s="25"/>
    </row>
    <row r="146" spans="1:14" ht="33">
      <c r="A146" s="24">
        <v>40275</v>
      </c>
      <c r="B146" s="25" t="s">
        <v>308</v>
      </c>
      <c r="C146" s="25" t="s">
        <v>240</v>
      </c>
      <c r="D146" s="25" t="s">
        <v>166</v>
      </c>
      <c r="E146" s="25" t="s">
        <v>71</v>
      </c>
      <c r="F146" s="25">
        <v>2</v>
      </c>
      <c r="G146" s="25">
        <v>55</v>
      </c>
      <c r="H146" s="25" t="s">
        <v>156</v>
      </c>
      <c r="I146" s="25"/>
      <c r="J146" s="25"/>
      <c r="K146" s="25"/>
      <c r="L146" s="25"/>
      <c r="M146" s="25"/>
      <c r="N146" s="25"/>
    </row>
    <row r="147" spans="1:14" ht="33">
      <c r="A147" s="24">
        <v>40275</v>
      </c>
      <c r="B147" s="25" t="s">
        <v>309</v>
      </c>
      <c r="C147" s="25" t="s">
        <v>240</v>
      </c>
      <c r="D147" s="25" t="s">
        <v>166</v>
      </c>
      <c r="E147" s="25" t="s">
        <v>219</v>
      </c>
      <c r="F147" s="25">
        <v>30</v>
      </c>
      <c r="G147" s="25">
        <v>55</v>
      </c>
      <c r="H147" s="25" t="s">
        <v>156</v>
      </c>
      <c r="I147" s="25"/>
      <c r="J147" s="25"/>
      <c r="K147" s="25"/>
      <c r="L147" s="25"/>
      <c r="M147" s="25"/>
      <c r="N147" s="25"/>
    </row>
    <row r="148" spans="1:14" ht="33">
      <c r="A148" s="24">
        <v>40275</v>
      </c>
      <c r="B148" s="25" t="s">
        <v>310</v>
      </c>
      <c r="C148" s="25" t="s">
        <v>240</v>
      </c>
      <c r="D148" s="25" t="s">
        <v>180</v>
      </c>
      <c r="E148" s="25"/>
      <c r="F148" s="25"/>
      <c r="G148" s="25">
        <v>55</v>
      </c>
      <c r="H148" s="25" t="s">
        <v>158</v>
      </c>
      <c r="I148" s="25" t="s">
        <v>181</v>
      </c>
      <c r="J148" s="25"/>
      <c r="K148" s="25"/>
      <c r="L148" s="25"/>
      <c r="M148" s="25"/>
      <c r="N148" s="25"/>
    </row>
    <row r="149" spans="1:14" ht="33">
      <c r="A149" s="24">
        <v>40275</v>
      </c>
      <c r="B149" s="25" t="s">
        <v>311</v>
      </c>
      <c r="C149" s="25" t="s">
        <v>240</v>
      </c>
      <c r="D149" s="25" t="s">
        <v>166</v>
      </c>
      <c r="E149" s="25" t="s">
        <v>110</v>
      </c>
      <c r="F149" s="25">
        <v>20</v>
      </c>
      <c r="G149" s="25">
        <v>55</v>
      </c>
      <c r="H149" s="25" t="s">
        <v>158</v>
      </c>
      <c r="I149" s="25"/>
      <c r="J149" s="25">
        <v>0</v>
      </c>
      <c r="K149" s="25">
        <v>11</v>
      </c>
      <c r="L149" s="25">
        <v>2</v>
      </c>
      <c r="M149" s="25"/>
      <c r="N149" s="25"/>
    </row>
    <row r="150" spans="1:14" ht="33">
      <c r="A150" s="24">
        <v>40275</v>
      </c>
      <c r="B150" s="25" t="s">
        <v>312</v>
      </c>
      <c r="C150" s="25" t="s">
        <v>240</v>
      </c>
      <c r="D150" s="25" t="s">
        <v>166</v>
      </c>
      <c r="E150" s="25" t="s">
        <v>71</v>
      </c>
      <c r="F150" s="25">
        <v>4</v>
      </c>
      <c r="G150" s="25">
        <v>55</v>
      </c>
      <c r="H150" s="25" t="s">
        <v>158</v>
      </c>
      <c r="I150" s="25"/>
      <c r="J150" s="25"/>
      <c r="K150" s="25"/>
      <c r="L150" s="25"/>
      <c r="M150" s="25"/>
      <c r="N150" s="25"/>
    </row>
    <row r="151" spans="1:14" ht="33">
      <c r="A151" s="24">
        <v>40275</v>
      </c>
      <c r="B151" s="25" t="s">
        <v>313</v>
      </c>
      <c r="C151" s="25" t="s">
        <v>240</v>
      </c>
      <c r="D151" s="25" t="s">
        <v>166</v>
      </c>
      <c r="E151" s="25" t="s">
        <v>219</v>
      </c>
      <c r="F151" s="25">
        <v>35</v>
      </c>
      <c r="G151" s="25">
        <v>55</v>
      </c>
      <c r="H151" s="25" t="s">
        <v>158</v>
      </c>
      <c r="I151" s="25"/>
      <c r="J151" s="25"/>
      <c r="K151" s="25"/>
      <c r="L151" s="25"/>
      <c r="M151" s="25"/>
      <c r="N151" s="25"/>
    </row>
    <row r="152" spans="1:14" ht="33">
      <c r="A152" s="24">
        <v>40275</v>
      </c>
      <c r="B152" s="25" t="s">
        <v>314</v>
      </c>
      <c r="C152" s="25" t="s">
        <v>240</v>
      </c>
      <c r="D152" s="25" t="s">
        <v>166</v>
      </c>
      <c r="E152" s="25" t="s">
        <v>219</v>
      </c>
      <c r="F152" s="25">
        <v>80</v>
      </c>
      <c r="G152" s="25">
        <v>60</v>
      </c>
      <c r="H152" s="25" t="s">
        <v>154</v>
      </c>
      <c r="I152" s="25"/>
      <c r="J152" s="25">
        <v>1</v>
      </c>
      <c r="K152" s="25">
        <v>0</v>
      </c>
      <c r="L152" s="25">
        <v>0</v>
      </c>
      <c r="M152" s="25">
        <v>58</v>
      </c>
      <c r="N152" s="25">
        <v>65</v>
      </c>
    </row>
    <row r="153" spans="1:14" ht="33">
      <c r="A153" s="24">
        <v>40275</v>
      </c>
      <c r="B153" s="25" t="s">
        <v>315</v>
      </c>
      <c r="C153" s="25" t="s">
        <v>240</v>
      </c>
      <c r="D153" s="25" t="s">
        <v>166</v>
      </c>
      <c r="E153" s="25" t="s">
        <v>110</v>
      </c>
      <c r="F153" s="25">
        <v>20</v>
      </c>
      <c r="G153" s="25">
        <v>60</v>
      </c>
      <c r="H153" s="25" t="s">
        <v>154</v>
      </c>
      <c r="I153" s="25"/>
      <c r="J153" s="25"/>
      <c r="K153" s="25"/>
      <c r="L153" s="25"/>
      <c r="M153" s="25"/>
      <c r="N153" s="25"/>
    </row>
    <row r="154" spans="1:14" ht="33">
      <c r="A154" s="24">
        <v>40275</v>
      </c>
      <c r="B154" s="25" t="s">
        <v>316</v>
      </c>
      <c r="C154" s="25" t="s">
        <v>240</v>
      </c>
      <c r="D154" s="25" t="s">
        <v>166</v>
      </c>
      <c r="E154" s="25" t="s">
        <v>219</v>
      </c>
      <c r="F154" s="25">
        <v>60</v>
      </c>
      <c r="G154" s="25">
        <v>60</v>
      </c>
      <c r="H154" s="25" t="s">
        <v>156</v>
      </c>
      <c r="I154" s="25"/>
      <c r="J154" s="25">
        <v>3</v>
      </c>
      <c r="K154" s="25">
        <v>3</v>
      </c>
      <c r="L154" s="25">
        <v>1</v>
      </c>
      <c r="M154" s="25"/>
      <c r="N154" s="25"/>
    </row>
    <row r="155" spans="1:14" ht="33">
      <c r="A155" s="24">
        <v>40275</v>
      </c>
      <c r="B155" s="25" t="s">
        <v>317</v>
      </c>
      <c r="C155" s="25" t="s">
        <v>240</v>
      </c>
      <c r="D155" s="25" t="s">
        <v>166</v>
      </c>
      <c r="E155" s="25" t="s">
        <v>178</v>
      </c>
      <c r="F155" s="25">
        <v>5</v>
      </c>
      <c r="G155" s="25">
        <v>60</v>
      </c>
      <c r="H155" s="25" t="s">
        <v>156</v>
      </c>
      <c r="I155" s="25"/>
      <c r="J155" s="25"/>
      <c r="K155" s="25"/>
      <c r="L155" s="25"/>
      <c r="M155" s="25"/>
      <c r="N155" s="25"/>
    </row>
    <row r="156" spans="1:14" ht="33">
      <c r="A156" s="24">
        <v>40275</v>
      </c>
      <c r="B156" s="25" t="s">
        <v>318</v>
      </c>
      <c r="C156" s="25" t="s">
        <v>240</v>
      </c>
      <c r="D156" s="25" t="s">
        <v>166</v>
      </c>
      <c r="E156" s="25" t="s">
        <v>110</v>
      </c>
      <c r="F156" s="25">
        <v>20</v>
      </c>
      <c r="G156" s="25">
        <v>60</v>
      </c>
      <c r="H156" s="25" t="s">
        <v>156</v>
      </c>
      <c r="I156" s="25"/>
      <c r="J156" s="25"/>
      <c r="K156" s="25"/>
      <c r="L156" s="25"/>
      <c r="M156" s="25"/>
      <c r="N156" s="25"/>
    </row>
    <row r="157" spans="1:14" ht="33">
      <c r="A157" s="24">
        <v>40275</v>
      </c>
      <c r="B157" s="25" t="s">
        <v>319</v>
      </c>
      <c r="C157" s="25" t="s">
        <v>240</v>
      </c>
      <c r="D157" s="25" t="s">
        <v>166</v>
      </c>
      <c r="E157" s="25" t="s">
        <v>110</v>
      </c>
      <c r="F157" s="25">
        <v>25</v>
      </c>
      <c r="G157" s="25">
        <v>60</v>
      </c>
      <c r="H157" s="25" t="s">
        <v>158</v>
      </c>
      <c r="I157" s="25"/>
      <c r="J157" s="25">
        <v>5</v>
      </c>
      <c r="K157" s="25">
        <v>5</v>
      </c>
      <c r="L157" s="25">
        <v>2</v>
      </c>
      <c r="M157" s="25"/>
      <c r="N157" s="25"/>
    </row>
    <row r="158" spans="1:14" ht="33">
      <c r="A158" s="24">
        <v>40275</v>
      </c>
      <c r="B158" s="25" t="s">
        <v>320</v>
      </c>
      <c r="C158" s="25" t="s">
        <v>240</v>
      </c>
      <c r="D158" s="25" t="s">
        <v>166</v>
      </c>
      <c r="E158" s="25" t="s">
        <v>219</v>
      </c>
      <c r="F158" s="25">
        <v>70</v>
      </c>
      <c r="G158" s="25">
        <v>60</v>
      </c>
      <c r="H158" s="25" t="s">
        <v>158</v>
      </c>
      <c r="I158" s="25"/>
      <c r="J158" s="25"/>
      <c r="K158" s="25"/>
      <c r="L158" s="25"/>
      <c r="M158" s="25"/>
      <c r="N158" s="25"/>
    </row>
    <row r="159" spans="1:14" ht="22">
      <c r="A159" s="24">
        <v>40275</v>
      </c>
      <c r="B159" s="25" t="s">
        <v>321</v>
      </c>
      <c r="C159" s="25" t="s">
        <v>322</v>
      </c>
      <c r="D159" s="25" t="s">
        <v>153</v>
      </c>
      <c r="E159" s="25"/>
      <c r="F159" s="25"/>
      <c r="G159" s="25">
        <v>0</v>
      </c>
      <c r="H159" s="25" t="s">
        <v>158</v>
      </c>
      <c r="I159" s="25"/>
      <c r="J159" s="25"/>
      <c r="K159" s="25"/>
      <c r="L159" s="25"/>
      <c r="M159" s="25"/>
      <c r="N159" s="25"/>
    </row>
    <row r="160" spans="1:14" ht="22">
      <c r="A160" s="24">
        <v>40275</v>
      </c>
      <c r="B160" s="25" t="s">
        <v>323</v>
      </c>
      <c r="C160" s="25" t="s">
        <v>322</v>
      </c>
      <c r="D160" s="25" t="s">
        <v>153</v>
      </c>
      <c r="E160" s="25"/>
      <c r="F160" s="25"/>
      <c r="G160" s="25">
        <v>5</v>
      </c>
      <c r="H160" s="25" t="s">
        <v>154</v>
      </c>
      <c r="I160" s="25"/>
      <c r="J160" s="25"/>
      <c r="K160" s="25">
        <v>1</v>
      </c>
      <c r="L160" s="25"/>
      <c r="M160" s="25">
        <v>131</v>
      </c>
      <c r="N160" s="25">
        <v>151</v>
      </c>
    </row>
    <row r="161" spans="1:14" ht="22">
      <c r="A161" s="24">
        <v>40275</v>
      </c>
      <c r="B161" s="25" t="s">
        <v>324</v>
      </c>
      <c r="C161" s="25" t="s">
        <v>322</v>
      </c>
      <c r="D161" s="25" t="s">
        <v>153</v>
      </c>
      <c r="E161" s="25"/>
      <c r="F161" s="25"/>
      <c r="G161" s="25">
        <v>5</v>
      </c>
      <c r="H161" s="25" t="s">
        <v>156</v>
      </c>
      <c r="I161" s="25"/>
      <c r="J161" s="25">
        <v>1</v>
      </c>
      <c r="K161" s="25"/>
      <c r="L161" s="25">
        <v>1</v>
      </c>
      <c r="M161" s="25"/>
      <c r="N161" s="25"/>
    </row>
    <row r="162" spans="1:14" ht="22">
      <c r="A162" s="24">
        <v>40275</v>
      </c>
      <c r="B162" s="25" t="s">
        <v>325</v>
      </c>
      <c r="C162" s="25" t="s">
        <v>322</v>
      </c>
      <c r="D162" s="25" t="s">
        <v>153</v>
      </c>
      <c r="E162" s="25"/>
      <c r="F162" s="25"/>
      <c r="G162" s="25">
        <v>5</v>
      </c>
      <c r="H162" s="25" t="s">
        <v>158</v>
      </c>
      <c r="I162" s="25"/>
      <c r="J162" s="25">
        <v>1</v>
      </c>
      <c r="K162" s="25"/>
      <c r="L162" s="25">
        <v>1</v>
      </c>
      <c r="M162" s="25"/>
      <c r="N162" s="25"/>
    </row>
    <row r="163" spans="1:14" ht="22">
      <c r="A163" s="24">
        <v>40275</v>
      </c>
      <c r="B163" s="25" t="s">
        <v>326</v>
      </c>
      <c r="C163" s="25" t="s">
        <v>322</v>
      </c>
      <c r="D163" s="25" t="s">
        <v>153</v>
      </c>
      <c r="E163" s="25"/>
      <c r="F163" s="25"/>
      <c r="G163" s="25">
        <v>10</v>
      </c>
      <c r="H163" s="25" t="s">
        <v>154</v>
      </c>
      <c r="I163" s="25"/>
      <c r="J163" s="25"/>
      <c r="K163" s="25"/>
      <c r="L163" s="25"/>
      <c r="M163" s="25">
        <v>111</v>
      </c>
      <c r="N163" s="25">
        <v>100</v>
      </c>
    </row>
    <row r="164" spans="1:14" ht="22">
      <c r="A164" s="24">
        <v>40275</v>
      </c>
      <c r="B164" s="25" t="s">
        <v>327</v>
      </c>
      <c r="C164" s="25" t="s">
        <v>322</v>
      </c>
      <c r="D164" s="25" t="s">
        <v>153</v>
      </c>
      <c r="E164" s="25"/>
      <c r="F164" s="25"/>
      <c r="G164" s="25">
        <v>10</v>
      </c>
      <c r="H164" s="25" t="s">
        <v>156</v>
      </c>
      <c r="I164" s="25"/>
      <c r="J164" s="25"/>
      <c r="K164" s="25"/>
      <c r="L164" s="25"/>
      <c r="M164" s="25"/>
      <c r="N164" s="25"/>
    </row>
    <row r="165" spans="1:14" ht="22">
      <c r="A165" s="24">
        <v>40275</v>
      </c>
      <c r="B165" s="25" t="s">
        <v>328</v>
      </c>
      <c r="C165" s="25" t="s">
        <v>322</v>
      </c>
      <c r="D165" s="25" t="s">
        <v>153</v>
      </c>
      <c r="E165" s="25"/>
      <c r="F165" s="25"/>
      <c r="G165" s="25">
        <v>10</v>
      </c>
      <c r="H165" s="25" t="s">
        <v>158</v>
      </c>
      <c r="I165" s="25"/>
      <c r="J165" s="25">
        <v>1</v>
      </c>
      <c r="K165" s="25">
        <v>2</v>
      </c>
      <c r="L165" s="25">
        <v>1</v>
      </c>
      <c r="M165" s="25"/>
      <c r="N165" s="25"/>
    </row>
    <row r="166" spans="1:14" ht="22">
      <c r="A166" s="24">
        <v>40275</v>
      </c>
      <c r="B166" s="25" t="s">
        <v>329</v>
      </c>
      <c r="C166" s="25" t="s">
        <v>322</v>
      </c>
      <c r="D166" s="25" t="s">
        <v>153</v>
      </c>
      <c r="E166" s="25"/>
      <c r="F166" s="25"/>
      <c r="G166" s="25">
        <v>15</v>
      </c>
      <c r="H166" s="25" t="s">
        <v>154</v>
      </c>
      <c r="I166" s="25"/>
      <c r="J166" s="25">
        <v>3</v>
      </c>
      <c r="K166" s="25">
        <v>2</v>
      </c>
      <c r="L166" s="25"/>
      <c r="M166" s="25">
        <v>29</v>
      </c>
      <c r="N166" s="25">
        <v>100</v>
      </c>
    </row>
    <row r="167" spans="1:14" ht="22">
      <c r="A167" s="24">
        <v>40275</v>
      </c>
      <c r="B167" s="25" t="s">
        <v>330</v>
      </c>
      <c r="C167" s="25" t="s">
        <v>322</v>
      </c>
      <c r="D167" s="25" t="s">
        <v>153</v>
      </c>
      <c r="E167" s="25"/>
      <c r="F167" s="25"/>
      <c r="G167" s="25">
        <v>15</v>
      </c>
      <c r="H167" s="25" t="s">
        <v>156</v>
      </c>
      <c r="I167" s="25"/>
      <c r="J167" s="25">
        <v>11</v>
      </c>
      <c r="K167" s="25">
        <v>2</v>
      </c>
      <c r="L167" s="25"/>
      <c r="M167" s="25"/>
      <c r="N167" s="25"/>
    </row>
    <row r="168" spans="1:14" ht="22">
      <c r="A168" s="24">
        <v>40275</v>
      </c>
      <c r="B168" s="25" t="s">
        <v>331</v>
      </c>
      <c r="C168" s="25" t="s">
        <v>322</v>
      </c>
      <c r="D168" s="25" t="s">
        <v>153</v>
      </c>
      <c r="E168" s="25"/>
      <c r="F168" s="25"/>
      <c r="G168" s="25">
        <v>15</v>
      </c>
      <c r="H168" s="25" t="s">
        <v>158</v>
      </c>
      <c r="I168" s="25"/>
      <c r="J168" s="25">
        <v>16</v>
      </c>
      <c r="K168" s="25">
        <v>8</v>
      </c>
      <c r="L168" s="25">
        <v>2</v>
      </c>
      <c r="M168" s="25"/>
      <c r="N168" s="25"/>
    </row>
    <row r="169" spans="1:14" ht="22">
      <c r="A169" s="24">
        <v>40275</v>
      </c>
      <c r="B169" s="25" t="s">
        <v>332</v>
      </c>
      <c r="C169" s="25" t="s">
        <v>322</v>
      </c>
      <c r="D169" s="25" t="s">
        <v>153</v>
      </c>
      <c r="E169" s="25"/>
      <c r="F169" s="25"/>
      <c r="G169" s="25">
        <v>20</v>
      </c>
      <c r="H169" s="25" t="s">
        <v>154</v>
      </c>
      <c r="I169" s="25"/>
      <c r="J169" s="25">
        <v>3</v>
      </c>
      <c r="K169" s="25">
        <v>3</v>
      </c>
      <c r="L169" s="25">
        <v>1</v>
      </c>
      <c r="M169" s="25">
        <v>15</v>
      </c>
      <c r="N169" s="25">
        <v>21</v>
      </c>
    </row>
    <row r="170" spans="1:14" ht="22">
      <c r="A170" s="24">
        <v>40275</v>
      </c>
      <c r="B170" s="25" t="s">
        <v>333</v>
      </c>
      <c r="C170" s="25" t="s">
        <v>322</v>
      </c>
      <c r="D170" s="25" t="s">
        <v>153</v>
      </c>
      <c r="E170" s="25"/>
      <c r="F170" s="25"/>
      <c r="G170" s="25">
        <v>20</v>
      </c>
      <c r="H170" s="25" t="s">
        <v>156</v>
      </c>
      <c r="I170" s="25"/>
      <c r="J170" s="25">
        <v>10</v>
      </c>
      <c r="K170" s="25">
        <v>3</v>
      </c>
      <c r="L170" s="25">
        <v>1</v>
      </c>
      <c r="M170" s="25"/>
      <c r="N170" s="25"/>
    </row>
    <row r="171" spans="1:14" ht="22">
      <c r="A171" s="24">
        <v>40275</v>
      </c>
      <c r="B171" s="25" t="s">
        <v>334</v>
      </c>
      <c r="C171" s="25" t="s">
        <v>322</v>
      </c>
      <c r="D171" s="25" t="s">
        <v>153</v>
      </c>
      <c r="E171" s="25"/>
      <c r="F171" s="25"/>
      <c r="G171" s="25">
        <v>20</v>
      </c>
      <c r="H171" s="25" t="s">
        <v>158</v>
      </c>
      <c r="I171" s="25"/>
      <c r="J171" s="25">
        <v>21</v>
      </c>
      <c r="K171" s="25">
        <v>10</v>
      </c>
      <c r="L171" s="25">
        <v>2</v>
      </c>
      <c r="M171" s="25"/>
      <c r="N171" s="25"/>
    </row>
    <row r="172" spans="1:14" ht="22">
      <c r="A172" s="24">
        <v>40275</v>
      </c>
      <c r="B172" s="25" t="s">
        <v>335</v>
      </c>
      <c r="C172" s="25" t="s">
        <v>322</v>
      </c>
      <c r="D172" s="25" t="s">
        <v>153</v>
      </c>
      <c r="E172" s="25"/>
      <c r="F172" s="25"/>
      <c r="G172" s="25">
        <v>25</v>
      </c>
      <c r="H172" s="25" t="s">
        <v>154</v>
      </c>
      <c r="I172" s="25"/>
      <c r="J172" s="25">
        <v>1</v>
      </c>
      <c r="K172" s="25">
        <v>1</v>
      </c>
      <c r="L172" s="25"/>
      <c r="M172" s="25">
        <v>16</v>
      </c>
      <c r="N172" s="25">
        <v>25</v>
      </c>
    </row>
    <row r="173" spans="1:14" ht="22">
      <c r="A173" s="24">
        <v>40275</v>
      </c>
      <c r="B173" s="25" t="s">
        <v>336</v>
      </c>
      <c r="C173" s="25" t="s">
        <v>322</v>
      </c>
      <c r="D173" s="25" t="s">
        <v>153</v>
      </c>
      <c r="E173" s="25"/>
      <c r="F173" s="25"/>
      <c r="G173" s="25">
        <v>25</v>
      </c>
      <c r="H173" s="25" t="s">
        <v>156</v>
      </c>
      <c r="I173" s="25"/>
      <c r="J173" s="25">
        <v>11</v>
      </c>
      <c r="K173" s="25">
        <v>4</v>
      </c>
      <c r="L173" s="25">
        <v>2</v>
      </c>
      <c r="M173" s="25"/>
      <c r="N173" s="25"/>
    </row>
    <row r="174" spans="1:14" ht="22">
      <c r="A174" s="24">
        <v>40275</v>
      </c>
      <c r="B174" s="25" t="s">
        <v>337</v>
      </c>
      <c r="C174" s="25" t="s">
        <v>322</v>
      </c>
      <c r="D174" s="25" t="s">
        <v>153</v>
      </c>
      <c r="E174" s="25"/>
      <c r="F174" s="25"/>
      <c r="G174" s="25">
        <v>25</v>
      </c>
      <c r="H174" s="25" t="s">
        <v>158</v>
      </c>
      <c r="I174" s="25"/>
      <c r="J174" s="25">
        <v>13</v>
      </c>
      <c r="K174" s="25">
        <v>6</v>
      </c>
      <c r="L174" s="25">
        <v>2</v>
      </c>
      <c r="M174" s="25"/>
      <c r="N174" s="25"/>
    </row>
    <row r="175" spans="1:14" ht="22">
      <c r="A175" s="24">
        <v>40275</v>
      </c>
      <c r="B175" s="25" t="s">
        <v>338</v>
      </c>
      <c r="C175" s="25" t="s">
        <v>322</v>
      </c>
      <c r="D175" s="25" t="s">
        <v>153</v>
      </c>
      <c r="E175" s="25"/>
      <c r="F175" s="25"/>
      <c r="G175" s="25">
        <v>30</v>
      </c>
      <c r="H175" s="25" t="s">
        <v>154</v>
      </c>
      <c r="I175" s="25"/>
      <c r="J175" s="25">
        <v>2</v>
      </c>
      <c r="K175" s="25"/>
      <c r="L175" s="25"/>
      <c r="M175" s="25">
        <v>55</v>
      </c>
      <c r="N175" s="25">
        <v>15</v>
      </c>
    </row>
    <row r="176" spans="1:14" ht="22">
      <c r="A176" s="24">
        <v>40275</v>
      </c>
      <c r="B176" s="25" t="s">
        <v>339</v>
      </c>
      <c r="C176" s="25" t="s">
        <v>322</v>
      </c>
      <c r="D176" s="25" t="s">
        <v>153</v>
      </c>
      <c r="E176" s="25"/>
      <c r="F176" s="25"/>
      <c r="G176" s="25">
        <v>30</v>
      </c>
      <c r="H176" s="25" t="s">
        <v>156</v>
      </c>
      <c r="I176" s="25"/>
      <c r="J176" s="25">
        <v>5</v>
      </c>
      <c r="K176" s="25">
        <v>3</v>
      </c>
      <c r="L176" s="25"/>
      <c r="M176" s="25"/>
      <c r="N176" s="25"/>
    </row>
    <row r="177" spans="1:14" ht="22">
      <c r="A177" s="24">
        <v>40275</v>
      </c>
      <c r="B177" s="25" t="s">
        <v>340</v>
      </c>
      <c r="C177" s="25" t="s">
        <v>322</v>
      </c>
      <c r="D177" s="25" t="s">
        <v>166</v>
      </c>
      <c r="E177" s="25" t="s">
        <v>219</v>
      </c>
      <c r="F177" s="25">
        <v>5</v>
      </c>
      <c r="G177" s="25">
        <v>30</v>
      </c>
      <c r="H177" s="25" t="s">
        <v>158</v>
      </c>
      <c r="I177" s="25"/>
      <c r="J177" s="25">
        <v>7</v>
      </c>
      <c r="K177" s="25">
        <v>6</v>
      </c>
      <c r="L177" s="25"/>
      <c r="M177" s="25"/>
      <c r="N177" s="25"/>
    </row>
    <row r="178" spans="1:14" ht="22">
      <c r="A178" s="24">
        <v>40275</v>
      </c>
      <c r="B178" s="25" t="s">
        <v>341</v>
      </c>
      <c r="C178" s="25" t="s">
        <v>322</v>
      </c>
      <c r="D178" s="25" t="s">
        <v>166</v>
      </c>
      <c r="E178" s="25" t="s">
        <v>178</v>
      </c>
      <c r="F178" s="25">
        <v>3</v>
      </c>
      <c r="G178" s="25">
        <v>30</v>
      </c>
      <c r="H178" s="25" t="s">
        <v>158</v>
      </c>
      <c r="I178" s="25"/>
      <c r="J178" s="25"/>
      <c r="K178" s="25"/>
      <c r="L178" s="25"/>
      <c r="M178" s="25"/>
      <c r="N178" s="25"/>
    </row>
    <row r="179" spans="1:14" ht="22">
      <c r="A179" s="24">
        <v>40275</v>
      </c>
      <c r="B179" s="25" t="s">
        <v>342</v>
      </c>
      <c r="C179" s="25" t="s">
        <v>322</v>
      </c>
      <c r="D179" s="25" t="s">
        <v>153</v>
      </c>
      <c r="E179" s="25"/>
      <c r="F179" s="25"/>
      <c r="G179" s="25">
        <v>35</v>
      </c>
      <c r="H179" s="25" t="s">
        <v>154</v>
      </c>
      <c r="I179" s="25"/>
      <c r="J179" s="25">
        <v>2</v>
      </c>
      <c r="K179" s="25"/>
      <c r="L179" s="25"/>
      <c r="M179" s="25">
        <v>53</v>
      </c>
      <c r="N179" s="25">
        <v>20</v>
      </c>
    </row>
    <row r="180" spans="1:14" ht="22">
      <c r="A180" s="24">
        <v>40275</v>
      </c>
      <c r="B180" s="25" t="s">
        <v>343</v>
      </c>
      <c r="C180" s="25" t="s">
        <v>322</v>
      </c>
      <c r="D180" s="25" t="s">
        <v>153</v>
      </c>
      <c r="E180" s="25"/>
      <c r="F180" s="25"/>
      <c r="G180" s="25">
        <v>35</v>
      </c>
      <c r="H180" s="25" t="s">
        <v>156</v>
      </c>
      <c r="I180" s="25"/>
      <c r="J180" s="25">
        <v>4</v>
      </c>
      <c r="K180" s="25">
        <v>2</v>
      </c>
      <c r="L180" s="25">
        <v>1</v>
      </c>
      <c r="M180" s="25"/>
      <c r="N180" s="25"/>
    </row>
    <row r="181" spans="1:14" ht="22">
      <c r="A181" s="24">
        <v>40275</v>
      </c>
      <c r="B181" s="25" t="s">
        <v>344</v>
      </c>
      <c r="C181" s="25" t="s">
        <v>322</v>
      </c>
      <c r="D181" s="25" t="s">
        <v>166</v>
      </c>
      <c r="E181" s="25" t="s">
        <v>345</v>
      </c>
      <c r="F181" s="25">
        <v>4</v>
      </c>
      <c r="G181" s="25">
        <v>35</v>
      </c>
      <c r="H181" s="25" t="s">
        <v>158</v>
      </c>
      <c r="I181" s="25"/>
      <c r="J181" s="25">
        <v>9</v>
      </c>
      <c r="K181" s="25">
        <v>7</v>
      </c>
      <c r="L181" s="25">
        <v>2</v>
      </c>
      <c r="M181" s="25"/>
      <c r="N181" s="25"/>
    </row>
    <row r="182" spans="1:14" ht="22">
      <c r="A182" s="24">
        <v>40275</v>
      </c>
      <c r="B182" s="25" t="s">
        <v>346</v>
      </c>
      <c r="C182" s="25" t="s">
        <v>322</v>
      </c>
      <c r="D182" s="25" t="s">
        <v>166</v>
      </c>
      <c r="E182" s="25" t="s">
        <v>219</v>
      </c>
      <c r="F182" s="25">
        <v>15</v>
      </c>
      <c r="G182" s="25">
        <v>40</v>
      </c>
      <c r="H182" s="25" t="s">
        <v>154</v>
      </c>
      <c r="I182" s="25"/>
      <c r="J182" s="25">
        <v>8</v>
      </c>
      <c r="K182" s="25">
        <v>7</v>
      </c>
      <c r="L182" s="25"/>
      <c r="M182" s="25">
        <v>12</v>
      </c>
      <c r="N182" s="25">
        <v>30</v>
      </c>
    </row>
    <row r="183" spans="1:14" ht="22">
      <c r="A183" s="24">
        <v>40275</v>
      </c>
      <c r="B183" s="25" t="s">
        <v>347</v>
      </c>
      <c r="C183" s="25" t="s">
        <v>322</v>
      </c>
      <c r="D183" s="25" t="s">
        <v>153</v>
      </c>
      <c r="E183" s="25"/>
      <c r="F183" s="25"/>
      <c r="G183" s="25">
        <v>40</v>
      </c>
      <c r="H183" s="25" t="s">
        <v>156</v>
      </c>
      <c r="I183" s="25"/>
      <c r="J183" s="25">
        <v>16</v>
      </c>
      <c r="K183" s="25">
        <v>9</v>
      </c>
      <c r="L183" s="25">
        <v>1</v>
      </c>
      <c r="M183" s="25"/>
      <c r="N183" s="25"/>
    </row>
    <row r="184" spans="1:14" ht="22">
      <c r="A184" s="24">
        <v>40275</v>
      </c>
      <c r="B184" s="25" t="s">
        <v>348</v>
      </c>
      <c r="C184" s="25" t="s">
        <v>322</v>
      </c>
      <c r="D184" s="25" t="s">
        <v>166</v>
      </c>
      <c r="E184" s="25" t="s">
        <v>72</v>
      </c>
      <c r="F184" s="25">
        <v>5</v>
      </c>
      <c r="G184" s="25">
        <v>40</v>
      </c>
      <c r="H184" s="25" t="s">
        <v>158</v>
      </c>
      <c r="I184" s="25"/>
      <c r="J184" s="25">
        <v>22</v>
      </c>
      <c r="K184" s="25">
        <v>5</v>
      </c>
      <c r="L184" s="25"/>
      <c r="M184" s="25">
        <v>1</v>
      </c>
      <c r="N184" s="25"/>
    </row>
    <row r="185" spans="1:14" ht="22">
      <c r="A185" s="24">
        <v>40275</v>
      </c>
      <c r="B185" s="25" t="s">
        <v>349</v>
      </c>
      <c r="C185" s="25" t="s">
        <v>322</v>
      </c>
      <c r="D185" s="25" t="s">
        <v>166</v>
      </c>
      <c r="E185" s="25" t="s">
        <v>350</v>
      </c>
      <c r="F185" s="25">
        <v>25</v>
      </c>
      <c r="G185" s="25">
        <v>40</v>
      </c>
      <c r="H185" s="25" t="s">
        <v>158</v>
      </c>
      <c r="I185" s="25"/>
      <c r="J185" s="25"/>
      <c r="K185" s="25"/>
      <c r="L185" s="25"/>
      <c r="M185" s="25"/>
      <c r="N185" s="25"/>
    </row>
    <row r="186" spans="1:14" ht="22">
      <c r="A186" s="24">
        <v>40275</v>
      </c>
      <c r="B186" s="25" t="s">
        <v>351</v>
      </c>
      <c r="C186" s="25" t="s">
        <v>322</v>
      </c>
      <c r="D186" s="25" t="s">
        <v>166</v>
      </c>
      <c r="E186" s="25" t="s">
        <v>191</v>
      </c>
      <c r="F186" s="25">
        <v>15</v>
      </c>
      <c r="G186" s="25">
        <v>45</v>
      </c>
      <c r="H186" s="25" t="s">
        <v>154</v>
      </c>
      <c r="I186" s="25"/>
      <c r="J186" s="25">
        <v>6</v>
      </c>
      <c r="K186" s="25">
        <v>3</v>
      </c>
      <c r="L186" s="25">
        <v>2</v>
      </c>
      <c r="M186" s="25">
        <v>44</v>
      </c>
      <c r="N186" s="25">
        <v>9</v>
      </c>
    </row>
    <row r="187" spans="1:14" ht="22">
      <c r="A187" s="24">
        <v>40275</v>
      </c>
      <c r="B187" s="25" t="s">
        <v>352</v>
      </c>
      <c r="C187" s="25" t="s">
        <v>322</v>
      </c>
      <c r="D187" s="25" t="s">
        <v>166</v>
      </c>
      <c r="E187" s="25" t="s">
        <v>191</v>
      </c>
      <c r="F187" s="25">
        <v>27</v>
      </c>
      <c r="G187" s="25">
        <v>45</v>
      </c>
      <c r="H187" s="25" t="s">
        <v>156</v>
      </c>
      <c r="I187" s="25"/>
      <c r="J187" s="25">
        <v>7</v>
      </c>
      <c r="K187" s="25">
        <v>3</v>
      </c>
      <c r="L187" s="25"/>
      <c r="M187" s="25"/>
      <c r="N187" s="25"/>
    </row>
    <row r="188" spans="1:14" ht="22">
      <c r="A188" s="24">
        <v>40275</v>
      </c>
      <c r="B188" s="25" t="s">
        <v>353</v>
      </c>
      <c r="C188" s="25" t="s">
        <v>322</v>
      </c>
      <c r="D188" s="25" t="s">
        <v>153</v>
      </c>
      <c r="E188" s="25"/>
      <c r="F188" s="25"/>
      <c r="G188" s="25">
        <v>45</v>
      </c>
      <c r="H188" s="25" t="s">
        <v>158</v>
      </c>
      <c r="I188" s="25"/>
      <c r="J188" s="25">
        <v>9</v>
      </c>
      <c r="K188" s="25">
        <v>15</v>
      </c>
      <c r="L188" s="25"/>
      <c r="M188" s="25"/>
      <c r="N188" s="25"/>
    </row>
    <row r="189" spans="1:14" ht="22">
      <c r="A189" s="24">
        <v>40275</v>
      </c>
      <c r="B189" s="25" t="s">
        <v>354</v>
      </c>
      <c r="C189" s="25" t="s">
        <v>322</v>
      </c>
      <c r="D189" s="25" t="s">
        <v>166</v>
      </c>
      <c r="E189" s="25" t="s">
        <v>219</v>
      </c>
      <c r="F189" s="25">
        <v>45</v>
      </c>
      <c r="G189" s="25">
        <v>50</v>
      </c>
      <c r="H189" s="25" t="s">
        <v>154</v>
      </c>
      <c r="I189" s="25"/>
      <c r="J189" s="25">
        <v>6</v>
      </c>
      <c r="K189" s="25"/>
      <c r="L189" s="25">
        <v>2</v>
      </c>
      <c r="M189" s="25">
        <v>23</v>
      </c>
      <c r="N189" s="25">
        <v>15</v>
      </c>
    </row>
    <row r="190" spans="1:14" ht="22">
      <c r="A190" s="24">
        <v>40275</v>
      </c>
      <c r="B190" s="25" t="s">
        <v>355</v>
      </c>
      <c r="C190" s="25" t="s">
        <v>322</v>
      </c>
      <c r="D190" s="25" t="s">
        <v>166</v>
      </c>
      <c r="E190" s="25" t="s">
        <v>219</v>
      </c>
      <c r="F190" s="25">
        <v>40</v>
      </c>
      <c r="G190" s="25">
        <v>50</v>
      </c>
      <c r="H190" s="25" t="s">
        <v>156</v>
      </c>
      <c r="I190" s="25"/>
      <c r="J190" s="25">
        <v>9</v>
      </c>
      <c r="K190" s="25">
        <v>4</v>
      </c>
      <c r="L190" s="25"/>
      <c r="M190" s="25">
        <v>5</v>
      </c>
      <c r="N190" s="25"/>
    </row>
    <row r="191" spans="1:14" ht="22">
      <c r="A191" s="24">
        <v>40275</v>
      </c>
      <c r="B191" s="25" t="s">
        <v>356</v>
      </c>
      <c r="C191" s="25" t="s">
        <v>322</v>
      </c>
      <c r="D191" s="25" t="s">
        <v>166</v>
      </c>
      <c r="E191" s="25" t="s">
        <v>219</v>
      </c>
      <c r="F191" s="25">
        <v>55</v>
      </c>
      <c r="G191" s="25">
        <v>50</v>
      </c>
      <c r="H191" s="25" t="s">
        <v>158</v>
      </c>
      <c r="I191" s="25"/>
      <c r="J191" s="25">
        <v>6</v>
      </c>
      <c r="K191" s="25">
        <v>11</v>
      </c>
      <c r="L191" s="25">
        <v>6</v>
      </c>
      <c r="M191" s="25"/>
      <c r="N191" s="25"/>
    </row>
    <row r="192" spans="1:14" ht="22">
      <c r="A192" s="24">
        <v>40275</v>
      </c>
      <c r="B192" s="25" t="s">
        <v>357</v>
      </c>
      <c r="C192" s="25" t="s">
        <v>322</v>
      </c>
      <c r="D192" s="25" t="s">
        <v>153</v>
      </c>
      <c r="E192" s="25"/>
      <c r="F192" s="25"/>
      <c r="G192" s="25">
        <v>55</v>
      </c>
      <c r="H192" s="25" t="s">
        <v>154</v>
      </c>
      <c r="I192" s="25"/>
      <c r="J192" s="25">
        <v>2</v>
      </c>
      <c r="K192" s="25"/>
      <c r="L192" s="25">
        <v>2</v>
      </c>
      <c r="M192" s="25">
        <v>26</v>
      </c>
      <c r="N192" s="25">
        <v>31</v>
      </c>
    </row>
    <row r="193" spans="1:14" ht="22">
      <c r="A193" s="24">
        <v>40275</v>
      </c>
      <c r="B193" s="25" t="s">
        <v>358</v>
      </c>
      <c r="C193" s="25" t="s">
        <v>322</v>
      </c>
      <c r="D193" s="25" t="s">
        <v>153</v>
      </c>
      <c r="E193" s="25"/>
      <c r="F193" s="25"/>
      <c r="G193" s="25">
        <v>55</v>
      </c>
      <c r="H193" s="25" t="s">
        <v>156</v>
      </c>
      <c r="I193" s="25"/>
      <c r="J193" s="25">
        <v>9</v>
      </c>
      <c r="K193" s="25"/>
      <c r="L193" s="25">
        <v>2</v>
      </c>
      <c r="M193" s="25"/>
      <c r="N193" s="25"/>
    </row>
    <row r="194" spans="1:14" ht="22">
      <c r="A194" s="24">
        <v>40275</v>
      </c>
      <c r="B194" s="25" t="s">
        <v>245</v>
      </c>
      <c r="C194" s="25" t="s">
        <v>359</v>
      </c>
      <c r="D194" s="25" t="s">
        <v>153</v>
      </c>
      <c r="E194" s="25"/>
      <c r="F194" s="25"/>
      <c r="G194" s="25">
        <v>0</v>
      </c>
      <c r="H194" s="25" t="s">
        <v>154</v>
      </c>
      <c r="I194" s="25"/>
      <c r="J194" s="25">
        <v>2</v>
      </c>
      <c r="K194" s="25">
        <v>1</v>
      </c>
      <c r="L194" s="25"/>
      <c r="M194" s="25">
        <v>47</v>
      </c>
      <c r="N194" s="25">
        <v>71</v>
      </c>
    </row>
    <row r="195" spans="1:14" ht="22">
      <c r="A195" s="24">
        <v>40275</v>
      </c>
      <c r="B195" s="25" t="s">
        <v>360</v>
      </c>
      <c r="C195" s="25" t="s">
        <v>359</v>
      </c>
      <c r="D195" s="25" t="s">
        <v>153</v>
      </c>
      <c r="E195" s="25"/>
      <c r="F195" s="25"/>
      <c r="G195" s="25">
        <v>0</v>
      </c>
      <c r="H195" s="25" t="s">
        <v>156</v>
      </c>
      <c r="I195" s="25"/>
      <c r="J195" s="25">
        <v>3</v>
      </c>
      <c r="K195" s="25">
        <v>2</v>
      </c>
      <c r="L195" s="25"/>
      <c r="M195" s="25"/>
      <c r="N195" s="25"/>
    </row>
    <row r="196" spans="1:14" ht="22">
      <c r="A196" s="24">
        <v>40275</v>
      </c>
      <c r="B196" s="25" t="s">
        <v>361</v>
      </c>
      <c r="C196" s="25" t="s">
        <v>359</v>
      </c>
      <c r="D196" s="25" t="s">
        <v>153</v>
      </c>
      <c r="E196" s="25"/>
      <c r="F196" s="25"/>
      <c r="G196" s="25">
        <v>0</v>
      </c>
      <c r="H196" s="25" t="s">
        <v>158</v>
      </c>
      <c r="I196" s="25"/>
      <c r="J196" s="25">
        <v>5</v>
      </c>
      <c r="K196" s="25">
        <v>4</v>
      </c>
      <c r="L196" s="25">
        <v>1</v>
      </c>
      <c r="M196" s="25"/>
      <c r="N196" s="25"/>
    </row>
    <row r="197" spans="1:14" ht="22">
      <c r="A197" s="24">
        <v>40275</v>
      </c>
      <c r="B197" s="25" t="s">
        <v>362</v>
      </c>
      <c r="C197" s="25" t="s">
        <v>359</v>
      </c>
      <c r="D197" s="25" t="s">
        <v>153</v>
      </c>
      <c r="E197" s="25"/>
      <c r="F197" s="25"/>
      <c r="G197" s="25">
        <v>5</v>
      </c>
      <c r="H197" s="25" t="s">
        <v>154</v>
      </c>
      <c r="I197" s="25"/>
      <c r="J197" s="25"/>
      <c r="K197" s="25"/>
      <c r="L197" s="25"/>
      <c r="M197" s="25">
        <v>152</v>
      </c>
      <c r="N197" s="25">
        <v>35</v>
      </c>
    </row>
    <row r="198" spans="1:14" ht="22">
      <c r="A198" s="24">
        <v>40275</v>
      </c>
      <c r="B198" s="25" t="s">
        <v>363</v>
      </c>
      <c r="C198" s="25" t="s">
        <v>359</v>
      </c>
      <c r="D198" s="25" t="s">
        <v>153</v>
      </c>
      <c r="E198" s="25"/>
      <c r="F198" s="25"/>
      <c r="G198" s="25">
        <v>5</v>
      </c>
      <c r="H198" s="25" t="s">
        <v>156</v>
      </c>
      <c r="I198" s="25"/>
      <c r="J198" s="25">
        <v>3</v>
      </c>
      <c r="K198" s="25">
        <v>6</v>
      </c>
      <c r="L198" s="25">
        <v>1</v>
      </c>
      <c r="M198" s="25"/>
      <c r="N198" s="25"/>
    </row>
    <row r="199" spans="1:14" ht="22">
      <c r="A199" s="24">
        <v>40275</v>
      </c>
      <c r="B199" s="25" t="s">
        <v>364</v>
      </c>
      <c r="C199" s="25" t="s">
        <v>359</v>
      </c>
      <c r="D199" s="25" t="s">
        <v>153</v>
      </c>
      <c r="E199" s="25"/>
      <c r="F199" s="25"/>
      <c r="G199" s="25">
        <v>5</v>
      </c>
      <c r="H199" s="25" t="s">
        <v>158</v>
      </c>
      <c r="I199" s="25"/>
      <c r="J199" s="25">
        <v>6</v>
      </c>
      <c r="K199" s="25">
        <v>12</v>
      </c>
      <c r="L199" s="25">
        <v>2</v>
      </c>
      <c r="M199" s="25"/>
      <c r="N199" s="25"/>
    </row>
    <row r="200" spans="1:14" ht="22">
      <c r="A200" s="24">
        <v>40275</v>
      </c>
      <c r="B200" s="25" t="s">
        <v>365</v>
      </c>
      <c r="C200" s="25" t="s">
        <v>359</v>
      </c>
      <c r="D200" s="25" t="s">
        <v>153</v>
      </c>
      <c r="E200" s="25"/>
      <c r="F200" s="25"/>
      <c r="G200" s="25">
        <v>10</v>
      </c>
      <c r="H200" s="25" t="s">
        <v>154</v>
      </c>
      <c r="I200" s="25"/>
      <c r="J200" s="25">
        <v>5</v>
      </c>
      <c r="K200" s="25">
        <v>1</v>
      </c>
      <c r="L200" s="25">
        <v>3</v>
      </c>
      <c r="M200" s="25">
        <v>63</v>
      </c>
      <c r="N200" s="25">
        <v>33</v>
      </c>
    </row>
    <row r="201" spans="1:14" ht="22">
      <c r="A201" s="24">
        <v>40275</v>
      </c>
      <c r="B201" s="25" t="s">
        <v>162</v>
      </c>
      <c r="C201" s="25" t="s">
        <v>359</v>
      </c>
      <c r="D201" s="25" t="s">
        <v>153</v>
      </c>
      <c r="E201" s="25"/>
      <c r="F201" s="25"/>
      <c r="G201" s="25">
        <v>10</v>
      </c>
      <c r="H201" s="25" t="s">
        <v>156</v>
      </c>
      <c r="I201" s="25"/>
      <c r="J201" s="25">
        <v>17</v>
      </c>
      <c r="K201" s="25">
        <v>8</v>
      </c>
      <c r="L201" s="25">
        <v>7</v>
      </c>
      <c r="M201" s="25"/>
      <c r="N201" s="25"/>
    </row>
    <row r="202" spans="1:14" ht="22">
      <c r="A202" s="24">
        <v>40275</v>
      </c>
      <c r="B202" s="25" t="s">
        <v>366</v>
      </c>
      <c r="C202" s="25" t="s">
        <v>359</v>
      </c>
      <c r="D202" s="25" t="s">
        <v>153</v>
      </c>
      <c r="E202" s="25"/>
      <c r="F202" s="25"/>
      <c r="G202" s="25">
        <v>10</v>
      </c>
      <c r="H202" s="25" t="s">
        <v>158</v>
      </c>
      <c r="I202" s="25"/>
      <c r="J202" s="25">
        <v>36</v>
      </c>
      <c r="K202" s="25">
        <v>13</v>
      </c>
      <c r="L202" s="25">
        <v>17</v>
      </c>
      <c r="M202" s="25"/>
      <c r="N202" s="25"/>
    </row>
    <row r="203" spans="1:14" ht="22">
      <c r="A203" s="24">
        <v>40275</v>
      </c>
      <c r="B203" s="25" t="s">
        <v>367</v>
      </c>
      <c r="C203" s="25" t="s">
        <v>359</v>
      </c>
      <c r="D203" s="25" t="s">
        <v>153</v>
      </c>
      <c r="E203" s="25"/>
      <c r="F203" s="25"/>
      <c r="G203" s="25">
        <v>15</v>
      </c>
      <c r="H203" s="25" t="s">
        <v>154</v>
      </c>
      <c r="I203" s="25"/>
      <c r="J203" s="25">
        <v>3</v>
      </c>
      <c r="K203" s="25">
        <v>2</v>
      </c>
      <c r="L203" s="25">
        <v>1</v>
      </c>
      <c r="M203" s="25">
        <v>86</v>
      </c>
      <c r="N203" s="25">
        <v>50</v>
      </c>
    </row>
    <row r="204" spans="1:14" ht="22">
      <c r="A204" s="24">
        <v>40275</v>
      </c>
      <c r="B204" s="25" t="s">
        <v>368</v>
      </c>
      <c r="C204" s="25" t="s">
        <v>359</v>
      </c>
      <c r="D204" s="25" t="s">
        <v>153</v>
      </c>
      <c r="E204" s="25"/>
      <c r="F204" s="25"/>
      <c r="G204" s="25">
        <v>15</v>
      </c>
      <c r="H204" s="25" t="s">
        <v>156</v>
      </c>
      <c r="I204" s="25"/>
      <c r="J204" s="25">
        <v>10</v>
      </c>
      <c r="K204" s="25">
        <v>4</v>
      </c>
      <c r="L204" s="25">
        <v>2</v>
      </c>
      <c r="M204" s="25"/>
      <c r="N204" s="25"/>
    </row>
    <row r="205" spans="1:14" ht="22">
      <c r="A205" s="24">
        <v>40275</v>
      </c>
      <c r="B205" s="25" t="s">
        <v>369</v>
      </c>
      <c r="C205" s="25" t="s">
        <v>359</v>
      </c>
      <c r="D205" s="25" t="s">
        <v>153</v>
      </c>
      <c r="E205" s="25"/>
      <c r="F205" s="25"/>
      <c r="G205" s="25">
        <v>15</v>
      </c>
      <c r="H205" s="25" t="s">
        <v>158</v>
      </c>
      <c r="I205" s="25"/>
      <c r="J205" s="25">
        <v>18</v>
      </c>
      <c r="K205" s="25">
        <v>7</v>
      </c>
      <c r="L205" s="25">
        <v>4</v>
      </c>
      <c r="M205" s="25"/>
      <c r="N205" s="25"/>
    </row>
    <row r="206" spans="1:14" ht="22">
      <c r="A206" s="24">
        <v>40275</v>
      </c>
      <c r="B206" s="25" t="s">
        <v>370</v>
      </c>
      <c r="C206" s="25" t="s">
        <v>359</v>
      </c>
      <c r="D206" s="25" t="s">
        <v>153</v>
      </c>
      <c r="E206" s="25"/>
      <c r="F206" s="25"/>
      <c r="G206" s="25">
        <v>20</v>
      </c>
      <c r="H206" s="25" t="s">
        <v>154</v>
      </c>
      <c r="I206" s="25"/>
      <c r="J206" s="25">
        <v>2</v>
      </c>
      <c r="K206" s="25"/>
      <c r="L206" s="25"/>
      <c r="M206" s="25">
        <v>100</v>
      </c>
      <c r="N206" s="25">
        <v>53</v>
      </c>
    </row>
    <row r="207" spans="1:14" ht="22">
      <c r="A207" s="24">
        <v>40275</v>
      </c>
      <c r="B207" s="25" t="s">
        <v>371</v>
      </c>
      <c r="C207" s="25" t="s">
        <v>359</v>
      </c>
      <c r="D207" s="25" t="s">
        <v>153</v>
      </c>
      <c r="E207" s="25"/>
      <c r="F207" s="25"/>
      <c r="G207" s="25">
        <v>20</v>
      </c>
      <c r="H207" s="25" t="s">
        <v>156</v>
      </c>
      <c r="I207" s="25"/>
      <c r="J207" s="25">
        <v>9</v>
      </c>
      <c r="K207" s="25">
        <v>2</v>
      </c>
      <c r="L207" s="25"/>
      <c r="M207" s="25"/>
      <c r="N207" s="25"/>
    </row>
    <row r="208" spans="1:14" ht="22">
      <c r="A208" s="24">
        <v>40275</v>
      </c>
      <c r="B208" s="25" t="s">
        <v>372</v>
      </c>
      <c r="C208" s="25" t="s">
        <v>359</v>
      </c>
      <c r="D208" s="25" t="s">
        <v>153</v>
      </c>
      <c r="E208" s="25"/>
      <c r="F208" s="25"/>
      <c r="G208" s="25">
        <v>20</v>
      </c>
      <c r="H208" s="25" t="s">
        <v>158</v>
      </c>
      <c r="I208" s="25"/>
      <c r="J208" s="25">
        <v>14</v>
      </c>
      <c r="K208" s="25">
        <v>5</v>
      </c>
      <c r="L208" s="25">
        <v>1</v>
      </c>
      <c r="M208" s="25"/>
      <c r="N208" s="25"/>
    </row>
    <row r="209" spans="1:14" ht="22">
      <c r="A209" s="24">
        <v>40275</v>
      </c>
      <c r="B209" s="25" t="s">
        <v>373</v>
      </c>
      <c r="C209" s="25" t="s">
        <v>359</v>
      </c>
      <c r="D209" s="25" t="s">
        <v>153</v>
      </c>
      <c r="E209" s="25"/>
      <c r="F209" s="25"/>
      <c r="G209" s="25">
        <v>25</v>
      </c>
      <c r="H209" s="25" t="s">
        <v>154</v>
      </c>
      <c r="I209" s="25"/>
      <c r="J209" s="25">
        <v>1</v>
      </c>
      <c r="K209" s="25">
        <v>1</v>
      </c>
      <c r="L209" s="25"/>
      <c r="M209" s="25">
        <v>79</v>
      </c>
      <c r="N209" s="25">
        <v>7</v>
      </c>
    </row>
    <row r="210" spans="1:14" ht="22">
      <c r="A210" s="24">
        <v>40275</v>
      </c>
      <c r="B210" s="25" t="s">
        <v>374</v>
      </c>
      <c r="C210" s="25" t="s">
        <v>359</v>
      </c>
      <c r="D210" s="25" t="s">
        <v>180</v>
      </c>
      <c r="E210" s="25"/>
      <c r="F210" s="25"/>
      <c r="G210" s="25">
        <v>25</v>
      </c>
      <c r="H210" s="25" t="s">
        <v>156</v>
      </c>
      <c r="I210" s="25" t="s">
        <v>181</v>
      </c>
      <c r="J210" s="25">
        <v>4</v>
      </c>
      <c r="K210" s="25">
        <v>3</v>
      </c>
      <c r="L210" s="25"/>
      <c r="M210" s="25"/>
      <c r="N210" s="25"/>
    </row>
    <row r="211" spans="1:14" ht="22">
      <c r="A211" s="24">
        <v>40275</v>
      </c>
      <c r="B211" s="25" t="s">
        <v>375</v>
      </c>
      <c r="C211" s="25" t="s">
        <v>359</v>
      </c>
      <c r="D211" s="25" t="s">
        <v>180</v>
      </c>
      <c r="E211" s="25"/>
      <c r="F211" s="25"/>
      <c r="G211" s="25">
        <v>25</v>
      </c>
      <c r="H211" s="25" t="s">
        <v>158</v>
      </c>
      <c r="I211" s="25" t="s">
        <v>181</v>
      </c>
      <c r="J211" s="25">
        <v>10</v>
      </c>
      <c r="K211" s="25">
        <v>5</v>
      </c>
      <c r="L211" s="25">
        <v>2</v>
      </c>
      <c r="M211" s="25"/>
      <c r="N211" s="25"/>
    </row>
    <row r="212" spans="1:14" ht="22">
      <c r="A212" s="24">
        <v>40275</v>
      </c>
      <c r="B212" s="25" t="s">
        <v>376</v>
      </c>
      <c r="C212" s="25" t="s">
        <v>359</v>
      </c>
      <c r="D212" s="25" t="s">
        <v>166</v>
      </c>
      <c r="E212" s="25" t="s">
        <v>178</v>
      </c>
      <c r="F212" s="25">
        <v>1</v>
      </c>
      <c r="G212" s="25">
        <v>30</v>
      </c>
      <c r="H212" s="25" t="s">
        <v>154</v>
      </c>
      <c r="I212" s="25"/>
      <c r="J212" s="25">
        <v>2</v>
      </c>
      <c r="K212" s="25"/>
      <c r="L212" s="25"/>
      <c r="M212" s="25">
        <v>60</v>
      </c>
      <c r="N212" s="25">
        <v>64</v>
      </c>
    </row>
    <row r="213" spans="1:14" ht="22">
      <c r="A213" s="24">
        <v>40275</v>
      </c>
      <c r="B213" s="25" t="s">
        <v>377</v>
      </c>
      <c r="C213" s="25" t="s">
        <v>359</v>
      </c>
      <c r="D213" s="25" t="s">
        <v>166</v>
      </c>
      <c r="E213" s="25" t="s">
        <v>72</v>
      </c>
      <c r="F213" s="25">
        <v>15</v>
      </c>
      <c r="G213" s="25">
        <v>30</v>
      </c>
      <c r="H213" s="25" t="s">
        <v>154</v>
      </c>
      <c r="I213" s="25"/>
      <c r="J213" s="25"/>
      <c r="K213" s="25"/>
      <c r="L213" s="25"/>
      <c r="M213" s="25"/>
      <c r="N213" s="25"/>
    </row>
    <row r="214" spans="1:14" ht="22">
      <c r="A214" s="24">
        <v>40275</v>
      </c>
      <c r="B214" s="25" t="s">
        <v>378</v>
      </c>
      <c r="C214" s="25" t="s">
        <v>359</v>
      </c>
      <c r="D214" s="25" t="s">
        <v>166</v>
      </c>
      <c r="E214" s="25" t="s">
        <v>178</v>
      </c>
      <c r="F214" s="25">
        <v>3</v>
      </c>
      <c r="G214" s="25">
        <v>30</v>
      </c>
      <c r="H214" s="25" t="s">
        <v>156</v>
      </c>
      <c r="I214" s="25"/>
      <c r="J214" s="25">
        <v>11</v>
      </c>
      <c r="K214" s="25">
        <v>6</v>
      </c>
      <c r="L214" s="25"/>
      <c r="M214" s="25"/>
      <c r="N214" s="25"/>
    </row>
    <row r="215" spans="1:14" ht="22">
      <c r="A215" s="24">
        <v>40275</v>
      </c>
      <c r="B215" s="25" t="s">
        <v>379</v>
      </c>
      <c r="C215" s="25" t="s">
        <v>359</v>
      </c>
      <c r="D215" s="25" t="s">
        <v>166</v>
      </c>
      <c r="E215" s="25" t="s">
        <v>72</v>
      </c>
      <c r="F215" s="25">
        <v>10</v>
      </c>
      <c r="G215" s="25">
        <v>30</v>
      </c>
      <c r="H215" s="25" t="s">
        <v>156</v>
      </c>
      <c r="I215" s="25"/>
      <c r="J215" s="25"/>
      <c r="K215" s="25"/>
      <c r="L215" s="25"/>
      <c r="M215" s="25"/>
      <c r="N215" s="25"/>
    </row>
    <row r="216" spans="1:14" ht="22">
      <c r="A216" s="24">
        <v>40275</v>
      </c>
      <c r="B216" s="25" t="s">
        <v>380</v>
      </c>
      <c r="C216" s="25" t="s">
        <v>359</v>
      </c>
      <c r="D216" s="25" t="s">
        <v>166</v>
      </c>
      <c r="E216" s="25" t="s">
        <v>191</v>
      </c>
      <c r="F216" s="25">
        <v>5</v>
      </c>
      <c r="G216" s="25">
        <v>30</v>
      </c>
      <c r="H216" s="25" t="s">
        <v>156</v>
      </c>
      <c r="I216" s="25"/>
      <c r="J216" s="25"/>
      <c r="K216" s="25"/>
      <c r="L216" s="25"/>
      <c r="M216" s="25"/>
      <c r="N216" s="25"/>
    </row>
    <row r="217" spans="1:14" ht="22">
      <c r="A217" s="24">
        <v>40275</v>
      </c>
      <c r="B217" s="25" t="s">
        <v>381</v>
      </c>
      <c r="C217" s="25" t="s">
        <v>359</v>
      </c>
      <c r="D217" s="25" t="s">
        <v>166</v>
      </c>
      <c r="E217" s="25" t="s">
        <v>171</v>
      </c>
      <c r="F217" s="25">
        <v>1</v>
      </c>
      <c r="G217" s="25">
        <v>30</v>
      </c>
      <c r="H217" s="25" t="s">
        <v>156</v>
      </c>
      <c r="I217" s="25"/>
      <c r="J217" s="25"/>
      <c r="K217" s="25"/>
      <c r="L217" s="25"/>
      <c r="M217" s="25"/>
      <c r="N217" s="25"/>
    </row>
    <row r="218" spans="1:14" ht="22">
      <c r="A218" s="24">
        <v>40275</v>
      </c>
      <c r="B218" s="25" t="s">
        <v>382</v>
      </c>
      <c r="C218" s="25" t="s">
        <v>359</v>
      </c>
      <c r="D218" s="25" t="s">
        <v>166</v>
      </c>
      <c r="E218" s="25" t="s">
        <v>178</v>
      </c>
      <c r="F218" s="25">
        <v>5</v>
      </c>
      <c r="G218" s="25">
        <v>30</v>
      </c>
      <c r="H218" s="25" t="s">
        <v>158</v>
      </c>
      <c r="I218" s="25"/>
      <c r="J218" s="25">
        <v>28</v>
      </c>
      <c r="K218" s="25">
        <v>19</v>
      </c>
      <c r="L218" s="25">
        <v>3</v>
      </c>
      <c r="M218" s="25"/>
      <c r="N218" s="25"/>
    </row>
    <row r="219" spans="1:14" ht="22">
      <c r="A219" s="24">
        <v>40275</v>
      </c>
      <c r="B219" s="25" t="s">
        <v>383</v>
      </c>
      <c r="C219" s="25" t="s">
        <v>359</v>
      </c>
      <c r="D219" s="25" t="s">
        <v>166</v>
      </c>
      <c r="E219" s="25" t="s">
        <v>191</v>
      </c>
      <c r="F219" s="25">
        <v>20</v>
      </c>
      <c r="G219" s="25">
        <v>30</v>
      </c>
      <c r="H219" s="25" t="s">
        <v>158</v>
      </c>
      <c r="I219" s="25"/>
      <c r="J219" s="25"/>
      <c r="K219" s="25"/>
      <c r="L219" s="25"/>
      <c r="M219" s="25"/>
      <c r="N219" s="25"/>
    </row>
    <row r="220" spans="1:14" ht="22">
      <c r="A220" s="24">
        <v>40275</v>
      </c>
      <c r="B220" s="25" t="s">
        <v>384</v>
      </c>
      <c r="C220" s="25" t="s">
        <v>359</v>
      </c>
      <c r="D220" s="25" t="s">
        <v>166</v>
      </c>
      <c r="E220" s="25" t="s">
        <v>171</v>
      </c>
      <c r="F220" s="25">
        <v>3</v>
      </c>
      <c r="G220" s="25">
        <v>30</v>
      </c>
      <c r="H220" s="25" t="s">
        <v>158</v>
      </c>
      <c r="I220" s="25"/>
      <c r="J220" s="25"/>
      <c r="K220" s="25"/>
      <c r="L220" s="25"/>
      <c r="M220" s="25"/>
      <c r="N220" s="25"/>
    </row>
    <row r="221" spans="1:14" ht="22">
      <c r="A221" s="24">
        <v>40275</v>
      </c>
      <c r="B221" s="25" t="s">
        <v>385</v>
      </c>
      <c r="C221" s="25" t="s">
        <v>359</v>
      </c>
      <c r="D221" s="25" t="s">
        <v>166</v>
      </c>
      <c r="E221" s="25" t="s">
        <v>72</v>
      </c>
      <c r="F221" s="25">
        <v>15</v>
      </c>
      <c r="G221" s="25">
        <v>35</v>
      </c>
      <c r="H221" s="25" t="s">
        <v>154</v>
      </c>
      <c r="I221" s="25"/>
      <c r="J221" s="25">
        <v>10</v>
      </c>
      <c r="K221" s="25"/>
      <c r="L221" s="25"/>
      <c r="M221" s="25">
        <v>48</v>
      </c>
      <c r="N221" s="25">
        <v>7</v>
      </c>
    </row>
    <row r="222" spans="1:14" ht="22">
      <c r="A222" s="24">
        <v>40275</v>
      </c>
      <c r="B222" s="25" t="s">
        <v>386</v>
      </c>
      <c r="C222" s="25" t="s">
        <v>359</v>
      </c>
      <c r="D222" s="25" t="s">
        <v>166</v>
      </c>
      <c r="E222" s="25" t="s">
        <v>171</v>
      </c>
      <c r="F222" s="25">
        <v>1</v>
      </c>
      <c r="G222" s="25">
        <v>35</v>
      </c>
      <c r="H222" s="25" t="s">
        <v>154</v>
      </c>
      <c r="I222" s="25"/>
      <c r="J222" s="25"/>
      <c r="K222" s="25"/>
      <c r="L222" s="25"/>
      <c r="M222" s="25"/>
      <c r="N222" s="25"/>
    </row>
    <row r="223" spans="1:14" ht="22">
      <c r="A223" s="24">
        <v>40275</v>
      </c>
      <c r="B223" s="25" t="s">
        <v>387</v>
      </c>
      <c r="C223" s="25" t="s">
        <v>359</v>
      </c>
      <c r="D223" s="25" t="s">
        <v>166</v>
      </c>
      <c r="E223" s="25" t="s">
        <v>191</v>
      </c>
      <c r="F223" s="25">
        <v>1</v>
      </c>
      <c r="G223" s="25">
        <v>35</v>
      </c>
      <c r="H223" s="25" t="s">
        <v>154</v>
      </c>
      <c r="I223" s="25"/>
      <c r="J223" s="25"/>
      <c r="K223" s="25"/>
      <c r="L223" s="25"/>
      <c r="M223" s="25"/>
      <c r="N223" s="25"/>
    </row>
    <row r="224" spans="1:14" ht="22">
      <c r="A224" s="24">
        <v>40275</v>
      </c>
      <c r="B224" s="25" t="s">
        <v>388</v>
      </c>
      <c r="C224" s="25" t="s">
        <v>359</v>
      </c>
      <c r="D224" s="25" t="s">
        <v>166</v>
      </c>
      <c r="E224" s="25" t="s">
        <v>72</v>
      </c>
      <c r="F224" s="25">
        <v>10</v>
      </c>
      <c r="G224" s="25">
        <v>35</v>
      </c>
      <c r="H224" s="25" t="s">
        <v>156</v>
      </c>
      <c r="I224" s="25"/>
      <c r="J224" s="25">
        <v>25</v>
      </c>
      <c r="K224" s="25">
        <v>2</v>
      </c>
      <c r="L224" s="25"/>
      <c r="M224" s="25"/>
      <c r="N224" s="25"/>
    </row>
    <row r="225" spans="1:14" ht="22">
      <c r="A225" s="24">
        <v>40275</v>
      </c>
      <c r="B225" s="25" t="s">
        <v>389</v>
      </c>
      <c r="C225" s="25" t="s">
        <v>359</v>
      </c>
      <c r="D225" s="25" t="s">
        <v>166</v>
      </c>
      <c r="E225" s="25" t="s">
        <v>171</v>
      </c>
      <c r="F225" s="25">
        <v>3</v>
      </c>
      <c r="G225" s="25">
        <v>35</v>
      </c>
      <c r="H225" s="25" t="s">
        <v>156</v>
      </c>
      <c r="I225" s="25"/>
      <c r="J225" s="25"/>
      <c r="K225" s="25"/>
      <c r="L225" s="25"/>
      <c r="M225" s="25"/>
      <c r="N225" s="25"/>
    </row>
    <row r="226" spans="1:14" ht="22">
      <c r="A226" s="24">
        <v>40275</v>
      </c>
      <c r="B226" s="25" t="s">
        <v>390</v>
      </c>
      <c r="C226" s="25" t="s">
        <v>359</v>
      </c>
      <c r="D226" s="25" t="s">
        <v>166</v>
      </c>
      <c r="E226" s="25" t="s">
        <v>72</v>
      </c>
      <c r="F226" s="25">
        <v>15</v>
      </c>
      <c r="G226" s="25">
        <v>35</v>
      </c>
      <c r="H226" s="25" t="s">
        <v>158</v>
      </c>
      <c r="I226" s="25"/>
      <c r="J226" s="25">
        <v>46</v>
      </c>
      <c r="K226" s="25">
        <v>4</v>
      </c>
      <c r="L226" s="25">
        <v>1</v>
      </c>
      <c r="M226" s="25"/>
      <c r="N226" s="25"/>
    </row>
    <row r="227" spans="1:14" ht="22">
      <c r="A227" s="24">
        <v>40275</v>
      </c>
      <c r="B227" s="25" t="s">
        <v>391</v>
      </c>
      <c r="C227" s="25" t="s">
        <v>359</v>
      </c>
      <c r="D227" s="25" t="s">
        <v>180</v>
      </c>
      <c r="E227" s="25"/>
      <c r="F227" s="25"/>
      <c r="G227" s="25">
        <v>35</v>
      </c>
      <c r="H227" s="25" t="s">
        <v>158</v>
      </c>
      <c r="I227" s="25" t="s">
        <v>201</v>
      </c>
      <c r="J227" s="25"/>
      <c r="K227" s="25"/>
      <c r="L227" s="25"/>
      <c r="M227" s="25"/>
      <c r="N227" s="25"/>
    </row>
    <row r="228" spans="1:14" ht="22">
      <c r="A228" s="24">
        <v>40275</v>
      </c>
      <c r="B228" s="25" t="s">
        <v>392</v>
      </c>
      <c r="C228" s="25" t="s">
        <v>359</v>
      </c>
      <c r="D228" s="25" t="s">
        <v>166</v>
      </c>
      <c r="E228" s="25" t="s">
        <v>171</v>
      </c>
      <c r="F228" s="25">
        <v>4</v>
      </c>
      <c r="G228" s="25">
        <v>35</v>
      </c>
      <c r="H228" s="25" t="s">
        <v>158</v>
      </c>
      <c r="I228" s="25"/>
      <c r="J228" s="25"/>
      <c r="K228" s="25"/>
      <c r="L228" s="25"/>
      <c r="M228" s="25"/>
      <c r="N228" s="25"/>
    </row>
    <row r="229" spans="1:14" ht="22">
      <c r="A229" s="24">
        <v>40275</v>
      </c>
      <c r="B229" s="25" t="s">
        <v>393</v>
      </c>
      <c r="C229" s="25" t="s">
        <v>359</v>
      </c>
      <c r="D229" s="25" t="s">
        <v>166</v>
      </c>
      <c r="E229" s="25" t="s">
        <v>191</v>
      </c>
      <c r="F229" s="25">
        <v>3</v>
      </c>
      <c r="G229" s="25">
        <v>35</v>
      </c>
      <c r="H229" s="25" t="s">
        <v>158</v>
      </c>
      <c r="I229" s="25"/>
      <c r="J229" s="25"/>
      <c r="K229" s="25"/>
      <c r="L229" s="25"/>
      <c r="M229" s="25"/>
      <c r="N229" s="25"/>
    </row>
    <row r="230" spans="1:14" ht="22">
      <c r="A230" s="24">
        <v>40275</v>
      </c>
      <c r="B230" s="25" t="s">
        <v>394</v>
      </c>
      <c r="C230" s="25" t="s">
        <v>359</v>
      </c>
      <c r="D230" s="25" t="s">
        <v>166</v>
      </c>
      <c r="E230" s="25" t="s">
        <v>191</v>
      </c>
      <c r="F230" s="25">
        <v>5</v>
      </c>
      <c r="G230" s="25">
        <v>35</v>
      </c>
      <c r="H230" s="25" t="s">
        <v>158</v>
      </c>
      <c r="I230" s="25"/>
      <c r="J230" s="25"/>
      <c r="K230" s="25"/>
      <c r="L230" s="25"/>
      <c r="M230" s="25"/>
      <c r="N230" s="25"/>
    </row>
    <row r="231" spans="1:14" ht="22">
      <c r="A231" s="24">
        <v>40275</v>
      </c>
      <c r="B231" s="25" t="s">
        <v>395</v>
      </c>
      <c r="C231" s="25" t="s">
        <v>359</v>
      </c>
      <c r="D231" s="25" t="s">
        <v>166</v>
      </c>
      <c r="E231" s="25" t="s">
        <v>178</v>
      </c>
      <c r="F231" s="25">
        <v>1</v>
      </c>
      <c r="G231" s="25">
        <v>40</v>
      </c>
      <c r="H231" s="25" t="s">
        <v>154</v>
      </c>
      <c r="I231" s="25"/>
      <c r="J231" s="25">
        <v>4</v>
      </c>
      <c r="K231" s="25"/>
      <c r="L231" s="25"/>
      <c r="M231" s="25">
        <v>58</v>
      </c>
      <c r="N231" s="25">
        <v>88</v>
      </c>
    </row>
    <row r="232" spans="1:14" ht="22">
      <c r="A232" s="24">
        <v>40275</v>
      </c>
      <c r="B232" s="25" t="s">
        <v>396</v>
      </c>
      <c r="C232" s="25" t="s">
        <v>359</v>
      </c>
      <c r="D232" s="25" t="s">
        <v>166</v>
      </c>
      <c r="E232" s="25" t="s">
        <v>72</v>
      </c>
      <c r="F232" s="25">
        <v>5</v>
      </c>
      <c r="G232" s="25">
        <v>40</v>
      </c>
      <c r="H232" s="25" t="s">
        <v>154</v>
      </c>
      <c r="I232" s="25"/>
      <c r="J232" s="25"/>
      <c r="K232" s="25"/>
      <c r="L232" s="25"/>
      <c r="M232" s="25"/>
      <c r="N232" s="25"/>
    </row>
    <row r="233" spans="1:14" ht="22">
      <c r="A233" s="24">
        <v>40275</v>
      </c>
      <c r="B233" s="25" t="s">
        <v>397</v>
      </c>
      <c r="C233" s="25" t="s">
        <v>359</v>
      </c>
      <c r="D233" s="25" t="s">
        <v>166</v>
      </c>
      <c r="E233" s="25" t="s">
        <v>219</v>
      </c>
      <c r="F233" s="25">
        <v>10</v>
      </c>
      <c r="G233" s="25">
        <v>40</v>
      </c>
      <c r="H233" s="25" t="s">
        <v>154</v>
      </c>
      <c r="I233" s="25"/>
      <c r="J233" s="25"/>
      <c r="K233" s="25"/>
      <c r="L233" s="25"/>
      <c r="M233" s="25"/>
      <c r="N233" s="25"/>
    </row>
    <row r="234" spans="1:14" ht="22">
      <c r="A234" s="24">
        <v>40275</v>
      </c>
      <c r="B234" s="25" t="s">
        <v>398</v>
      </c>
      <c r="C234" s="25" t="s">
        <v>359</v>
      </c>
      <c r="D234" s="25" t="s">
        <v>166</v>
      </c>
      <c r="E234" s="25" t="s">
        <v>219</v>
      </c>
      <c r="F234" s="25">
        <v>25</v>
      </c>
      <c r="G234" s="25">
        <v>40</v>
      </c>
      <c r="H234" s="25" t="s">
        <v>156</v>
      </c>
      <c r="I234" s="25"/>
      <c r="J234" s="25">
        <v>11</v>
      </c>
      <c r="K234" s="25"/>
      <c r="L234" s="25"/>
      <c r="M234" s="25"/>
      <c r="N234" s="25"/>
    </row>
    <row r="235" spans="1:14" ht="22">
      <c r="A235" s="24">
        <v>40275</v>
      </c>
      <c r="B235" s="25" t="s">
        <v>399</v>
      </c>
      <c r="C235" s="25" t="s">
        <v>359</v>
      </c>
      <c r="D235" s="25" t="s">
        <v>166</v>
      </c>
      <c r="E235" s="25" t="s">
        <v>71</v>
      </c>
      <c r="F235" s="25">
        <v>1</v>
      </c>
      <c r="G235" s="25">
        <v>40</v>
      </c>
      <c r="H235" s="25" t="s">
        <v>156</v>
      </c>
      <c r="I235" s="25"/>
      <c r="J235" s="25"/>
      <c r="K235" s="25"/>
      <c r="L235" s="25"/>
      <c r="M235" s="25"/>
      <c r="N235" s="25"/>
    </row>
    <row r="236" spans="1:14" ht="22">
      <c r="A236" s="24">
        <v>40275</v>
      </c>
      <c r="B236" s="25" t="s">
        <v>400</v>
      </c>
      <c r="C236" s="25" t="s">
        <v>359</v>
      </c>
      <c r="D236" s="25" t="s">
        <v>166</v>
      </c>
      <c r="E236" s="25" t="s">
        <v>178</v>
      </c>
      <c r="F236" s="25">
        <v>5</v>
      </c>
      <c r="G236" s="25">
        <v>40</v>
      </c>
      <c r="H236" s="25" t="s">
        <v>156</v>
      </c>
      <c r="I236" s="25"/>
      <c r="J236" s="25"/>
      <c r="K236" s="25"/>
      <c r="L236" s="25"/>
      <c r="M236" s="25"/>
      <c r="N236" s="25"/>
    </row>
    <row r="237" spans="1:14" ht="22">
      <c r="A237" s="24">
        <v>40275</v>
      </c>
      <c r="B237" s="25" t="s">
        <v>401</v>
      </c>
      <c r="C237" s="25" t="s">
        <v>359</v>
      </c>
      <c r="D237" s="25" t="s">
        <v>166</v>
      </c>
      <c r="E237" s="25" t="s">
        <v>72</v>
      </c>
      <c r="F237" s="25">
        <v>10</v>
      </c>
      <c r="G237" s="25">
        <v>40</v>
      </c>
      <c r="H237" s="25" t="s">
        <v>156</v>
      </c>
      <c r="I237" s="25"/>
      <c r="J237" s="25"/>
      <c r="K237" s="25"/>
      <c r="L237" s="25"/>
      <c r="M237" s="25"/>
      <c r="N237" s="25"/>
    </row>
    <row r="238" spans="1:14" ht="22">
      <c r="A238" s="24">
        <v>40275</v>
      </c>
      <c r="B238" s="25" t="s">
        <v>402</v>
      </c>
      <c r="C238" s="25" t="s">
        <v>359</v>
      </c>
      <c r="D238" s="25" t="s">
        <v>166</v>
      </c>
      <c r="E238" s="25" t="s">
        <v>178</v>
      </c>
      <c r="F238" s="25">
        <v>5</v>
      </c>
      <c r="G238" s="25">
        <v>40</v>
      </c>
      <c r="H238" s="25" t="s">
        <v>158</v>
      </c>
      <c r="I238" s="25"/>
      <c r="J238" s="25">
        <v>17</v>
      </c>
      <c r="K238" s="25">
        <v>1</v>
      </c>
      <c r="L238" s="25"/>
      <c r="M238" s="25"/>
      <c r="N238" s="25"/>
    </row>
    <row r="239" spans="1:14" ht="22">
      <c r="A239" s="24">
        <v>40275</v>
      </c>
      <c r="B239" s="25" t="s">
        <v>403</v>
      </c>
      <c r="C239" s="25" t="s">
        <v>359</v>
      </c>
      <c r="D239" s="25" t="s">
        <v>166</v>
      </c>
      <c r="E239" s="25" t="s">
        <v>72</v>
      </c>
      <c r="F239" s="25">
        <v>10</v>
      </c>
      <c r="G239" s="25">
        <v>40</v>
      </c>
      <c r="H239" s="25" t="s">
        <v>158</v>
      </c>
      <c r="I239" s="25"/>
      <c r="J239" s="25"/>
      <c r="K239" s="25"/>
      <c r="L239" s="25"/>
      <c r="M239" s="25"/>
      <c r="N239" s="25"/>
    </row>
    <row r="240" spans="1:14" ht="22">
      <c r="A240" s="24">
        <v>40275</v>
      </c>
      <c r="B240" s="25" t="s">
        <v>404</v>
      </c>
      <c r="C240" s="25" t="s">
        <v>359</v>
      </c>
      <c r="D240" s="25" t="s">
        <v>166</v>
      </c>
      <c r="E240" s="25" t="s">
        <v>219</v>
      </c>
      <c r="F240" s="25">
        <v>30</v>
      </c>
      <c r="G240" s="25">
        <v>40</v>
      </c>
      <c r="H240" s="25" t="s">
        <v>158</v>
      </c>
      <c r="I240" s="25"/>
      <c r="J240" s="25"/>
      <c r="K240" s="25"/>
      <c r="L240" s="25"/>
      <c r="M240" s="25"/>
      <c r="N240" s="25"/>
    </row>
    <row r="241" spans="1:14" ht="22">
      <c r="A241" s="24">
        <v>40275</v>
      </c>
      <c r="B241" s="25" t="s">
        <v>405</v>
      </c>
      <c r="C241" s="25" t="s">
        <v>359</v>
      </c>
      <c r="D241" s="25" t="s">
        <v>166</v>
      </c>
      <c r="E241" s="25" t="s">
        <v>71</v>
      </c>
      <c r="F241" s="25">
        <v>1</v>
      </c>
      <c r="G241" s="25">
        <v>40</v>
      </c>
      <c r="H241" s="25" t="s">
        <v>158</v>
      </c>
      <c r="I241" s="25"/>
      <c r="J241" s="25"/>
      <c r="K241" s="25"/>
      <c r="L241" s="25"/>
      <c r="M241" s="25"/>
      <c r="N241" s="25"/>
    </row>
    <row r="242" spans="1:14" ht="22">
      <c r="A242" s="24">
        <v>40275</v>
      </c>
      <c r="B242" s="25" t="s">
        <v>406</v>
      </c>
      <c r="C242" s="25" t="s">
        <v>359</v>
      </c>
      <c r="D242" s="25" t="s">
        <v>166</v>
      </c>
      <c r="E242" s="25" t="s">
        <v>219</v>
      </c>
      <c r="F242" s="25">
        <v>20</v>
      </c>
      <c r="G242" s="25">
        <v>45</v>
      </c>
      <c r="H242" s="25" t="s">
        <v>154</v>
      </c>
      <c r="I242" s="25"/>
      <c r="J242" s="25">
        <v>3</v>
      </c>
      <c r="K242" s="25"/>
      <c r="L242" s="25"/>
      <c r="M242" s="25">
        <v>58</v>
      </c>
      <c r="N242" s="25">
        <v>8</v>
      </c>
    </row>
    <row r="243" spans="1:14" ht="22">
      <c r="A243" s="24">
        <v>40275</v>
      </c>
      <c r="B243" s="25" t="s">
        <v>407</v>
      </c>
      <c r="C243" s="25" t="s">
        <v>359</v>
      </c>
      <c r="D243" s="25" t="s">
        <v>166</v>
      </c>
      <c r="E243" s="25" t="s">
        <v>219</v>
      </c>
      <c r="F243" s="25">
        <v>30</v>
      </c>
      <c r="G243" s="25">
        <v>45</v>
      </c>
      <c r="H243" s="25" t="s">
        <v>156</v>
      </c>
      <c r="I243" s="25"/>
      <c r="J243" s="25"/>
      <c r="K243" s="25"/>
      <c r="L243" s="25"/>
      <c r="M243" s="25"/>
      <c r="N243" s="25"/>
    </row>
    <row r="244" spans="1:14" ht="22">
      <c r="A244" s="24">
        <v>40275</v>
      </c>
      <c r="B244" s="25" t="s">
        <v>408</v>
      </c>
      <c r="C244" s="25" t="s">
        <v>359</v>
      </c>
      <c r="D244" s="25" t="s">
        <v>166</v>
      </c>
      <c r="E244" s="25" t="s">
        <v>72</v>
      </c>
      <c r="F244" s="25">
        <v>2</v>
      </c>
      <c r="G244" s="25">
        <v>45</v>
      </c>
      <c r="H244" s="25" t="s">
        <v>156</v>
      </c>
      <c r="I244" s="25"/>
      <c r="J244" s="25"/>
      <c r="K244" s="25"/>
      <c r="L244" s="25"/>
      <c r="M244" s="25"/>
      <c r="N244" s="25"/>
    </row>
    <row r="245" spans="1:14" ht="22">
      <c r="A245" s="24">
        <v>40275</v>
      </c>
      <c r="B245" s="25" t="s">
        <v>409</v>
      </c>
      <c r="C245" s="25" t="s">
        <v>359</v>
      </c>
      <c r="D245" s="25" t="s">
        <v>180</v>
      </c>
      <c r="E245" s="25"/>
      <c r="F245" s="25"/>
      <c r="G245" s="25">
        <v>45</v>
      </c>
      <c r="H245" s="25" t="s">
        <v>156</v>
      </c>
      <c r="I245" s="25" t="s">
        <v>181</v>
      </c>
      <c r="J245" s="25">
        <v>10</v>
      </c>
      <c r="K245" s="25">
        <v>1</v>
      </c>
      <c r="L245" s="25"/>
      <c r="M245" s="25"/>
      <c r="N245" s="25"/>
    </row>
    <row r="246" spans="1:14" ht="22">
      <c r="A246" s="24">
        <v>40275</v>
      </c>
      <c r="B246" s="25" t="s">
        <v>410</v>
      </c>
      <c r="C246" s="25" t="s">
        <v>359</v>
      </c>
      <c r="D246" s="25" t="s">
        <v>166</v>
      </c>
      <c r="E246" s="25" t="s">
        <v>219</v>
      </c>
      <c r="F246" s="25">
        <v>45</v>
      </c>
      <c r="G246" s="25">
        <v>45</v>
      </c>
      <c r="H246" s="25" t="s">
        <v>158</v>
      </c>
      <c r="I246" s="25"/>
      <c r="J246" s="25"/>
      <c r="K246" s="25"/>
      <c r="L246" s="25"/>
      <c r="M246" s="25"/>
      <c r="N246" s="25"/>
    </row>
    <row r="247" spans="1:14" ht="22">
      <c r="A247" s="24">
        <v>40275</v>
      </c>
      <c r="B247" s="25" t="s">
        <v>411</v>
      </c>
      <c r="C247" s="25" t="s">
        <v>359</v>
      </c>
      <c r="D247" s="25" t="s">
        <v>166</v>
      </c>
      <c r="E247" s="25" t="s">
        <v>72</v>
      </c>
      <c r="F247" s="25">
        <v>5</v>
      </c>
      <c r="G247" s="25">
        <v>45</v>
      </c>
      <c r="H247" s="25" t="s">
        <v>158</v>
      </c>
      <c r="I247" s="25"/>
      <c r="J247" s="25"/>
      <c r="K247" s="25"/>
      <c r="L247" s="25"/>
      <c r="M247" s="25"/>
      <c r="N247" s="25"/>
    </row>
    <row r="248" spans="1:14" ht="22">
      <c r="A248" s="24">
        <v>40275</v>
      </c>
      <c r="B248" s="25" t="s">
        <v>412</v>
      </c>
      <c r="C248" s="25" t="s">
        <v>359</v>
      </c>
      <c r="D248" s="25" t="s">
        <v>180</v>
      </c>
      <c r="E248" s="25"/>
      <c r="F248" s="25"/>
      <c r="G248" s="25">
        <v>45</v>
      </c>
      <c r="H248" s="25" t="s">
        <v>158</v>
      </c>
      <c r="I248" s="25" t="s">
        <v>181</v>
      </c>
      <c r="J248" s="25">
        <v>20</v>
      </c>
      <c r="K248" s="25">
        <v>3</v>
      </c>
      <c r="L248" s="25"/>
      <c r="M248" s="25"/>
      <c r="N248" s="25"/>
    </row>
    <row r="249" spans="1:14" ht="22">
      <c r="A249" s="24">
        <v>40275</v>
      </c>
      <c r="B249" s="25" t="s">
        <v>413</v>
      </c>
      <c r="C249" s="25" t="s">
        <v>359</v>
      </c>
      <c r="D249" s="25" t="s">
        <v>166</v>
      </c>
      <c r="E249" s="25" t="s">
        <v>219</v>
      </c>
      <c r="F249" s="25">
        <v>60</v>
      </c>
      <c r="G249" s="25">
        <v>50</v>
      </c>
      <c r="H249" s="25" t="s">
        <v>154</v>
      </c>
      <c r="I249" s="25"/>
      <c r="J249" s="25">
        <v>1</v>
      </c>
      <c r="K249" s="25"/>
      <c r="L249" s="25">
        <v>1</v>
      </c>
      <c r="M249" s="25">
        <v>100</v>
      </c>
      <c r="N249" s="25">
        <v>95</v>
      </c>
    </row>
    <row r="250" spans="1:14" ht="22">
      <c r="A250" s="24">
        <v>40275</v>
      </c>
      <c r="B250" s="25" t="s">
        <v>414</v>
      </c>
      <c r="C250" s="25" t="s">
        <v>359</v>
      </c>
      <c r="D250" s="25" t="s">
        <v>166</v>
      </c>
      <c r="E250" s="25" t="s">
        <v>72</v>
      </c>
      <c r="F250" s="25">
        <v>2</v>
      </c>
      <c r="G250" s="25">
        <v>50</v>
      </c>
      <c r="H250" s="25" t="s">
        <v>156</v>
      </c>
      <c r="I250" s="25"/>
      <c r="J250" s="25"/>
      <c r="K250" s="25"/>
      <c r="L250" s="25"/>
      <c r="M250" s="25"/>
      <c r="N250" s="25"/>
    </row>
    <row r="251" spans="1:14" ht="22">
      <c r="A251" s="24">
        <v>40275</v>
      </c>
      <c r="B251" s="25" t="s">
        <v>415</v>
      </c>
      <c r="C251" s="25" t="s">
        <v>359</v>
      </c>
      <c r="D251" s="25" t="s">
        <v>166</v>
      </c>
      <c r="E251" s="25" t="s">
        <v>219</v>
      </c>
      <c r="F251" s="25">
        <v>75</v>
      </c>
      <c r="G251" s="25">
        <v>50</v>
      </c>
      <c r="H251" s="25" t="s">
        <v>156</v>
      </c>
      <c r="I251" s="25"/>
      <c r="J251" s="25">
        <v>2</v>
      </c>
      <c r="K251" s="25"/>
      <c r="L251" s="25">
        <v>2</v>
      </c>
      <c r="M251" s="25"/>
      <c r="N251" s="25"/>
    </row>
    <row r="252" spans="1:14" ht="22">
      <c r="A252" s="24">
        <v>40275</v>
      </c>
      <c r="B252" s="25" t="s">
        <v>416</v>
      </c>
      <c r="C252" s="25" t="s">
        <v>359</v>
      </c>
      <c r="D252" s="25" t="s">
        <v>166</v>
      </c>
      <c r="E252" s="25" t="s">
        <v>71</v>
      </c>
      <c r="F252" s="25">
        <v>1</v>
      </c>
      <c r="G252" s="25">
        <v>50</v>
      </c>
      <c r="H252" s="25" t="s">
        <v>158</v>
      </c>
      <c r="I252" s="25"/>
      <c r="J252" s="25"/>
      <c r="K252" s="25"/>
      <c r="L252" s="25"/>
      <c r="M252" s="25"/>
      <c r="N252" s="25"/>
    </row>
    <row r="253" spans="1:14" ht="22">
      <c r="A253" s="24">
        <v>40275</v>
      </c>
      <c r="B253" s="25" t="s">
        <v>417</v>
      </c>
      <c r="C253" s="25" t="s">
        <v>359</v>
      </c>
      <c r="D253" s="25" t="s">
        <v>166</v>
      </c>
      <c r="E253" s="25" t="s">
        <v>219</v>
      </c>
      <c r="F253" s="25">
        <v>85</v>
      </c>
      <c r="G253" s="25">
        <v>50</v>
      </c>
      <c r="H253" s="25" t="s">
        <v>158</v>
      </c>
      <c r="I253" s="25"/>
      <c r="J253" s="25">
        <v>4</v>
      </c>
      <c r="K253" s="25"/>
      <c r="L253" s="25">
        <v>3</v>
      </c>
      <c r="M253" s="25"/>
      <c r="N253" s="25"/>
    </row>
    <row r="254" spans="1:14" ht="22">
      <c r="A254" s="24">
        <v>40275</v>
      </c>
      <c r="B254" s="25" t="s">
        <v>418</v>
      </c>
      <c r="C254" s="25" t="s">
        <v>359</v>
      </c>
      <c r="D254" s="25" t="s">
        <v>166</v>
      </c>
      <c r="E254" s="25" t="s">
        <v>72</v>
      </c>
      <c r="F254" s="25">
        <v>4</v>
      </c>
      <c r="G254" s="25">
        <v>50</v>
      </c>
      <c r="H254" s="25" t="s">
        <v>158</v>
      </c>
      <c r="I254" s="25"/>
      <c r="J254" s="25"/>
      <c r="K254" s="25"/>
      <c r="L254" s="25"/>
      <c r="M254" s="25"/>
      <c r="N254" s="25"/>
    </row>
    <row r="255" spans="1:14" ht="22">
      <c r="A255" s="24">
        <v>40275</v>
      </c>
      <c r="B255" s="25" t="s">
        <v>419</v>
      </c>
      <c r="C255" s="25" t="s">
        <v>359</v>
      </c>
      <c r="D255" s="25" t="s">
        <v>166</v>
      </c>
      <c r="E255" s="25" t="s">
        <v>219</v>
      </c>
      <c r="F255" s="25">
        <v>10</v>
      </c>
      <c r="G255" s="25">
        <v>55</v>
      </c>
      <c r="H255" s="25" t="s">
        <v>154</v>
      </c>
      <c r="I255" s="25"/>
      <c r="J255" s="25">
        <v>3</v>
      </c>
      <c r="K255" s="25"/>
      <c r="L255" s="25">
        <v>1</v>
      </c>
      <c r="M255" s="25">
        <v>52</v>
      </c>
      <c r="N255" s="25">
        <v>9</v>
      </c>
    </row>
    <row r="256" spans="1:14" ht="22">
      <c r="A256" s="24">
        <v>40275</v>
      </c>
      <c r="B256" s="25" t="s">
        <v>420</v>
      </c>
      <c r="C256" s="25" t="s">
        <v>359</v>
      </c>
      <c r="D256" s="25" t="s">
        <v>166</v>
      </c>
      <c r="E256" s="25" t="s">
        <v>191</v>
      </c>
      <c r="F256" s="25">
        <v>3</v>
      </c>
      <c r="G256" s="25">
        <v>55</v>
      </c>
      <c r="H256" s="25" t="s">
        <v>154</v>
      </c>
      <c r="I256" s="25"/>
      <c r="J256" s="25"/>
      <c r="K256" s="25"/>
      <c r="L256" s="25"/>
      <c r="M256" s="25"/>
      <c r="N256" s="25"/>
    </row>
    <row r="257" spans="1:14" ht="22">
      <c r="A257" s="24">
        <v>40275</v>
      </c>
      <c r="B257" s="25" t="s">
        <v>421</v>
      </c>
      <c r="C257" s="25" t="s">
        <v>359</v>
      </c>
      <c r="D257" s="25" t="s">
        <v>166</v>
      </c>
      <c r="E257" s="25" t="s">
        <v>110</v>
      </c>
      <c r="F257" s="25">
        <v>5</v>
      </c>
      <c r="G257" s="25">
        <v>55</v>
      </c>
      <c r="H257" s="25" t="s">
        <v>154</v>
      </c>
      <c r="I257" s="25"/>
      <c r="J257" s="25"/>
      <c r="K257" s="25"/>
      <c r="L257" s="25"/>
      <c r="M257" s="25"/>
      <c r="N257" s="25"/>
    </row>
    <row r="258" spans="1:14" ht="22">
      <c r="A258" s="24">
        <v>40275</v>
      </c>
      <c r="B258" s="25" t="s">
        <v>422</v>
      </c>
      <c r="C258" s="25" t="s">
        <v>359</v>
      </c>
      <c r="D258" s="25" t="s">
        <v>166</v>
      </c>
      <c r="E258" s="25" t="s">
        <v>219</v>
      </c>
      <c r="F258" s="25">
        <v>15</v>
      </c>
      <c r="G258" s="25">
        <v>55</v>
      </c>
      <c r="H258" s="25" t="s">
        <v>156</v>
      </c>
      <c r="I258" s="25"/>
      <c r="J258" s="25">
        <v>9</v>
      </c>
      <c r="K258" s="25">
        <v>3</v>
      </c>
      <c r="L258" s="25">
        <v>1</v>
      </c>
      <c r="M258" s="25"/>
      <c r="N258" s="25"/>
    </row>
    <row r="259" spans="1:14" ht="22">
      <c r="A259" s="24">
        <v>40275</v>
      </c>
      <c r="B259" s="25" t="s">
        <v>423</v>
      </c>
      <c r="C259" s="25" t="s">
        <v>359</v>
      </c>
      <c r="D259" s="25" t="s">
        <v>166</v>
      </c>
      <c r="E259" s="25" t="s">
        <v>191</v>
      </c>
      <c r="F259" s="25">
        <v>2</v>
      </c>
      <c r="G259" s="25">
        <v>55</v>
      </c>
      <c r="H259" s="25" t="s">
        <v>156</v>
      </c>
      <c r="I259" s="25"/>
      <c r="J259" s="25"/>
      <c r="K259" s="25"/>
      <c r="L259" s="25"/>
      <c r="M259" s="25"/>
      <c r="N259" s="25"/>
    </row>
    <row r="260" spans="1:14" ht="22">
      <c r="A260" s="24">
        <v>40275</v>
      </c>
      <c r="B260" s="25" t="s">
        <v>424</v>
      </c>
      <c r="C260" s="25" t="s">
        <v>359</v>
      </c>
      <c r="D260" s="25" t="s">
        <v>166</v>
      </c>
      <c r="E260" s="25" t="s">
        <v>110</v>
      </c>
      <c r="F260" s="25">
        <v>10</v>
      </c>
      <c r="G260" s="25">
        <v>55</v>
      </c>
      <c r="H260" s="25" t="s">
        <v>156</v>
      </c>
      <c r="I260" s="25"/>
      <c r="J260" s="25"/>
      <c r="K260" s="25"/>
      <c r="L260" s="25"/>
      <c r="M260" s="25"/>
      <c r="N260" s="25"/>
    </row>
    <row r="261" spans="1:14" ht="22">
      <c r="A261" s="24">
        <v>40275</v>
      </c>
      <c r="B261" s="25" t="s">
        <v>424</v>
      </c>
      <c r="C261" s="25" t="s">
        <v>359</v>
      </c>
      <c r="D261" s="25" t="s">
        <v>166</v>
      </c>
      <c r="E261" s="25" t="s">
        <v>110</v>
      </c>
      <c r="F261" s="25">
        <v>10</v>
      </c>
      <c r="G261" s="25">
        <v>55</v>
      </c>
      <c r="H261" s="25" t="s">
        <v>156</v>
      </c>
      <c r="I261" s="25"/>
      <c r="J261" s="25"/>
      <c r="K261" s="25"/>
      <c r="L261" s="25"/>
      <c r="M261" s="25"/>
      <c r="N261" s="25"/>
    </row>
    <row r="262" spans="1:14" ht="22">
      <c r="A262" s="24">
        <v>40275</v>
      </c>
      <c r="B262" s="25" t="s">
        <v>425</v>
      </c>
      <c r="C262" s="25" t="s">
        <v>359</v>
      </c>
      <c r="D262" s="25" t="s">
        <v>166</v>
      </c>
      <c r="E262" s="25" t="s">
        <v>219</v>
      </c>
      <c r="F262" s="25">
        <v>15</v>
      </c>
      <c r="G262" s="25">
        <v>55</v>
      </c>
      <c r="H262" s="25" t="s">
        <v>158</v>
      </c>
      <c r="I262" s="25"/>
      <c r="J262" s="25">
        <v>18</v>
      </c>
      <c r="K262" s="25">
        <v>3</v>
      </c>
      <c r="L262" s="25">
        <v>2</v>
      </c>
      <c r="M262" s="25"/>
      <c r="N262" s="25"/>
    </row>
    <row r="263" spans="1:14" ht="22">
      <c r="A263" s="24">
        <v>40275</v>
      </c>
      <c r="B263" s="25" t="s">
        <v>426</v>
      </c>
      <c r="C263" s="25" t="s">
        <v>359</v>
      </c>
      <c r="D263" s="25" t="s">
        <v>166</v>
      </c>
      <c r="E263" s="25" t="s">
        <v>110</v>
      </c>
      <c r="F263" s="25">
        <v>20</v>
      </c>
      <c r="G263" s="25">
        <v>55</v>
      </c>
      <c r="H263" s="25" t="s">
        <v>158</v>
      </c>
      <c r="I263" s="25"/>
      <c r="J263" s="25"/>
      <c r="K263" s="25"/>
      <c r="L263" s="25"/>
      <c r="M263" s="25"/>
      <c r="N263" s="25"/>
    </row>
    <row r="264" spans="1:14" ht="22">
      <c r="A264" s="24">
        <v>40275</v>
      </c>
      <c r="B264" s="25" t="s">
        <v>427</v>
      </c>
      <c r="C264" s="25" t="s">
        <v>359</v>
      </c>
      <c r="D264" s="25" t="s">
        <v>166</v>
      </c>
      <c r="E264" s="25" t="s">
        <v>191</v>
      </c>
      <c r="F264" s="25">
        <v>1</v>
      </c>
      <c r="G264" s="25">
        <v>55</v>
      </c>
      <c r="H264" s="25" t="s">
        <v>158</v>
      </c>
      <c r="I264" s="25"/>
      <c r="J264" s="25"/>
      <c r="K264" s="25"/>
      <c r="L264" s="25"/>
      <c r="M264" s="25"/>
      <c r="N264" s="25"/>
    </row>
    <row r="265" spans="1:14" ht="22">
      <c r="A265" s="24">
        <v>40276</v>
      </c>
      <c r="B265" s="25" t="s">
        <v>428</v>
      </c>
      <c r="C265" s="25" t="s">
        <v>429</v>
      </c>
      <c r="D265" s="25" t="s">
        <v>153</v>
      </c>
      <c r="E265" s="25"/>
      <c r="F265" s="25"/>
      <c r="G265" s="25">
        <v>0</v>
      </c>
      <c r="H265" s="25" t="s">
        <v>154</v>
      </c>
      <c r="I265" s="25"/>
      <c r="J265" s="25"/>
      <c r="K265" s="25">
        <v>1</v>
      </c>
      <c r="L265" s="25"/>
      <c r="M265" s="25">
        <v>172</v>
      </c>
      <c r="N265" s="25">
        <v>80</v>
      </c>
    </row>
    <row r="266" spans="1:14" ht="22">
      <c r="A266" s="24">
        <v>40276</v>
      </c>
      <c r="B266" s="25" t="s">
        <v>430</v>
      </c>
      <c r="C266" s="25" t="s">
        <v>429</v>
      </c>
      <c r="D266" s="25" t="s">
        <v>153</v>
      </c>
      <c r="E266" s="25"/>
      <c r="F266" s="25"/>
      <c r="G266" s="25">
        <v>0</v>
      </c>
      <c r="H266" s="25" t="s">
        <v>156</v>
      </c>
      <c r="I266" s="25"/>
      <c r="J266" s="25">
        <v>2</v>
      </c>
      <c r="K266" s="25">
        <v>1</v>
      </c>
      <c r="L266" s="25"/>
      <c r="M266" s="25">
        <v>172</v>
      </c>
      <c r="N266" s="25">
        <v>80</v>
      </c>
    </row>
    <row r="267" spans="1:14" ht="22">
      <c r="A267" s="24">
        <v>40276</v>
      </c>
      <c r="B267" s="25" t="s">
        <v>431</v>
      </c>
      <c r="C267" s="25" t="s">
        <v>429</v>
      </c>
      <c r="D267" s="25" t="s">
        <v>153</v>
      </c>
      <c r="E267" s="25"/>
      <c r="F267" s="25"/>
      <c r="G267" s="25">
        <v>0</v>
      </c>
      <c r="H267" s="25" t="s">
        <v>158</v>
      </c>
      <c r="I267" s="25"/>
      <c r="J267" s="25">
        <v>3</v>
      </c>
      <c r="K267" s="25">
        <v>1</v>
      </c>
      <c r="L267" s="25"/>
      <c r="M267" s="25">
        <v>172</v>
      </c>
      <c r="N267" s="25">
        <v>80</v>
      </c>
    </row>
    <row r="268" spans="1:14" ht="22">
      <c r="A268" s="24">
        <v>40276</v>
      </c>
      <c r="B268" s="25" t="s">
        <v>432</v>
      </c>
      <c r="C268" s="25" t="s">
        <v>429</v>
      </c>
      <c r="D268" s="25" t="s">
        <v>153</v>
      </c>
      <c r="E268" s="25"/>
      <c r="F268" s="25"/>
      <c r="G268" s="25">
        <v>5</v>
      </c>
      <c r="H268" s="25" t="s">
        <v>154</v>
      </c>
      <c r="I268" s="25"/>
      <c r="J268" s="25">
        <v>4</v>
      </c>
      <c r="K268" s="25">
        <v>2</v>
      </c>
      <c r="L268" s="25">
        <v>1</v>
      </c>
      <c r="M268" s="25">
        <v>11</v>
      </c>
      <c r="N268" s="25">
        <v>34</v>
      </c>
    </row>
    <row r="269" spans="1:14" ht="22">
      <c r="A269" s="24">
        <v>40276</v>
      </c>
      <c r="B269" s="25" t="s">
        <v>433</v>
      </c>
      <c r="C269" s="25" t="s">
        <v>429</v>
      </c>
      <c r="D269" s="25" t="s">
        <v>180</v>
      </c>
      <c r="E269" s="25"/>
      <c r="F269" s="25"/>
      <c r="G269" s="25">
        <v>5</v>
      </c>
      <c r="H269" s="25" t="s">
        <v>154</v>
      </c>
      <c r="I269" s="25" t="s">
        <v>181</v>
      </c>
      <c r="J269" s="25"/>
      <c r="K269" s="25"/>
      <c r="L269" s="25"/>
      <c r="M269" s="25"/>
      <c r="N269" s="25"/>
    </row>
    <row r="270" spans="1:14" ht="22">
      <c r="A270" s="24">
        <v>40276</v>
      </c>
      <c r="B270" s="25" t="s">
        <v>434</v>
      </c>
      <c r="C270" s="25" t="s">
        <v>429</v>
      </c>
      <c r="D270" s="25" t="s">
        <v>153</v>
      </c>
      <c r="E270" s="25"/>
      <c r="F270" s="25"/>
      <c r="G270" s="25">
        <v>5</v>
      </c>
      <c r="H270" s="25" t="s">
        <v>156</v>
      </c>
      <c r="I270" s="25"/>
      <c r="J270" s="25">
        <v>10</v>
      </c>
      <c r="K270" s="25">
        <v>5</v>
      </c>
      <c r="L270" s="25">
        <v>1</v>
      </c>
      <c r="M270" s="25">
        <v>11</v>
      </c>
      <c r="N270" s="25">
        <v>34</v>
      </c>
    </row>
    <row r="271" spans="1:14" ht="22">
      <c r="A271" s="24">
        <v>40276</v>
      </c>
      <c r="B271" s="25" t="s">
        <v>435</v>
      </c>
      <c r="C271" s="25" t="s">
        <v>429</v>
      </c>
      <c r="D271" s="25" t="s">
        <v>153</v>
      </c>
      <c r="E271" s="25"/>
      <c r="F271" s="25"/>
      <c r="G271" s="25">
        <v>5</v>
      </c>
      <c r="H271" s="25" t="s">
        <v>158</v>
      </c>
      <c r="I271" s="25"/>
      <c r="J271" s="25">
        <v>28</v>
      </c>
      <c r="K271" s="25">
        <v>16</v>
      </c>
      <c r="L271" s="25">
        <v>6</v>
      </c>
      <c r="M271" s="25">
        <v>11</v>
      </c>
      <c r="N271" s="25">
        <v>34</v>
      </c>
    </row>
    <row r="272" spans="1:14" ht="22">
      <c r="A272" s="24">
        <v>40276</v>
      </c>
      <c r="B272" s="25" t="s">
        <v>436</v>
      </c>
      <c r="C272" s="25" t="s">
        <v>429</v>
      </c>
      <c r="D272" s="25" t="s">
        <v>153</v>
      </c>
      <c r="E272" s="25"/>
      <c r="F272" s="25"/>
      <c r="G272" s="25">
        <v>10</v>
      </c>
      <c r="H272" s="25" t="s">
        <v>154</v>
      </c>
      <c r="I272" s="25"/>
      <c r="J272" s="25">
        <v>5</v>
      </c>
      <c r="K272" s="25"/>
      <c r="L272" s="25"/>
      <c r="M272" s="25">
        <v>29</v>
      </c>
      <c r="N272" s="25">
        <v>9</v>
      </c>
    </row>
    <row r="273" spans="1:14" ht="22">
      <c r="A273" s="24">
        <v>40276</v>
      </c>
      <c r="B273" s="25" t="s">
        <v>437</v>
      </c>
      <c r="C273" s="25" t="s">
        <v>429</v>
      </c>
      <c r="D273" s="25" t="s">
        <v>153</v>
      </c>
      <c r="E273" s="25"/>
      <c r="F273" s="25"/>
      <c r="G273" s="25">
        <v>10</v>
      </c>
      <c r="H273" s="25" t="s">
        <v>156</v>
      </c>
      <c r="I273" s="25"/>
      <c r="J273" s="25">
        <v>12</v>
      </c>
      <c r="K273" s="25">
        <v>2</v>
      </c>
      <c r="L273" s="25">
        <v>1</v>
      </c>
      <c r="M273" s="25">
        <v>29</v>
      </c>
      <c r="N273" s="25">
        <v>9</v>
      </c>
    </row>
    <row r="274" spans="1:14" ht="22">
      <c r="A274" s="24">
        <v>40276</v>
      </c>
      <c r="B274" s="25" t="s">
        <v>438</v>
      </c>
      <c r="C274" s="25" t="s">
        <v>429</v>
      </c>
      <c r="D274" s="25" t="s">
        <v>153</v>
      </c>
      <c r="E274" s="25"/>
      <c r="F274" s="25"/>
      <c r="G274" s="25">
        <v>10</v>
      </c>
      <c r="H274" s="25" t="s">
        <v>158</v>
      </c>
      <c r="I274" s="25"/>
      <c r="J274" s="25">
        <v>23</v>
      </c>
      <c r="K274" s="25">
        <v>5</v>
      </c>
      <c r="L274" s="25">
        <v>1</v>
      </c>
      <c r="M274" s="25">
        <v>29</v>
      </c>
      <c r="N274" s="25">
        <v>9</v>
      </c>
    </row>
    <row r="275" spans="1:14" ht="22">
      <c r="A275" s="24">
        <v>40276</v>
      </c>
      <c r="B275" s="25" t="s">
        <v>439</v>
      </c>
      <c r="C275" s="25" t="s">
        <v>429</v>
      </c>
      <c r="D275" s="25" t="s">
        <v>166</v>
      </c>
      <c r="E275" s="25" t="s">
        <v>219</v>
      </c>
      <c r="F275" s="25">
        <v>5</v>
      </c>
      <c r="G275" s="25">
        <v>15</v>
      </c>
      <c r="H275" s="25" t="s">
        <v>154</v>
      </c>
      <c r="I275" s="25"/>
      <c r="J275" s="25">
        <v>2</v>
      </c>
      <c r="K275" s="25"/>
      <c r="L275" s="25"/>
      <c r="M275" s="25">
        <v>14</v>
      </c>
      <c r="N275" s="25">
        <v>39</v>
      </c>
    </row>
    <row r="276" spans="1:14" ht="22">
      <c r="A276" s="24">
        <v>40276</v>
      </c>
      <c r="B276" s="25" t="s">
        <v>253</v>
      </c>
      <c r="C276" s="25" t="s">
        <v>429</v>
      </c>
      <c r="D276" s="25" t="s">
        <v>166</v>
      </c>
      <c r="E276" s="25" t="s">
        <v>219</v>
      </c>
      <c r="F276" s="25">
        <v>22</v>
      </c>
      <c r="G276" s="25">
        <v>15</v>
      </c>
      <c r="H276" s="25" t="s">
        <v>156</v>
      </c>
      <c r="I276" s="25"/>
      <c r="J276" s="25">
        <v>9</v>
      </c>
      <c r="K276" s="25">
        <v>2</v>
      </c>
      <c r="L276" s="25">
        <v>1</v>
      </c>
      <c r="M276" s="25">
        <v>14</v>
      </c>
      <c r="N276" s="25">
        <v>39</v>
      </c>
    </row>
    <row r="277" spans="1:14" ht="22">
      <c r="A277" s="24">
        <v>40276</v>
      </c>
      <c r="B277" s="25" t="s">
        <v>440</v>
      </c>
      <c r="C277" s="25" t="s">
        <v>429</v>
      </c>
      <c r="D277" s="25" t="s">
        <v>166</v>
      </c>
      <c r="E277" s="25" t="s">
        <v>178</v>
      </c>
      <c r="F277" s="25">
        <v>5</v>
      </c>
      <c r="G277" s="25">
        <v>15</v>
      </c>
      <c r="H277" s="25" t="s">
        <v>156</v>
      </c>
      <c r="I277" s="25"/>
      <c r="J277" s="25"/>
      <c r="K277" s="25"/>
      <c r="L277" s="25"/>
      <c r="M277" s="25"/>
      <c r="N277" s="25"/>
    </row>
    <row r="278" spans="1:14" ht="22">
      <c r="A278" s="24">
        <v>40276</v>
      </c>
      <c r="B278" s="25" t="s">
        <v>441</v>
      </c>
      <c r="C278" s="25" t="s">
        <v>429</v>
      </c>
      <c r="D278" s="25" t="s">
        <v>166</v>
      </c>
      <c r="E278" s="25" t="s">
        <v>219</v>
      </c>
      <c r="F278" s="25">
        <v>15</v>
      </c>
      <c r="G278" s="25">
        <v>15</v>
      </c>
      <c r="H278" s="25" t="s">
        <v>158</v>
      </c>
      <c r="I278" s="25"/>
      <c r="J278" s="25">
        <v>16</v>
      </c>
      <c r="K278" s="25">
        <v>4</v>
      </c>
      <c r="L278" s="25">
        <v>3</v>
      </c>
      <c r="M278" s="25">
        <v>14</v>
      </c>
      <c r="N278" s="25">
        <v>39</v>
      </c>
    </row>
    <row r="279" spans="1:14" ht="22">
      <c r="A279" s="24">
        <v>40276</v>
      </c>
      <c r="B279" s="25" t="s">
        <v>442</v>
      </c>
      <c r="C279" s="25" t="s">
        <v>429</v>
      </c>
      <c r="D279" s="25" t="s">
        <v>166</v>
      </c>
      <c r="E279" s="25" t="s">
        <v>178</v>
      </c>
      <c r="F279" s="25">
        <v>5</v>
      </c>
      <c r="G279" s="25">
        <v>15</v>
      </c>
      <c r="H279" s="25" t="s">
        <v>158</v>
      </c>
      <c r="I279" s="25"/>
      <c r="J279" s="25"/>
      <c r="K279" s="25"/>
      <c r="L279" s="25"/>
      <c r="M279" s="25"/>
      <c r="N279" s="25"/>
    </row>
    <row r="280" spans="1:14" ht="22">
      <c r="A280" s="24">
        <v>40276</v>
      </c>
      <c r="B280" s="25" t="s">
        <v>443</v>
      </c>
      <c r="C280" s="25" t="s">
        <v>429</v>
      </c>
      <c r="D280" s="25" t="s">
        <v>166</v>
      </c>
      <c r="E280" s="25" t="s">
        <v>219</v>
      </c>
      <c r="F280" s="25">
        <v>15</v>
      </c>
      <c r="G280" s="25">
        <v>20</v>
      </c>
      <c r="H280" s="25" t="s">
        <v>154</v>
      </c>
      <c r="I280" s="25"/>
      <c r="J280" s="25">
        <v>2</v>
      </c>
      <c r="K280" s="25">
        <v>2</v>
      </c>
      <c r="L280" s="25"/>
      <c r="M280" s="25">
        <v>23</v>
      </c>
      <c r="N280" s="25">
        <v>51</v>
      </c>
    </row>
    <row r="281" spans="1:14" ht="22">
      <c r="A281" s="24">
        <v>40276</v>
      </c>
      <c r="B281" s="25" t="s">
        <v>444</v>
      </c>
      <c r="C281" s="25" t="s">
        <v>429</v>
      </c>
      <c r="D281" s="25" t="s">
        <v>166</v>
      </c>
      <c r="E281" s="25" t="s">
        <v>219</v>
      </c>
      <c r="F281" s="25">
        <v>30</v>
      </c>
      <c r="G281" s="25">
        <v>20</v>
      </c>
      <c r="H281" s="25" t="s">
        <v>156</v>
      </c>
      <c r="I281" s="25"/>
      <c r="J281" s="25">
        <v>10</v>
      </c>
      <c r="K281" s="25">
        <v>8</v>
      </c>
      <c r="L281" s="25">
        <v>2</v>
      </c>
      <c r="M281" s="25">
        <v>23</v>
      </c>
      <c r="N281" s="25">
        <v>51</v>
      </c>
    </row>
    <row r="282" spans="1:14" ht="22">
      <c r="A282" s="24">
        <v>40276</v>
      </c>
      <c r="B282" s="25" t="s">
        <v>445</v>
      </c>
      <c r="C282" s="25" t="s">
        <v>429</v>
      </c>
      <c r="D282" s="25" t="s">
        <v>166</v>
      </c>
      <c r="E282" s="25" t="s">
        <v>219</v>
      </c>
      <c r="F282" s="25">
        <v>20</v>
      </c>
      <c r="G282" s="25">
        <v>20</v>
      </c>
      <c r="H282" s="25" t="s">
        <v>158</v>
      </c>
      <c r="I282" s="25"/>
      <c r="J282" s="25">
        <v>25</v>
      </c>
      <c r="K282" s="25">
        <v>11</v>
      </c>
      <c r="L282" s="25">
        <v>4</v>
      </c>
      <c r="M282" s="25">
        <v>23</v>
      </c>
      <c r="N282" s="25">
        <v>51</v>
      </c>
    </row>
    <row r="283" spans="1:14" ht="22">
      <c r="A283" s="24">
        <v>40276</v>
      </c>
      <c r="B283" s="25" t="s">
        <v>446</v>
      </c>
      <c r="C283" s="25" t="s">
        <v>429</v>
      </c>
      <c r="D283" s="25" t="s">
        <v>166</v>
      </c>
      <c r="E283" s="25" t="s">
        <v>219</v>
      </c>
      <c r="F283" s="25">
        <v>40</v>
      </c>
      <c r="G283" s="25">
        <v>25</v>
      </c>
      <c r="H283" s="25" t="s">
        <v>154</v>
      </c>
      <c r="I283" s="25"/>
      <c r="J283" s="25">
        <v>4</v>
      </c>
      <c r="K283" s="25">
        <v>1</v>
      </c>
      <c r="L283" s="25">
        <v>1</v>
      </c>
      <c r="M283" s="25">
        <v>25</v>
      </c>
      <c r="N283" s="25">
        <v>17</v>
      </c>
    </row>
    <row r="284" spans="1:14" ht="22">
      <c r="A284" s="24">
        <v>40276</v>
      </c>
      <c r="B284" s="25" t="s">
        <v>447</v>
      </c>
      <c r="C284" s="25" t="s">
        <v>429</v>
      </c>
      <c r="D284" s="25" t="s">
        <v>166</v>
      </c>
      <c r="E284" s="25" t="s">
        <v>219</v>
      </c>
      <c r="F284" s="25">
        <v>25</v>
      </c>
      <c r="G284" s="25">
        <v>25</v>
      </c>
      <c r="H284" s="25" t="s">
        <v>156</v>
      </c>
      <c r="I284" s="25"/>
      <c r="J284" s="25">
        <v>14</v>
      </c>
      <c r="K284" s="25">
        <v>1</v>
      </c>
      <c r="L284" s="25">
        <v>2</v>
      </c>
      <c r="M284" s="25">
        <v>25</v>
      </c>
      <c r="N284" s="25">
        <v>17</v>
      </c>
    </row>
    <row r="285" spans="1:14" ht="22">
      <c r="A285" s="24">
        <v>40276</v>
      </c>
      <c r="B285" s="25" t="s">
        <v>448</v>
      </c>
      <c r="C285" s="25" t="s">
        <v>429</v>
      </c>
      <c r="D285" s="25" t="s">
        <v>166</v>
      </c>
      <c r="E285" s="25" t="s">
        <v>178</v>
      </c>
      <c r="F285" s="25">
        <v>5</v>
      </c>
      <c r="G285" s="25">
        <v>25</v>
      </c>
      <c r="H285" s="25" t="s">
        <v>156</v>
      </c>
      <c r="I285" s="25"/>
      <c r="J285" s="25"/>
      <c r="K285" s="25"/>
      <c r="L285" s="25"/>
      <c r="M285" s="25"/>
      <c r="N285" s="25"/>
    </row>
    <row r="286" spans="1:14" ht="22">
      <c r="A286" s="24">
        <v>40276</v>
      </c>
      <c r="B286" s="25" t="s">
        <v>449</v>
      </c>
      <c r="C286" s="25" t="s">
        <v>429</v>
      </c>
      <c r="D286" s="25" t="s">
        <v>166</v>
      </c>
      <c r="E286" s="25" t="s">
        <v>171</v>
      </c>
      <c r="F286" s="25">
        <v>5</v>
      </c>
      <c r="G286" s="25">
        <v>25</v>
      </c>
      <c r="H286" s="25" t="s">
        <v>156</v>
      </c>
      <c r="I286" s="25"/>
      <c r="J286" s="25"/>
      <c r="K286" s="25"/>
      <c r="L286" s="25"/>
      <c r="M286" s="25"/>
      <c r="N286" s="25"/>
    </row>
    <row r="287" spans="1:14" ht="22">
      <c r="A287" s="24">
        <v>40276</v>
      </c>
      <c r="B287" s="25" t="s">
        <v>450</v>
      </c>
      <c r="C287" s="25" t="s">
        <v>429</v>
      </c>
      <c r="D287" s="25" t="s">
        <v>166</v>
      </c>
      <c r="E287" s="25" t="s">
        <v>171</v>
      </c>
      <c r="F287" s="25">
        <v>5</v>
      </c>
      <c r="G287" s="25">
        <v>25</v>
      </c>
      <c r="H287" s="25" t="s">
        <v>158</v>
      </c>
      <c r="I287" s="25"/>
      <c r="J287" s="25">
        <v>22</v>
      </c>
      <c r="K287" s="25">
        <v>3</v>
      </c>
      <c r="L287" s="25">
        <v>4</v>
      </c>
      <c r="M287" s="25">
        <v>25</v>
      </c>
      <c r="N287" s="25">
        <v>17</v>
      </c>
    </row>
    <row r="288" spans="1:14" ht="22">
      <c r="A288" s="24">
        <v>40276</v>
      </c>
      <c r="B288" s="25" t="s">
        <v>451</v>
      </c>
      <c r="C288" s="25" t="s">
        <v>429</v>
      </c>
      <c r="D288" s="25" t="s">
        <v>166</v>
      </c>
      <c r="E288" s="25" t="s">
        <v>219</v>
      </c>
      <c r="F288" s="25">
        <v>30</v>
      </c>
      <c r="G288" s="25">
        <v>25</v>
      </c>
      <c r="H288" s="25" t="s">
        <v>158</v>
      </c>
      <c r="I288" s="25"/>
      <c r="J288" s="25"/>
      <c r="K288" s="25"/>
      <c r="L288" s="25"/>
      <c r="M288" s="25"/>
      <c r="N288" s="25"/>
    </row>
    <row r="289" spans="1:14" ht="22">
      <c r="A289" s="24">
        <v>40276</v>
      </c>
      <c r="B289" s="25" t="s">
        <v>452</v>
      </c>
      <c r="C289" s="25" t="s">
        <v>429</v>
      </c>
      <c r="D289" s="25" t="s">
        <v>166</v>
      </c>
      <c r="E289" s="25" t="s">
        <v>178</v>
      </c>
      <c r="F289" s="25">
        <v>5</v>
      </c>
      <c r="G289" s="25">
        <v>25</v>
      </c>
      <c r="H289" s="25" t="s">
        <v>158</v>
      </c>
      <c r="I289" s="25"/>
      <c r="J289" s="25"/>
      <c r="K289" s="25"/>
      <c r="L289" s="25"/>
      <c r="M289" s="25"/>
      <c r="N289" s="25"/>
    </row>
    <row r="290" spans="1:14" ht="22">
      <c r="A290" s="24">
        <v>40276</v>
      </c>
      <c r="B290" s="25" t="s">
        <v>453</v>
      </c>
      <c r="C290" s="25" t="s">
        <v>429</v>
      </c>
      <c r="D290" s="25" t="s">
        <v>166</v>
      </c>
      <c r="E290" s="25" t="s">
        <v>171</v>
      </c>
      <c r="F290" s="25">
        <v>5</v>
      </c>
      <c r="G290" s="25">
        <v>25</v>
      </c>
      <c r="H290" s="25" t="s">
        <v>158</v>
      </c>
      <c r="I290" s="25"/>
      <c r="J290" s="25"/>
      <c r="K290" s="25"/>
      <c r="L290" s="25"/>
      <c r="M290" s="25"/>
      <c r="N290" s="25"/>
    </row>
    <row r="291" spans="1:14" ht="22">
      <c r="A291" s="24">
        <v>40276</v>
      </c>
      <c r="B291" s="25" t="s">
        <v>454</v>
      </c>
      <c r="C291" s="25" t="s">
        <v>429</v>
      </c>
      <c r="D291" s="25" t="s">
        <v>166</v>
      </c>
      <c r="E291" s="25" t="s">
        <v>191</v>
      </c>
      <c r="F291" s="25">
        <v>15</v>
      </c>
      <c r="G291" s="25">
        <v>30</v>
      </c>
      <c r="H291" s="25" t="s">
        <v>154</v>
      </c>
      <c r="I291" s="25"/>
      <c r="J291" s="25">
        <v>1</v>
      </c>
      <c r="K291" s="25"/>
      <c r="L291" s="25"/>
      <c r="M291" s="25">
        <v>64</v>
      </c>
      <c r="N291" s="25">
        <v>23</v>
      </c>
    </row>
    <row r="292" spans="1:14" ht="22">
      <c r="A292" s="24">
        <v>40276</v>
      </c>
      <c r="B292" s="25" t="s">
        <v>455</v>
      </c>
      <c r="C292" s="25" t="s">
        <v>429</v>
      </c>
      <c r="D292" s="25" t="s">
        <v>166</v>
      </c>
      <c r="E292" s="25" t="s">
        <v>219</v>
      </c>
      <c r="F292" s="25">
        <v>10</v>
      </c>
      <c r="G292" s="25">
        <v>30</v>
      </c>
      <c r="H292" s="25" t="s">
        <v>154</v>
      </c>
      <c r="I292" s="25"/>
      <c r="J292" s="25"/>
      <c r="K292" s="25"/>
      <c r="L292" s="25"/>
      <c r="M292" s="25"/>
      <c r="N292" s="25"/>
    </row>
    <row r="293" spans="1:14" ht="22">
      <c r="A293" s="24">
        <v>40276</v>
      </c>
      <c r="B293" s="25" t="s">
        <v>456</v>
      </c>
      <c r="C293" s="25" t="s">
        <v>429</v>
      </c>
      <c r="D293" s="25" t="s">
        <v>166</v>
      </c>
      <c r="E293" s="25" t="s">
        <v>191</v>
      </c>
      <c r="F293" s="25">
        <v>20</v>
      </c>
      <c r="G293" s="25">
        <v>30</v>
      </c>
      <c r="H293" s="25" t="s">
        <v>156</v>
      </c>
      <c r="I293" s="25"/>
      <c r="J293" s="25">
        <v>5</v>
      </c>
      <c r="K293" s="25">
        <v>1</v>
      </c>
      <c r="L293" s="25"/>
      <c r="M293" s="25">
        <v>63</v>
      </c>
      <c r="N293" s="25">
        <v>23</v>
      </c>
    </row>
    <row r="294" spans="1:14" ht="22">
      <c r="A294" s="24">
        <v>40276</v>
      </c>
      <c r="B294" s="25" t="s">
        <v>457</v>
      </c>
      <c r="C294" s="25" t="s">
        <v>429</v>
      </c>
      <c r="D294" s="25" t="s">
        <v>166</v>
      </c>
      <c r="E294" s="25" t="s">
        <v>219</v>
      </c>
      <c r="F294" s="25">
        <v>15</v>
      </c>
      <c r="G294" s="25">
        <v>30</v>
      </c>
      <c r="H294" s="25" t="s">
        <v>156</v>
      </c>
      <c r="I294" s="25"/>
      <c r="J294" s="25"/>
      <c r="K294" s="25"/>
      <c r="L294" s="25"/>
      <c r="M294" s="25"/>
      <c r="N294" s="25"/>
    </row>
    <row r="295" spans="1:14" ht="22">
      <c r="A295" s="24">
        <v>40276</v>
      </c>
      <c r="B295" s="25" t="s">
        <v>458</v>
      </c>
      <c r="C295" s="25" t="s">
        <v>429</v>
      </c>
      <c r="D295" s="25" t="s">
        <v>166</v>
      </c>
      <c r="E295" s="25" t="s">
        <v>171</v>
      </c>
      <c r="F295" s="25">
        <v>5</v>
      </c>
      <c r="G295" s="25">
        <v>30</v>
      </c>
      <c r="H295" s="25" t="s">
        <v>156</v>
      </c>
      <c r="I295" s="25"/>
      <c r="J295" s="25"/>
      <c r="K295" s="25"/>
      <c r="L295" s="25"/>
      <c r="M295" s="25"/>
      <c r="N295" s="25"/>
    </row>
    <row r="296" spans="1:14" ht="22">
      <c r="A296" s="24">
        <v>40276</v>
      </c>
      <c r="B296" s="25" t="s">
        <v>459</v>
      </c>
      <c r="C296" s="25" t="s">
        <v>429</v>
      </c>
      <c r="D296" s="25" t="s">
        <v>166</v>
      </c>
      <c r="E296" s="25" t="s">
        <v>191</v>
      </c>
      <c r="F296" s="25">
        <v>30</v>
      </c>
      <c r="G296" s="25">
        <v>30</v>
      </c>
      <c r="H296" s="25" t="s">
        <v>158</v>
      </c>
      <c r="I296" s="25"/>
      <c r="J296" s="25">
        <v>10</v>
      </c>
      <c r="K296" s="25">
        <v>4</v>
      </c>
      <c r="L296" s="25"/>
      <c r="M296" s="25">
        <v>64</v>
      </c>
      <c r="N296" s="25">
        <v>23</v>
      </c>
    </row>
    <row r="297" spans="1:14" ht="22">
      <c r="A297" s="24">
        <v>40276</v>
      </c>
      <c r="B297" s="25" t="s">
        <v>460</v>
      </c>
      <c r="C297" s="25" t="s">
        <v>429</v>
      </c>
      <c r="D297" s="25" t="s">
        <v>166</v>
      </c>
      <c r="E297" s="25" t="s">
        <v>219</v>
      </c>
      <c r="F297" s="25">
        <v>10</v>
      </c>
      <c r="G297" s="25">
        <v>30</v>
      </c>
      <c r="H297" s="25" t="s">
        <v>158</v>
      </c>
      <c r="I297" s="25"/>
      <c r="J297" s="25"/>
      <c r="K297" s="25"/>
      <c r="L297" s="25"/>
      <c r="M297" s="25"/>
      <c r="N297" s="25"/>
    </row>
    <row r="298" spans="1:14" ht="22">
      <c r="A298" s="24">
        <v>40276</v>
      </c>
      <c r="B298" s="25" t="s">
        <v>461</v>
      </c>
      <c r="C298" s="25" t="s">
        <v>429</v>
      </c>
      <c r="D298" s="25" t="s">
        <v>166</v>
      </c>
      <c r="E298" s="25" t="s">
        <v>171</v>
      </c>
      <c r="F298" s="25">
        <v>5</v>
      </c>
      <c r="G298" s="25">
        <v>30</v>
      </c>
      <c r="H298" s="25" t="s">
        <v>158</v>
      </c>
      <c r="I298" s="25"/>
      <c r="J298" s="25"/>
      <c r="K298" s="25"/>
      <c r="L298" s="25"/>
      <c r="M298" s="25"/>
      <c r="N298" s="25"/>
    </row>
    <row r="299" spans="1:14" ht="22">
      <c r="A299" s="24">
        <v>40276</v>
      </c>
      <c r="B299" s="25" t="s">
        <v>462</v>
      </c>
      <c r="C299" s="25" t="s">
        <v>429</v>
      </c>
      <c r="D299" s="25" t="s">
        <v>166</v>
      </c>
      <c r="E299" s="25" t="s">
        <v>219</v>
      </c>
      <c r="F299" s="25">
        <v>2</v>
      </c>
      <c r="G299" s="25">
        <v>35</v>
      </c>
      <c r="H299" s="25" t="s">
        <v>154</v>
      </c>
      <c r="I299" s="25"/>
      <c r="J299" s="25"/>
      <c r="K299" s="25"/>
      <c r="L299" s="25"/>
      <c r="M299" s="25">
        <v>418</v>
      </c>
      <c r="N299" s="25">
        <v>129</v>
      </c>
    </row>
    <row r="300" spans="1:14" ht="22">
      <c r="A300" s="24">
        <v>40276</v>
      </c>
      <c r="B300" s="25" t="s">
        <v>463</v>
      </c>
      <c r="C300" s="25" t="s">
        <v>429</v>
      </c>
      <c r="D300" s="25" t="s">
        <v>166</v>
      </c>
      <c r="E300" s="25" t="s">
        <v>171</v>
      </c>
      <c r="F300" s="25">
        <v>10</v>
      </c>
      <c r="G300" s="25">
        <v>35</v>
      </c>
      <c r="H300" s="25" t="s">
        <v>154</v>
      </c>
      <c r="I300" s="25"/>
      <c r="J300" s="25"/>
      <c r="K300" s="25"/>
      <c r="L300" s="25"/>
      <c r="M300" s="25"/>
      <c r="N300" s="25"/>
    </row>
    <row r="301" spans="1:14" ht="22">
      <c r="A301" s="24">
        <v>40276</v>
      </c>
      <c r="B301" s="25" t="s">
        <v>464</v>
      </c>
      <c r="C301" s="25" t="s">
        <v>429</v>
      </c>
      <c r="D301" s="25" t="s">
        <v>166</v>
      </c>
      <c r="E301" s="25" t="s">
        <v>191</v>
      </c>
      <c r="F301" s="25">
        <v>75</v>
      </c>
      <c r="G301" s="25">
        <v>35</v>
      </c>
      <c r="H301" s="25" t="s">
        <v>154</v>
      </c>
      <c r="I301" s="25"/>
      <c r="J301" s="25"/>
      <c r="K301" s="25"/>
      <c r="L301" s="25"/>
      <c r="M301" s="25"/>
      <c r="N301" s="25"/>
    </row>
    <row r="302" spans="1:14" ht="22">
      <c r="A302" s="24">
        <v>40276</v>
      </c>
      <c r="B302" s="25" t="s">
        <v>465</v>
      </c>
      <c r="C302" s="25" t="s">
        <v>429</v>
      </c>
      <c r="D302" s="25" t="s">
        <v>166</v>
      </c>
      <c r="E302" s="25" t="s">
        <v>191</v>
      </c>
      <c r="F302" s="25">
        <v>50</v>
      </c>
      <c r="G302" s="25">
        <v>35</v>
      </c>
      <c r="H302" s="25" t="s">
        <v>156</v>
      </c>
      <c r="I302" s="25"/>
      <c r="J302" s="25"/>
      <c r="K302" s="25"/>
      <c r="L302" s="25"/>
      <c r="M302" s="25">
        <v>417</v>
      </c>
      <c r="N302" s="25">
        <v>129</v>
      </c>
    </row>
    <row r="303" spans="1:14" ht="22">
      <c r="A303" s="24">
        <v>40276</v>
      </c>
      <c r="B303" s="25" t="s">
        <v>466</v>
      </c>
      <c r="C303" s="25" t="s">
        <v>429</v>
      </c>
      <c r="D303" s="25" t="s">
        <v>166</v>
      </c>
      <c r="E303" s="25" t="s">
        <v>171</v>
      </c>
      <c r="F303" s="25">
        <v>15</v>
      </c>
      <c r="G303" s="25">
        <v>35</v>
      </c>
      <c r="H303" s="25" t="s">
        <v>156</v>
      </c>
      <c r="I303" s="25"/>
      <c r="J303" s="25"/>
      <c r="K303" s="25"/>
      <c r="L303" s="25"/>
      <c r="M303" s="25"/>
      <c r="N303" s="25"/>
    </row>
    <row r="304" spans="1:14" ht="22">
      <c r="A304" s="24">
        <v>40276</v>
      </c>
      <c r="B304" s="25" t="s">
        <v>467</v>
      </c>
      <c r="C304" s="25" t="s">
        <v>429</v>
      </c>
      <c r="D304" s="25" t="s">
        <v>166</v>
      </c>
      <c r="E304" s="25" t="s">
        <v>219</v>
      </c>
      <c r="F304" s="25">
        <v>5</v>
      </c>
      <c r="G304" s="25">
        <v>35</v>
      </c>
      <c r="H304" s="25" t="s">
        <v>156</v>
      </c>
      <c r="I304" s="25"/>
      <c r="J304" s="25"/>
      <c r="K304" s="25"/>
      <c r="L304" s="25"/>
      <c r="M304" s="25"/>
      <c r="N304" s="25"/>
    </row>
    <row r="305" spans="1:14" ht="22">
      <c r="A305" s="24">
        <v>40276</v>
      </c>
      <c r="B305" s="25" t="s">
        <v>468</v>
      </c>
      <c r="C305" s="25" t="s">
        <v>429</v>
      </c>
      <c r="D305" s="25" t="s">
        <v>166</v>
      </c>
      <c r="E305" s="25" t="s">
        <v>219</v>
      </c>
      <c r="F305" s="25">
        <v>15</v>
      </c>
      <c r="G305" s="25">
        <v>35</v>
      </c>
      <c r="H305" s="25" t="s">
        <v>158</v>
      </c>
      <c r="I305" s="25"/>
      <c r="J305" s="25">
        <v>2</v>
      </c>
      <c r="K305" s="25">
        <v>1</v>
      </c>
      <c r="L305" s="25"/>
      <c r="M305" s="25">
        <v>417</v>
      </c>
      <c r="N305" s="25">
        <v>129</v>
      </c>
    </row>
    <row r="306" spans="1:14" ht="22">
      <c r="A306" s="24">
        <v>40276</v>
      </c>
      <c r="B306" s="25" t="s">
        <v>469</v>
      </c>
      <c r="C306" s="25" t="s">
        <v>429</v>
      </c>
      <c r="D306" s="25" t="s">
        <v>166</v>
      </c>
      <c r="E306" s="25" t="s">
        <v>191</v>
      </c>
      <c r="F306" s="25">
        <v>25</v>
      </c>
      <c r="G306" s="25">
        <v>35</v>
      </c>
      <c r="H306" s="25" t="s">
        <v>158</v>
      </c>
      <c r="I306" s="25"/>
      <c r="J306" s="25"/>
      <c r="K306" s="25"/>
      <c r="L306" s="25"/>
      <c r="M306" s="25"/>
      <c r="N306" s="25"/>
    </row>
    <row r="307" spans="1:14" ht="22">
      <c r="A307" s="24">
        <v>40276</v>
      </c>
      <c r="B307" s="25" t="s">
        <v>470</v>
      </c>
      <c r="C307" s="25" t="s">
        <v>429</v>
      </c>
      <c r="D307" s="25" t="s">
        <v>166</v>
      </c>
      <c r="E307" s="25" t="s">
        <v>171</v>
      </c>
      <c r="F307" s="25">
        <v>15</v>
      </c>
      <c r="G307" s="25">
        <v>35</v>
      </c>
      <c r="H307" s="25" t="s">
        <v>158</v>
      </c>
      <c r="I307" s="25"/>
      <c r="J307" s="25"/>
      <c r="K307" s="25"/>
      <c r="L307" s="25"/>
      <c r="M307" s="25"/>
      <c r="N307" s="25"/>
    </row>
    <row r="308" spans="1:14" ht="22">
      <c r="A308" s="24">
        <v>40276</v>
      </c>
      <c r="B308" s="25" t="s">
        <v>471</v>
      </c>
      <c r="C308" s="25" t="s">
        <v>429</v>
      </c>
      <c r="D308" s="25" t="s">
        <v>166</v>
      </c>
      <c r="E308" s="25" t="s">
        <v>219</v>
      </c>
      <c r="F308" s="25">
        <v>5</v>
      </c>
      <c r="G308" s="25">
        <v>40</v>
      </c>
      <c r="H308" s="25" t="s">
        <v>154</v>
      </c>
      <c r="I308" s="25"/>
      <c r="J308" s="25">
        <v>2</v>
      </c>
      <c r="K308" s="25"/>
      <c r="L308" s="25">
        <v>1</v>
      </c>
      <c r="M308" s="25">
        <v>72</v>
      </c>
      <c r="N308" s="25">
        <v>62</v>
      </c>
    </row>
    <row r="309" spans="1:14" ht="22">
      <c r="A309" s="24">
        <v>40276</v>
      </c>
      <c r="B309" s="25" t="s">
        <v>472</v>
      </c>
      <c r="C309" s="25" t="s">
        <v>429</v>
      </c>
      <c r="D309" s="25" t="s">
        <v>166</v>
      </c>
      <c r="E309" s="25" t="s">
        <v>191</v>
      </c>
      <c r="F309" s="25">
        <v>5</v>
      </c>
      <c r="G309" s="25">
        <v>40</v>
      </c>
      <c r="H309" s="25" t="s">
        <v>154</v>
      </c>
      <c r="I309" s="25"/>
      <c r="J309" s="25"/>
      <c r="K309" s="25"/>
      <c r="L309" s="25"/>
      <c r="M309" s="25"/>
      <c r="N309" s="25"/>
    </row>
    <row r="310" spans="1:14" ht="22">
      <c r="A310" s="24">
        <v>40276</v>
      </c>
      <c r="B310" s="25" t="s">
        <v>473</v>
      </c>
      <c r="C310" s="25" t="s">
        <v>429</v>
      </c>
      <c r="D310" s="25" t="s">
        <v>166</v>
      </c>
      <c r="E310" s="25" t="s">
        <v>171</v>
      </c>
      <c r="F310" s="25">
        <v>2</v>
      </c>
      <c r="G310" s="25">
        <v>40</v>
      </c>
      <c r="H310" s="25" t="s">
        <v>154</v>
      </c>
      <c r="I310" s="25"/>
      <c r="J310" s="25"/>
      <c r="K310" s="25"/>
      <c r="L310" s="25"/>
      <c r="M310" s="25"/>
      <c r="N310" s="25"/>
    </row>
    <row r="311" spans="1:14" ht="22">
      <c r="A311" s="24">
        <v>40276</v>
      </c>
      <c r="B311" s="25" t="s">
        <v>474</v>
      </c>
      <c r="C311" s="25" t="s">
        <v>429</v>
      </c>
      <c r="D311" s="25" t="s">
        <v>166</v>
      </c>
      <c r="E311" s="25" t="s">
        <v>219</v>
      </c>
      <c r="F311" s="25">
        <v>10</v>
      </c>
      <c r="G311" s="25">
        <v>40</v>
      </c>
      <c r="H311" s="25" t="s">
        <v>156</v>
      </c>
      <c r="I311" s="25"/>
      <c r="J311" s="25">
        <v>4</v>
      </c>
      <c r="K311" s="25">
        <v>2</v>
      </c>
      <c r="L311" s="25">
        <v>1</v>
      </c>
      <c r="M311" s="25">
        <v>72</v>
      </c>
      <c r="N311" s="25">
        <v>62</v>
      </c>
    </row>
    <row r="312" spans="1:14" ht="22">
      <c r="A312" s="24">
        <v>40276</v>
      </c>
      <c r="B312" s="25" t="s">
        <v>475</v>
      </c>
      <c r="C312" s="25" t="s">
        <v>429</v>
      </c>
      <c r="D312" s="25" t="s">
        <v>166</v>
      </c>
      <c r="E312" s="25" t="s">
        <v>171</v>
      </c>
      <c r="F312" s="25">
        <v>5</v>
      </c>
      <c r="G312" s="25">
        <v>40</v>
      </c>
      <c r="H312" s="25" t="s">
        <v>156</v>
      </c>
      <c r="I312" s="25"/>
      <c r="J312" s="25"/>
      <c r="K312" s="25"/>
      <c r="L312" s="25"/>
      <c r="M312" s="25"/>
      <c r="N312" s="25"/>
    </row>
    <row r="313" spans="1:14" ht="22">
      <c r="A313" s="24">
        <v>40276</v>
      </c>
      <c r="B313" s="25" t="s">
        <v>476</v>
      </c>
      <c r="C313" s="25" t="s">
        <v>429</v>
      </c>
      <c r="D313" s="25" t="s">
        <v>166</v>
      </c>
      <c r="E313" s="25" t="s">
        <v>191</v>
      </c>
      <c r="F313" s="25">
        <v>45</v>
      </c>
      <c r="G313" s="25">
        <v>40</v>
      </c>
      <c r="H313" s="25" t="s">
        <v>156</v>
      </c>
      <c r="I313" s="25"/>
      <c r="J313" s="25"/>
      <c r="K313" s="25"/>
      <c r="L313" s="25"/>
      <c r="M313" s="25"/>
      <c r="N313" s="25"/>
    </row>
    <row r="314" spans="1:14" ht="22">
      <c r="A314" s="24">
        <v>40276</v>
      </c>
      <c r="B314" s="25" t="s">
        <v>477</v>
      </c>
      <c r="C314" s="25" t="s">
        <v>429</v>
      </c>
      <c r="D314" s="25" t="s">
        <v>166</v>
      </c>
      <c r="E314" s="25" t="s">
        <v>478</v>
      </c>
      <c r="F314" s="25">
        <v>1</v>
      </c>
      <c r="G314" s="25">
        <v>40</v>
      </c>
      <c r="H314" s="25" t="s">
        <v>156</v>
      </c>
      <c r="I314" s="25"/>
      <c r="J314" s="25"/>
      <c r="K314" s="25"/>
      <c r="L314" s="25"/>
      <c r="M314" s="25"/>
      <c r="N314" s="25"/>
    </row>
    <row r="315" spans="1:14" ht="22">
      <c r="A315" s="24">
        <v>40276</v>
      </c>
      <c r="B315" s="25" t="s">
        <v>479</v>
      </c>
      <c r="C315" s="25" t="s">
        <v>429</v>
      </c>
      <c r="D315" s="25" t="s">
        <v>166</v>
      </c>
      <c r="E315" s="25" t="s">
        <v>219</v>
      </c>
      <c r="F315" s="25">
        <v>25</v>
      </c>
      <c r="G315" s="25">
        <v>40</v>
      </c>
      <c r="H315" s="25" t="s">
        <v>158</v>
      </c>
      <c r="I315" s="25"/>
      <c r="J315" s="25">
        <v>12</v>
      </c>
      <c r="K315" s="25">
        <v>5</v>
      </c>
      <c r="L315" s="25">
        <v>1</v>
      </c>
      <c r="M315" s="25">
        <v>72</v>
      </c>
      <c r="N315" s="25">
        <v>62</v>
      </c>
    </row>
    <row r="316" spans="1:14" ht="22">
      <c r="A316" s="24">
        <v>40276</v>
      </c>
      <c r="B316" s="25" t="s">
        <v>480</v>
      </c>
      <c r="C316" s="25" t="s">
        <v>429</v>
      </c>
      <c r="D316" s="25" t="s">
        <v>166</v>
      </c>
      <c r="E316" s="25" t="s">
        <v>171</v>
      </c>
      <c r="F316" s="25">
        <v>5</v>
      </c>
      <c r="G316" s="25">
        <v>40</v>
      </c>
      <c r="H316" s="25" t="s">
        <v>158</v>
      </c>
      <c r="I316" s="25"/>
      <c r="J316" s="25"/>
      <c r="K316" s="25"/>
      <c r="L316" s="25"/>
      <c r="M316" s="25"/>
      <c r="N316" s="25"/>
    </row>
    <row r="317" spans="1:14" ht="22">
      <c r="A317" s="24">
        <v>40276</v>
      </c>
      <c r="B317" s="25" t="s">
        <v>481</v>
      </c>
      <c r="C317" s="25" t="s">
        <v>429</v>
      </c>
      <c r="D317" s="25" t="s">
        <v>166</v>
      </c>
      <c r="E317" s="25" t="s">
        <v>191</v>
      </c>
      <c r="F317" s="25">
        <v>45</v>
      </c>
      <c r="G317" s="25">
        <v>40</v>
      </c>
      <c r="H317" s="25" t="s">
        <v>158</v>
      </c>
      <c r="I317" s="25"/>
      <c r="J317" s="25"/>
      <c r="K317" s="25"/>
      <c r="L317" s="25"/>
      <c r="M317" s="25"/>
      <c r="N317" s="25"/>
    </row>
    <row r="318" spans="1:14" ht="22">
      <c r="A318" s="24">
        <v>40276</v>
      </c>
      <c r="B318" s="25" t="s">
        <v>482</v>
      </c>
      <c r="C318" s="25" t="s">
        <v>429</v>
      </c>
      <c r="D318" s="25" t="s">
        <v>166</v>
      </c>
      <c r="E318" s="25" t="s">
        <v>478</v>
      </c>
      <c r="F318" s="25">
        <v>1</v>
      </c>
      <c r="G318" s="25">
        <v>40</v>
      </c>
      <c r="H318" s="25" t="s">
        <v>158</v>
      </c>
      <c r="I318" s="25"/>
      <c r="J318" s="25"/>
      <c r="K318" s="25"/>
      <c r="L318" s="25"/>
      <c r="M318" s="25"/>
      <c r="N318" s="25"/>
    </row>
    <row r="319" spans="1:14" ht="22">
      <c r="A319" s="24">
        <v>40276</v>
      </c>
      <c r="B319" s="25" t="s">
        <v>483</v>
      </c>
      <c r="C319" s="25" t="s">
        <v>429</v>
      </c>
      <c r="D319" s="25" t="s">
        <v>166</v>
      </c>
      <c r="E319" s="25" t="s">
        <v>110</v>
      </c>
      <c r="F319" s="25">
        <v>15</v>
      </c>
      <c r="G319" s="25">
        <v>45</v>
      </c>
      <c r="H319" s="25" t="s">
        <v>154</v>
      </c>
      <c r="I319" s="25"/>
      <c r="J319" s="25">
        <v>2</v>
      </c>
      <c r="K319" s="25">
        <v>1</v>
      </c>
      <c r="L319" s="25"/>
      <c r="M319" s="25">
        <v>210</v>
      </c>
      <c r="N319" s="25">
        <v>85</v>
      </c>
    </row>
    <row r="320" spans="1:14" ht="22">
      <c r="A320" s="24">
        <v>40276</v>
      </c>
      <c r="B320" s="25" t="s">
        <v>484</v>
      </c>
      <c r="C320" s="25" t="s">
        <v>429</v>
      </c>
      <c r="D320" s="25" t="s">
        <v>166</v>
      </c>
      <c r="E320" s="25" t="s">
        <v>171</v>
      </c>
      <c r="F320" s="25">
        <v>5</v>
      </c>
      <c r="G320" s="25">
        <v>45</v>
      </c>
      <c r="H320" s="25" t="s">
        <v>154</v>
      </c>
      <c r="I320" s="25"/>
      <c r="J320" s="25"/>
      <c r="K320" s="25"/>
      <c r="L320" s="25"/>
      <c r="M320" s="25"/>
      <c r="N320" s="25"/>
    </row>
    <row r="321" spans="1:14" ht="22">
      <c r="A321" s="24">
        <v>40276</v>
      </c>
      <c r="B321" s="25" t="s">
        <v>485</v>
      </c>
      <c r="C321" s="25" t="s">
        <v>429</v>
      </c>
      <c r="D321" s="25" t="s">
        <v>166</v>
      </c>
      <c r="E321" s="25" t="s">
        <v>110</v>
      </c>
      <c r="F321" s="25">
        <v>20</v>
      </c>
      <c r="G321" s="25">
        <v>45</v>
      </c>
      <c r="H321" s="25" t="s">
        <v>156</v>
      </c>
      <c r="I321" s="25"/>
      <c r="J321" s="25">
        <v>4</v>
      </c>
      <c r="K321" s="25">
        <v>1</v>
      </c>
      <c r="L321" s="25">
        <v>90</v>
      </c>
      <c r="M321" s="25">
        <v>210</v>
      </c>
      <c r="N321" s="25">
        <v>85</v>
      </c>
    </row>
    <row r="322" spans="1:14" ht="22">
      <c r="A322" s="24">
        <v>40276</v>
      </c>
      <c r="B322" s="25" t="s">
        <v>486</v>
      </c>
      <c r="C322" s="25" t="s">
        <v>429</v>
      </c>
      <c r="D322" s="25" t="s">
        <v>166</v>
      </c>
      <c r="E322" s="25" t="s">
        <v>171</v>
      </c>
      <c r="F322" s="25">
        <v>10</v>
      </c>
      <c r="G322" s="25">
        <v>45</v>
      </c>
      <c r="H322" s="25" t="s">
        <v>156</v>
      </c>
      <c r="I322" s="25"/>
      <c r="J322" s="25"/>
      <c r="K322" s="25"/>
      <c r="L322" s="25"/>
      <c r="M322" s="25"/>
      <c r="N322" s="25"/>
    </row>
    <row r="323" spans="1:14" ht="22">
      <c r="A323" s="24">
        <v>40276</v>
      </c>
      <c r="B323" s="25" t="s">
        <v>487</v>
      </c>
      <c r="C323" s="25" t="s">
        <v>429</v>
      </c>
      <c r="D323" s="25" t="s">
        <v>166</v>
      </c>
      <c r="E323" s="25" t="s">
        <v>110</v>
      </c>
      <c r="F323" s="25">
        <v>40</v>
      </c>
      <c r="G323" s="25">
        <v>45</v>
      </c>
      <c r="H323" s="25" t="s">
        <v>158</v>
      </c>
      <c r="I323" s="25"/>
      <c r="J323" s="25">
        <v>7</v>
      </c>
      <c r="K323" s="25">
        <v>2</v>
      </c>
      <c r="L323" s="25"/>
      <c r="M323" s="25">
        <v>210</v>
      </c>
      <c r="N323" s="25">
        <v>85</v>
      </c>
    </row>
    <row r="324" spans="1:14" ht="22">
      <c r="A324" s="24">
        <v>40276</v>
      </c>
      <c r="B324" s="25" t="s">
        <v>488</v>
      </c>
      <c r="C324" s="25" t="s">
        <v>429</v>
      </c>
      <c r="D324" s="25" t="s">
        <v>166</v>
      </c>
      <c r="E324" s="25" t="s">
        <v>219</v>
      </c>
      <c r="F324" s="25">
        <v>2</v>
      </c>
      <c r="G324" s="25">
        <v>45</v>
      </c>
      <c r="H324" s="25" t="s">
        <v>158</v>
      </c>
      <c r="I324" s="25"/>
      <c r="J324" s="25"/>
      <c r="K324" s="25"/>
      <c r="L324" s="25"/>
      <c r="M324" s="25"/>
      <c r="N324" s="25"/>
    </row>
    <row r="325" spans="1:14" ht="22">
      <c r="A325" s="24">
        <v>40276</v>
      </c>
      <c r="B325" s="25" t="s">
        <v>489</v>
      </c>
      <c r="C325" s="25" t="s">
        <v>429</v>
      </c>
      <c r="D325" s="25" t="s">
        <v>166</v>
      </c>
      <c r="E325" s="25" t="s">
        <v>171</v>
      </c>
      <c r="F325" s="25">
        <v>10</v>
      </c>
      <c r="G325" s="25">
        <v>45</v>
      </c>
      <c r="H325" s="25" t="s">
        <v>158</v>
      </c>
      <c r="I325" s="25"/>
      <c r="J325" s="25"/>
      <c r="K325" s="25"/>
      <c r="L325" s="25"/>
      <c r="M325" s="25"/>
      <c r="N325" s="25"/>
    </row>
    <row r="326" spans="1:14" ht="22">
      <c r="A326" s="24">
        <v>40276</v>
      </c>
      <c r="B326" s="25" t="s">
        <v>490</v>
      </c>
      <c r="C326" s="25" t="s">
        <v>429</v>
      </c>
      <c r="D326" s="25" t="s">
        <v>166</v>
      </c>
      <c r="E326" s="25" t="s">
        <v>110</v>
      </c>
      <c r="F326" s="25">
        <v>25</v>
      </c>
      <c r="G326" s="25">
        <v>50</v>
      </c>
      <c r="H326" s="25" t="s">
        <v>154</v>
      </c>
      <c r="I326" s="25"/>
      <c r="J326" s="25"/>
      <c r="K326" s="25">
        <v>1</v>
      </c>
      <c r="L326" s="25"/>
      <c r="M326" s="25">
        <v>31</v>
      </c>
      <c r="N326" s="25">
        <v>309</v>
      </c>
    </row>
    <row r="327" spans="1:14" ht="22">
      <c r="A327" s="24">
        <v>40276</v>
      </c>
      <c r="B327" s="25" t="s">
        <v>491</v>
      </c>
      <c r="C327" s="25" t="s">
        <v>429</v>
      </c>
      <c r="D327" s="25" t="s">
        <v>180</v>
      </c>
      <c r="E327" s="25"/>
      <c r="F327" s="25"/>
      <c r="G327" s="25">
        <v>50</v>
      </c>
      <c r="H327" s="25" t="s">
        <v>154</v>
      </c>
      <c r="I327" s="25" t="s">
        <v>181</v>
      </c>
      <c r="J327" s="25"/>
      <c r="K327" s="25"/>
      <c r="L327" s="25"/>
      <c r="M327" s="25"/>
      <c r="N327" s="25"/>
    </row>
    <row r="328" spans="1:14" ht="22">
      <c r="A328" s="24">
        <v>40276</v>
      </c>
      <c r="B328" s="25" t="s">
        <v>492</v>
      </c>
      <c r="C328" s="25" t="s">
        <v>429</v>
      </c>
      <c r="D328" s="25" t="s">
        <v>166</v>
      </c>
      <c r="E328" s="25" t="s">
        <v>171</v>
      </c>
      <c r="F328" s="25">
        <v>5</v>
      </c>
      <c r="G328" s="25">
        <v>50</v>
      </c>
      <c r="H328" s="25" t="s">
        <v>154</v>
      </c>
      <c r="I328" s="25"/>
      <c r="J328" s="25"/>
      <c r="K328" s="25"/>
      <c r="L328" s="25"/>
      <c r="M328" s="25"/>
      <c r="N328" s="25"/>
    </row>
    <row r="329" spans="1:14" ht="22">
      <c r="A329" s="24">
        <v>40276</v>
      </c>
      <c r="B329" s="25" t="s">
        <v>493</v>
      </c>
      <c r="C329" s="25" t="s">
        <v>429</v>
      </c>
      <c r="D329" s="25" t="s">
        <v>166</v>
      </c>
      <c r="E329" s="25" t="s">
        <v>110</v>
      </c>
      <c r="F329" s="25">
        <v>60</v>
      </c>
      <c r="G329" s="25">
        <v>50</v>
      </c>
      <c r="H329" s="25" t="s">
        <v>156</v>
      </c>
      <c r="I329" s="25"/>
      <c r="J329" s="25">
        <v>2</v>
      </c>
      <c r="K329" s="25">
        <v>1</v>
      </c>
      <c r="L329" s="25"/>
      <c r="M329" s="25">
        <v>31</v>
      </c>
      <c r="N329" s="25">
        <v>309</v>
      </c>
    </row>
    <row r="330" spans="1:14" ht="22">
      <c r="A330" s="24">
        <v>40276</v>
      </c>
      <c r="B330" s="25" t="s">
        <v>494</v>
      </c>
      <c r="C330" s="25" t="s">
        <v>429</v>
      </c>
      <c r="D330" s="25" t="s">
        <v>166</v>
      </c>
      <c r="E330" s="25" t="s">
        <v>171</v>
      </c>
      <c r="F330" s="25">
        <v>3</v>
      </c>
      <c r="G330" s="25">
        <v>50</v>
      </c>
      <c r="H330" s="25" t="s">
        <v>156</v>
      </c>
      <c r="I330" s="25"/>
      <c r="J330" s="25"/>
      <c r="K330" s="25"/>
      <c r="L330" s="25"/>
      <c r="M330" s="25"/>
      <c r="N330" s="25"/>
    </row>
    <row r="331" spans="1:14" ht="22">
      <c r="A331" s="24">
        <v>40276</v>
      </c>
      <c r="B331" s="25" t="s">
        <v>495</v>
      </c>
      <c r="C331" s="25" t="s">
        <v>429</v>
      </c>
      <c r="D331" s="25" t="s">
        <v>180</v>
      </c>
      <c r="E331" s="25"/>
      <c r="F331" s="25"/>
      <c r="G331" s="25">
        <v>50</v>
      </c>
      <c r="H331" s="25" t="s">
        <v>156</v>
      </c>
      <c r="I331" s="25" t="s">
        <v>181</v>
      </c>
      <c r="J331" s="25"/>
      <c r="K331" s="25"/>
      <c r="L331" s="25"/>
      <c r="M331" s="25"/>
      <c r="N331" s="25"/>
    </row>
    <row r="332" spans="1:14" ht="22">
      <c r="A332" s="24">
        <v>40276</v>
      </c>
      <c r="B332" s="25" t="s">
        <v>496</v>
      </c>
      <c r="C332" s="25" t="s">
        <v>429</v>
      </c>
      <c r="D332" s="25" t="s">
        <v>180</v>
      </c>
      <c r="E332" s="25"/>
      <c r="F332" s="25"/>
      <c r="G332" s="25">
        <v>50</v>
      </c>
      <c r="H332" s="25" t="s">
        <v>156</v>
      </c>
      <c r="I332" s="25" t="s">
        <v>181</v>
      </c>
      <c r="J332" s="25"/>
      <c r="K332" s="25"/>
      <c r="L332" s="25"/>
      <c r="M332" s="25"/>
      <c r="N332" s="25"/>
    </row>
    <row r="333" spans="1:14" ht="22">
      <c r="A333" s="24">
        <v>40276</v>
      </c>
      <c r="B333" s="25" t="s">
        <v>497</v>
      </c>
      <c r="C333" s="25" t="s">
        <v>429</v>
      </c>
      <c r="D333" s="25" t="s">
        <v>180</v>
      </c>
      <c r="E333" s="25"/>
      <c r="F333" s="25"/>
      <c r="G333" s="25">
        <v>50</v>
      </c>
      <c r="H333" s="25" t="s">
        <v>156</v>
      </c>
      <c r="I333" s="25" t="s">
        <v>201</v>
      </c>
      <c r="J333" s="25"/>
      <c r="K333" s="25"/>
      <c r="L333" s="25"/>
      <c r="M333" s="25"/>
      <c r="N333" s="25"/>
    </row>
    <row r="334" spans="1:14" ht="22">
      <c r="A334" s="24">
        <v>40276</v>
      </c>
      <c r="B334" s="25" t="s">
        <v>498</v>
      </c>
      <c r="C334" s="25" t="s">
        <v>429</v>
      </c>
      <c r="D334" s="25" t="s">
        <v>166</v>
      </c>
      <c r="E334" s="25" t="s">
        <v>110</v>
      </c>
      <c r="F334" s="25">
        <v>3</v>
      </c>
      <c r="G334" s="25">
        <v>50</v>
      </c>
      <c r="H334" s="25" t="s">
        <v>158</v>
      </c>
      <c r="I334" s="25"/>
      <c r="J334" s="25">
        <v>2</v>
      </c>
      <c r="K334" s="25">
        <v>1</v>
      </c>
      <c r="L334" s="25"/>
      <c r="M334" s="25">
        <v>31</v>
      </c>
      <c r="N334" s="25">
        <v>309</v>
      </c>
    </row>
    <row r="335" spans="1:14" ht="22">
      <c r="A335" s="24">
        <v>40276</v>
      </c>
      <c r="B335" s="25" t="s">
        <v>499</v>
      </c>
      <c r="C335" s="25" t="s">
        <v>429</v>
      </c>
      <c r="D335" s="25" t="s">
        <v>180</v>
      </c>
      <c r="E335" s="25"/>
      <c r="F335" s="25"/>
      <c r="G335" s="25">
        <v>55</v>
      </c>
      <c r="H335" s="25" t="s">
        <v>154</v>
      </c>
      <c r="I335" s="25" t="s">
        <v>181</v>
      </c>
      <c r="J335" s="25"/>
      <c r="K335" s="25"/>
      <c r="L335" s="25"/>
      <c r="M335" s="25"/>
      <c r="N335" s="25"/>
    </row>
    <row r="336" spans="1:14" ht="22">
      <c r="A336" s="24">
        <v>40276</v>
      </c>
      <c r="B336" s="25" t="s">
        <v>500</v>
      </c>
      <c r="C336" s="25" t="s">
        <v>429</v>
      </c>
      <c r="D336" s="25" t="s">
        <v>180</v>
      </c>
      <c r="E336" s="25"/>
      <c r="F336" s="25"/>
      <c r="G336" s="25">
        <v>55</v>
      </c>
      <c r="H336" s="25" t="s">
        <v>154</v>
      </c>
      <c r="I336" s="25" t="s">
        <v>201</v>
      </c>
      <c r="J336" s="25"/>
      <c r="K336" s="25"/>
      <c r="L336" s="25"/>
      <c r="M336" s="25"/>
      <c r="N336" s="25"/>
    </row>
    <row r="337" spans="1:14" ht="22">
      <c r="A337" s="24">
        <v>40276</v>
      </c>
      <c r="B337" s="25" t="s">
        <v>501</v>
      </c>
      <c r="C337" s="25" t="s">
        <v>429</v>
      </c>
      <c r="D337" s="25" t="s">
        <v>166</v>
      </c>
      <c r="E337" s="25" t="s">
        <v>110</v>
      </c>
      <c r="F337" s="25">
        <v>15</v>
      </c>
      <c r="G337" s="25">
        <v>55</v>
      </c>
      <c r="H337" s="25" t="s">
        <v>154</v>
      </c>
      <c r="I337" s="25"/>
      <c r="J337" s="25">
        <v>1</v>
      </c>
      <c r="K337" s="25">
        <v>3</v>
      </c>
      <c r="L337" s="25">
        <v>1</v>
      </c>
      <c r="M337" s="25">
        <v>118</v>
      </c>
      <c r="N337" s="25">
        <v>236</v>
      </c>
    </row>
    <row r="338" spans="1:14" ht="22">
      <c r="A338" s="24">
        <v>40276</v>
      </c>
      <c r="B338" s="25" t="s">
        <v>502</v>
      </c>
      <c r="C338" s="25" t="s">
        <v>429</v>
      </c>
      <c r="D338" s="25" t="s">
        <v>166</v>
      </c>
      <c r="E338" s="25" t="s">
        <v>110</v>
      </c>
      <c r="F338" s="25">
        <v>25</v>
      </c>
      <c r="G338" s="25">
        <v>55</v>
      </c>
      <c r="H338" s="25" t="s">
        <v>156</v>
      </c>
      <c r="I338" s="25"/>
      <c r="J338" s="25">
        <v>1</v>
      </c>
      <c r="K338" s="25">
        <v>5</v>
      </c>
      <c r="L338" s="25">
        <v>1</v>
      </c>
      <c r="M338" s="25">
        <v>118</v>
      </c>
      <c r="N338" s="25">
        <v>236</v>
      </c>
    </row>
    <row r="339" spans="1:14" ht="22">
      <c r="A339" s="24">
        <v>40276</v>
      </c>
      <c r="B339" s="25" t="s">
        <v>503</v>
      </c>
      <c r="C339" s="25" t="s">
        <v>429</v>
      </c>
      <c r="D339" s="25" t="s">
        <v>180</v>
      </c>
      <c r="E339" s="25"/>
      <c r="F339" s="25"/>
      <c r="G339" s="25">
        <v>55</v>
      </c>
      <c r="H339" s="25" t="s">
        <v>156</v>
      </c>
      <c r="I339" s="25" t="s">
        <v>181</v>
      </c>
      <c r="J339" s="25"/>
      <c r="K339" s="25"/>
      <c r="L339" s="25"/>
      <c r="M339" s="25"/>
      <c r="N339" s="25"/>
    </row>
    <row r="340" spans="1:14" ht="22">
      <c r="A340" s="24">
        <v>40276</v>
      </c>
      <c r="B340" s="25" t="s">
        <v>504</v>
      </c>
      <c r="C340" s="25" t="s">
        <v>429</v>
      </c>
      <c r="D340" s="25" t="s">
        <v>180</v>
      </c>
      <c r="E340" s="25"/>
      <c r="F340" s="25"/>
      <c r="G340" s="25">
        <v>55</v>
      </c>
      <c r="H340" s="25" t="s">
        <v>156</v>
      </c>
      <c r="I340" s="25" t="s">
        <v>201</v>
      </c>
      <c r="J340" s="25"/>
      <c r="K340" s="25"/>
      <c r="L340" s="25"/>
      <c r="M340" s="25"/>
      <c r="N340" s="25"/>
    </row>
    <row r="341" spans="1:14" ht="22">
      <c r="A341" s="24">
        <v>40276</v>
      </c>
      <c r="B341" s="25" t="s">
        <v>505</v>
      </c>
      <c r="C341" s="25" t="s">
        <v>429</v>
      </c>
      <c r="D341" s="25" t="s">
        <v>166</v>
      </c>
      <c r="E341" s="25" t="s">
        <v>110</v>
      </c>
      <c r="F341" s="25">
        <v>45</v>
      </c>
      <c r="G341" s="25">
        <v>55</v>
      </c>
      <c r="H341" s="25" t="s">
        <v>158</v>
      </c>
      <c r="I341" s="25"/>
      <c r="J341" s="25">
        <v>2</v>
      </c>
      <c r="K341" s="25">
        <v>7</v>
      </c>
      <c r="L341" s="25">
        <v>2</v>
      </c>
      <c r="M341" s="25">
        <v>118</v>
      </c>
      <c r="N341" s="25">
        <v>236</v>
      </c>
    </row>
    <row r="342" spans="1:14" ht="22">
      <c r="A342" s="24">
        <v>40276</v>
      </c>
      <c r="B342" s="25" t="s">
        <v>506</v>
      </c>
      <c r="C342" s="25" t="s">
        <v>429</v>
      </c>
      <c r="D342" s="25" t="s">
        <v>180</v>
      </c>
      <c r="E342" s="25"/>
      <c r="F342" s="25"/>
      <c r="G342" s="25">
        <v>55</v>
      </c>
      <c r="H342" s="25" t="s">
        <v>158</v>
      </c>
      <c r="I342" s="25" t="s">
        <v>181</v>
      </c>
      <c r="J342" s="25"/>
      <c r="K342" s="25"/>
      <c r="L342" s="25"/>
      <c r="M342" s="25"/>
      <c r="N342" s="25"/>
    </row>
    <row r="343" spans="1:14" ht="22">
      <c r="A343" s="24">
        <v>40276</v>
      </c>
      <c r="B343" s="25" t="s">
        <v>507</v>
      </c>
      <c r="C343" s="25" t="s">
        <v>429</v>
      </c>
      <c r="D343" s="25" t="s">
        <v>180</v>
      </c>
      <c r="E343" s="25"/>
      <c r="F343" s="25"/>
      <c r="G343" s="25">
        <v>55</v>
      </c>
      <c r="H343" s="25" t="s">
        <v>158</v>
      </c>
      <c r="I343" s="25" t="s">
        <v>201</v>
      </c>
      <c r="J343" s="25"/>
      <c r="K343" s="25"/>
      <c r="L343" s="25"/>
      <c r="M343" s="25"/>
      <c r="N343" s="25"/>
    </row>
    <row r="344" spans="1:14" ht="22">
      <c r="A344" s="24">
        <v>40276</v>
      </c>
      <c r="B344" s="25" t="s">
        <v>508</v>
      </c>
      <c r="C344" s="25" t="s">
        <v>509</v>
      </c>
      <c r="D344" s="25" t="s">
        <v>153</v>
      </c>
      <c r="E344" s="25"/>
      <c r="F344" s="25"/>
      <c r="G344" s="25">
        <v>0</v>
      </c>
      <c r="H344" s="25" t="s">
        <v>154</v>
      </c>
      <c r="I344" s="25"/>
      <c r="J344" s="25">
        <v>7</v>
      </c>
      <c r="K344" s="25">
        <v>1</v>
      </c>
      <c r="L344" s="25">
        <v>1</v>
      </c>
      <c r="M344" s="25">
        <v>35</v>
      </c>
      <c r="N344" s="25">
        <v>1</v>
      </c>
    </row>
    <row r="345" spans="1:14" ht="22">
      <c r="A345" s="24">
        <v>40276</v>
      </c>
      <c r="B345" s="25" t="s">
        <v>510</v>
      </c>
      <c r="C345" s="25" t="s">
        <v>509</v>
      </c>
      <c r="D345" s="25" t="s">
        <v>153</v>
      </c>
      <c r="E345" s="25"/>
      <c r="F345" s="25"/>
      <c r="G345" s="25">
        <v>0</v>
      </c>
      <c r="H345" s="25" t="s">
        <v>156</v>
      </c>
      <c r="I345" s="25"/>
      <c r="J345" s="25">
        <v>16</v>
      </c>
      <c r="K345" s="25">
        <v>2</v>
      </c>
      <c r="L345" s="25">
        <v>2</v>
      </c>
      <c r="M345" s="25">
        <v>20</v>
      </c>
      <c r="N345" s="25">
        <v>26</v>
      </c>
    </row>
    <row r="346" spans="1:14" ht="22">
      <c r="A346" s="24">
        <v>40276</v>
      </c>
      <c r="B346" s="25" t="s">
        <v>511</v>
      </c>
      <c r="C346" s="25" t="s">
        <v>509</v>
      </c>
      <c r="D346" s="25" t="s">
        <v>153</v>
      </c>
      <c r="E346" s="25"/>
      <c r="F346" s="25"/>
      <c r="G346" s="25">
        <v>0</v>
      </c>
      <c r="H346" s="25" t="s">
        <v>158</v>
      </c>
      <c r="I346" s="25"/>
      <c r="J346" s="25">
        <v>51</v>
      </c>
      <c r="K346" s="25">
        <v>11</v>
      </c>
      <c r="L346" s="25">
        <v>3</v>
      </c>
      <c r="M346" s="25"/>
      <c r="N346" s="25"/>
    </row>
    <row r="347" spans="1:14" ht="22">
      <c r="A347" s="24">
        <v>40276</v>
      </c>
      <c r="B347" s="25" t="s">
        <v>512</v>
      </c>
      <c r="C347" s="25" t="s">
        <v>509</v>
      </c>
      <c r="D347" s="25" t="s">
        <v>153</v>
      </c>
      <c r="E347" s="25"/>
      <c r="F347" s="25"/>
      <c r="G347" s="25">
        <v>5</v>
      </c>
      <c r="H347" s="25" t="s">
        <v>154</v>
      </c>
      <c r="I347" s="25"/>
      <c r="J347" s="25">
        <v>5</v>
      </c>
      <c r="K347" s="25">
        <v>2</v>
      </c>
      <c r="L347" s="25">
        <v>1</v>
      </c>
      <c r="M347" s="25">
        <v>20</v>
      </c>
      <c r="N347" s="25">
        <v>26</v>
      </c>
    </row>
    <row r="348" spans="1:14" ht="22">
      <c r="A348" s="24">
        <v>40276</v>
      </c>
      <c r="B348" s="25" t="s">
        <v>513</v>
      </c>
      <c r="C348" s="25" t="s">
        <v>509</v>
      </c>
      <c r="D348" s="25" t="s">
        <v>153</v>
      </c>
      <c r="E348" s="25"/>
      <c r="F348" s="25"/>
      <c r="G348" s="25">
        <v>5</v>
      </c>
      <c r="H348" s="25" t="s">
        <v>156</v>
      </c>
      <c r="I348" s="25"/>
      <c r="J348" s="25">
        <v>12</v>
      </c>
      <c r="K348" s="25">
        <v>9</v>
      </c>
      <c r="L348" s="25">
        <v>3</v>
      </c>
      <c r="M348" s="25"/>
      <c r="N348" s="25"/>
    </row>
    <row r="349" spans="1:14" ht="22">
      <c r="A349" s="24">
        <v>40276</v>
      </c>
      <c r="B349" s="25" t="s">
        <v>514</v>
      </c>
      <c r="C349" s="25" t="s">
        <v>509</v>
      </c>
      <c r="D349" s="25" t="s">
        <v>153</v>
      </c>
      <c r="E349" s="25"/>
      <c r="F349" s="25"/>
      <c r="G349" s="25">
        <v>5</v>
      </c>
      <c r="H349" s="25" t="s">
        <v>158</v>
      </c>
      <c r="I349" s="25"/>
      <c r="J349" s="25">
        <v>31</v>
      </c>
      <c r="K349" s="25">
        <v>23</v>
      </c>
      <c r="L349" s="25">
        <v>6</v>
      </c>
      <c r="M349" s="25"/>
      <c r="N349" s="25"/>
    </row>
    <row r="350" spans="1:14" ht="22">
      <c r="A350" s="24">
        <v>40276</v>
      </c>
      <c r="B350" s="25" t="s">
        <v>442</v>
      </c>
      <c r="C350" s="25" t="s">
        <v>509</v>
      </c>
      <c r="D350" s="25" t="s">
        <v>153</v>
      </c>
      <c r="E350" s="25"/>
      <c r="F350" s="25"/>
      <c r="G350" s="25">
        <v>10</v>
      </c>
      <c r="H350" s="25" t="s">
        <v>154</v>
      </c>
      <c r="I350" s="25"/>
      <c r="J350" s="25">
        <v>3</v>
      </c>
      <c r="K350" s="25"/>
      <c r="L350" s="25"/>
      <c r="M350" s="25">
        <v>35</v>
      </c>
      <c r="N350" s="25">
        <v>94</v>
      </c>
    </row>
    <row r="351" spans="1:14" ht="22">
      <c r="A351" s="24">
        <v>40276</v>
      </c>
      <c r="B351" s="25" t="s">
        <v>515</v>
      </c>
      <c r="C351" s="25" t="s">
        <v>509</v>
      </c>
      <c r="D351" s="25" t="s">
        <v>166</v>
      </c>
      <c r="E351" s="25" t="s">
        <v>219</v>
      </c>
      <c r="F351" s="25">
        <v>1</v>
      </c>
      <c r="G351" s="25">
        <v>10</v>
      </c>
      <c r="H351" s="25" t="s">
        <v>156</v>
      </c>
      <c r="I351" s="25"/>
      <c r="J351" s="25">
        <v>14</v>
      </c>
      <c r="K351" s="25">
        <v>6</v>
      </c>
      <c r="L351" s="25">
        <v>4</v>
      </c>
      <c r="M351" s="25"/>
      <c r="N351" s="25"/>
    </row>
    <row r="352" spans="1:14" ht="22">
      <c r="A352" s="24">
        <v>40276</v>
      </c>
      <c r="B352" s="25" t="s">
        <v>516</v>
      </c>
      <c r="C352" s="25" t="s">
        <v>509</v>
      </c>
      <c r="D352" s="25" t="s">
        <v>166</v>
      </c>
      <c r="E352" s="25" t="s">
        <v>219</v>
      </c>
      <c r="F352" s="25">
        <v>1</v>
      </c>
      <c r="G352" s="25">
        <v>10</v>
      </c>
      <c r="H352" s="25" t="s">
        <v>158</v>
      </c>
      <c r="I352" s="25"/>
      <c r="J352" s="25">
        <v>30</v>
      </c>
      <c r="K352" s="25">
        <v>12</v>
      </c>
      <c r="L352" s="25">
        <v>6</v>
      </c>
      <c r="M352" s="25"/>
      <c r="N352" s="25"/>
    </row>
    <row r="353" spans="1:14" ht="22">
      <c r="A353" s="24">
        <v>40276</v>
      </c>
      <c r="B353" s="25" t="s">
        <v>517</v>
      </c>
      <c r="C353" s="25" t="s">
        <v>509</v>
      </c>
      <c r="D353" s="25" t="s">
        <v>166</v>
      </c>
      <c r="E353" s="25" t="s">
        <v>219</v>
      </c>
      <c r="F353" s="25">
        <v>1</v>
      </c>
      <c r="G353" s="25">
        <v>15</v>
      </c>
      <c r="H353" s="25" t="s">
        <v>154</v>
      </c>
      <c r="I353" s="25"/>
      <c r="J353" s="25">
        <v>3</v>
      </c>
      <c r="K353" s="25">
        <v>1</v>
      </c>
      <c r="L353" s="25"/>
      <c r="M353" s="25">
        <v>53</v>
      </c>
      <c r="N353" s="25">
        <v>9</v>
      </c>
    </row>
    <row r="354" spans="1:14" ht="22">
      <c r="A354" s="24">
        <v>40276</v>
      </c>
      <c r="B354" s="25" t="s">
        <v>370</v>
      </c>
      <c r="C354" s="25" t="s">
        <v>509</v>
      </c>
      <c r="D354" s="25" t="s">
        <v>166</v>
      </c>
      <c r="E354" s="25" t="s">
        <v>219</v>
      </c>
      <c r="F354" s="25">
        <v>2</v>
      </c>
      <c r="G354" s="25">
        <v>15</v>
      </c>
      <c r="H354" s="25" t="s">
        <v>156</v>
      </c>
      <c r="I354" s="25"/>
      <c r="J354" s="25">
        <v>22</v>
      </c>
      <c r="K354" s="25">
        <v>6</v>
      </c>
      <c r="L354" s="25"/>
      <c r="M354" s="25"/>
      <c r="N354" s="25"/>
    </row>
    <row r="355" spans="1:14" ht="22">
      <c r="A355" s="24">
        <v>40276</v>
      </c>
      <c r="B355" s="25" t="s">
        <v>518</v>
      </c>
      <c r="C355" s="25" t="s">
        <v>509</v>
      </c>
      <c r="D355" s="25" t="s">
        <v>166</v>
      </c>
      <c r="E355" s="25" t="s">
        <v>219</v>
      </c>
      <c r="F355" s="25">
        <v>15</v>
      </c>
      <c r="G355" s="25">
        <v>15</v>
      </c>
      <c r="H355" s="25" t="s">
        <v>158</v>
      </c>
      <c r="I355" s="25"/>
      <c r="J355" s="25">
        <v>49</v>
      </c>
      <c r="K355" s="25">
        <v>9</v>
      </c>
      <c r="L355" s="25">
        <v>4</v>
      </c>
      <c r="M355" s="25"/>
      <c r="N355" s="25"/>
    </row>
    <row r="356" spans="1:14" ht="22">
      <c r="A356" s="24">
        <v>40276</v>
      </c>
      <c r="B356" s="25" t="s">
        <v>519</v>
      </c>
      <c r="C356" s="25" t="s">
        <v>509</v>
      </c>
      <c r="D356" s="25" t="s">
        <v>166</v>
      </c>
      <c r="E356" s="25" t="s">
        <v>219</v>
      </c>
      <c r="F356" s="25">
        <v>1</v>
      </c>
      <c r="G356" s="25">
        <v>20</v>
      </c>
      <c r="H356" s="25" t="s">
        <v>154</v>
      </c>
      <c r="I356" s="25"/>
      <c r="J356" s="25">
        <v>3</v>
      </c>
      <c r="K356" s="25">
        <v>1</v>
      </c>
      <c r="L356" s="25"/>
      <c r="M356" s="25">
        <v>30</v>
      </c>
      <c r="N356" s="25">
        <v>80</v>
      </c>
    </row>
    <row r="357" spans="1:14" ht="22">
      <c r="A357" s="24">
        <v>40276</v>
      </c>
      <c r="B357" s="25" t="s">
        <v>520</v>
      </c>
      <c r="C357" s="25" t="s">
        <v>509</v>
      </c>
      <c r="D357" s="25" t="s">
        <v>166</v>
      </c>
      <c r="E357" s="25" t="s">
        <v>219</v>
      </c>
      <c r="F357" s="25">
        <v>3</v>
      </c>
      <c r="G357" s="25">
        <v>20</v>
      </c>
      <c r="H357" s="25" t="s">
        <v>156</v>
      </c>
      <c r="I357" s="25"/>
      <c r="J357" s="25">
        <v>11</v>
      </c>
      <c r="K357" s="25">
        <v>2</v>
      </c>
      <c r="L357" s="25">
        <v>2</v>
      </c>
      <c r="M357" s="25"/>
      <c r="N357" s="25"/>
    </row>
    <row r="358" spans="1:14" ht="22">
      <c r="A358" s="24">
        <v>40276</v>
      </c>
      <c r="B358" s="25" t="s">
        <v>521</v>
      </c>
      <c r="C358" s="25" t="s">
        <v>509</v>
      </c>
      <c r="D358" s="25" t="s">
        <v>166</v>
      </c>
      <c r="E358" s="25" t="s">
        <v>171</v>
      </c>
      <c r="F358" s="25">
        <v>1</v>
      </c>
      <c r="G358" s="25">
        <v>20</v>
      </c>
      <c r="H358" s="25" t="s">
        <v>156</v>
      </c>
      <c r="I358" s="25"/>
      <c r="J358" s="25"/>
      <c r="K358" s="25"/>
      <c r="L358" s="25"/>
      <c r="M358" s="25"/>
      <c r="N358" s="25"/>
    </row>
    <row r="359" spans="1:14" ht="22">
      <c r="A359" s="24">
        <v>40276</v>
      </c>
      <c r="B359" s="25" t="s">
        <v>522</v>
      </c>
      <c r="C359" s="25" t="s">
        <v>509</v>
      </c>
      <c r="D359" s="25" t="s">
        <v>166</v>
      </c>
      <c r="E359" s="25" t="s">
        <v>219</v>
      </c>
      <c r="F359" s="25">
        <v>10</v>
      </c>
      <c r="G359" s="25">
        <v>20</v>
      </c>
      <c r="H359" s="25" t="s">
        <v>158</v>
      </c>
      <c r="I359" s="25"/>
      <c r="J359" s="25">
        <v>26</v>
      </c>
      <c r="K359" s="25">
        <v>6</v>
      </c>
      <c r="L359" s="25">
        <v>5</v>
      </c>
      <c r="M359" s="25"/>
      <c r="N359" s="25"/>
    </row>
    <row r="360" spans="1:14" ht="22">
      <c r="A360" s="24">
        <v>40276</v>
      </c>
      <c r="B360" s="25" t="s">
        <v>523</v>
      </c>
      <c r="C360" s="25" t="s">
        <v>509</v>
      </c>
      <c r="D360" s="25" t="s">
        <v>166</v>
      </c>
      <c r="E360" s="25" t="s">
        <v>191</v>
      </c>
      <c r="F360" s="25">
        <v>1</v>
      </c>
      <c r="G360" s="25">
        <v>20</v>
      </c>
      <c r="H360" s="25" t="s">
        <v>158</v>
      </c>
      <c r="I360" s="25"/>
      <c r="J360" s="25"/>
      <c r="K360" s="25"/>
      <c r="L360" s="25"/>
      <c r="M360" s="25"/>
      <c r="N360" s="25"/>
    </row>
    <row r="361" spans="1:14" ht="22">
      <c r="A361" s="24">
        <v>40276</v>
      </c>
      <c r="B361" s="25" t="s">
        <v>524</v>
      </c>
      <c r="C361" s="25" t="s">
        <v>509</v>
      </c>
      <c r="D361" s="25" t="s">
        <v>166</v>
      </c>
      <c r="E361" s="25" t="s">
        <v>171</v>
      </c>
      <c r="F361" s="25">
        <v>1</v>
      </c>
      <c r="G361" s="25">
        <v>20</v>
      </c>
      <c r="H361" s="25" t="s">
        <v>158</v>
      </c>
      <c r="I361" s="25"/>
      <c r="J361" s="25"/>
      <c r="K361" s="25"/>
      <c r="L361" s="25"/>
      <c r="M361" s="25"/>
      <c r="N361" s="25"/>
    </row>
    <row r="362" spans="1:14" ht="22">
      <c r="A362" s="24">
        <v>40276</v>
      </c>
      <c r="B362" s="25" t="s">
        <v>525</v>
      </c>
      <c r="C362" s="25" t="s">
        <v>509</v>
      </c>
      <c r="D362" s="25" t="s">
        <v>166</v>
      </c>
      <c r="E362" s="25" t="s">
        <v>219</v>
      </c>
      <c r="F362" s="25">
        <v>3</v>
      </c>
      <c r="G362" s="25">
        <v>25</v>
      </c>
      <c r="H362" s="25" t="s">
        <v>154</v>
      </c>
      <c r="I362" s="25"/>
      <c r="J362" s="25">
        <v>2</v>
      </c>
      <c r="K362" s="25"/>
      <c r="L362" s="25"/>
      <c r="M362" s="25">
        <v>50</v>
      </c>
      <c r="N362" s="25">
        <v>36</v>
      </c>
    </row>
    <row r="363" spans="1:14" ht="22">
      <c r="A363" s="24">
        <v>40276</v>
      </c>
      <c r="B363" s="25" t="s">
        <v>285</v>
      </c>
      <c r="C363" s="25" t="s">
        <v>509</v>
      </c>
      <c r="D363" s="25" t="s">
        <v>166</v>
      </c>
      <c r="E363" s="25" t="s">
        <v>171</v>
      </c>
      <c r="F363" s="25">
        <v>1</v>
      </c>
      <c r="G363" s="25">
        <v>25</v>
      </c>
      <c r="H363" s="25" t="s">
        <v>154</v>
      </c>
      <c r="I363" s="25"/>
      <c r="J363" s="25"/>
      <c r="K363" s="25"/>
      <c r="L363" s="25"/>
      <c r="M363" s="25"/>
      <c r="N363" s="25"/>
    </row>
    <row r="364" spans="1:14" ht="22">
      <c r="A364" s="24">
        <v>40276</v>
      </c>
      <c r="B364" s="25" t="s">
        <v>526</v>
      </c>
      <c r="C364" s="25" t="s">
        <v>509</v>
      </c>
      <c r="D364" s="25" t="s">
        <v>166</v>
      </c>
      <c r="E364" s="25" t="s">
        <v>219</v>
      </c>
      <c r="F364" s="25">
        <v>10</v>
      </c>
      <c r="G364" s="25">
        <v>25</v>
      </c>
      <c r="H364" s="25" t="s">
        <v>156</v>
      </c>
      <c r="I364" s="25"/>
      <c r="J364" s="25">
        <v>11</v>
      </c>
      <c r="K364" s="25">
        <v>3</v>
      </c>
      <c r="L364" s="25"/>
      <c r="M364" s="25"/>
      <c r="N364" s="25"/>
    </row>
    <row r="365" spans="1:14" ht="22">
      <c r="A365" s="24">
        <v>40276</v>
      </c>
      <c r="B365" s="25" t="s">
        <v>527</v>
      </c>
      <c r="C365" s="25" t="s">
        <v>509</v>
      </c>
      <c r="D365" s="25" t="s">
        <v>166</v>
      </c>
      <c r="E365" s="25" t="s">
        <v>171</v>
      </c>
      <c r="F365" s="25">
        <v>1</v>
      </c>
      <c r="G365" s="25">
        <v>25</v>
      </c>
      <c r="H365" s="25" t="s">
        <v>156</v>
      </c>
      <c r="I365" s="25"/>
      <c r="J365" s="25"/>
      <c r="K365" s="25"/>
      <c r="L365" s="25"/>
      <c r="M365" s="25"/>
      <c r="N365" s="25"/>
    </row>
    <row r="366" spans="1:14" ht="22">
      <c r="A366" s="24">
        <v>40276</v>
      </c>
      <c r="B366" s="25" t="s">
        <v>528</v>
      </c>
      <c r="C366" s="25" t="s">
        <v>509</v>
      </c>
      <c r="D366" s="25" t="s">
        <v>180</v>
      </c>
      <c r="E366" s="25"/>
      <c r="F366" s="25"/>
      <c r="G366" s="25">
        <v>25</v>
      </c>
      <c r="H366" s="25" t="s">
        <v>156</v>
      </c>
      <c r="I366" s="25" t="s">
        <v>181</v>
      </c>
      <c r="J366" s="25"/>
      <c r="K366" s="25"/>
      <c r="L366" s="25"/>
      <c r="M366" s="25"/>
      <c r="N366" s="25"/>
    </row>
    <row r="367" spans="1:14" ht="22">
      <c r="A367" s="24">
        <v>40276</v>
      </c>
      <c r="B367" s="25" t="s">
        <v>529</v>
      </c>
      <c r="C367" s="25" t="s">
        <v>509</v>
      </c>
      <c r="D367" s="25" t="s">
        <v>166</v>
      </c>
      <c r="E367" s="25" t="s">
        <v>178</v>
      </c>
      <c r="F367" s="25">
        <v>1</v>
      </c>
      <c r="G367" s="25">
        <v>25</v>
      </c>
      <c r="H367" s="25" t="s">
        <v>156</v>
      </c>
      <c r="I367" s="25"/>
      <c r="J367" s="25"/>
      <c r="K367" s="25"/>
      <c r="L367" s="25"/>
      <c r="M367" s="25"/>
      <c r="N367" s="25"/>
    </row>
    <row r="368" spans="1:14" ht="22">
      <c r="A368" s="24">
        <v>40276</v>
      </c>
      <c r="B368" s="25" t="s">
        <v>530</v>
      </c>
      <c r="C368" s="25" t="s">
        <v>509</v>
      </c>
      <c r="D368" s="25" t="s">
        <v>166</v>
      </c>
      <c r="E368" s="25" t="s">
        <v>219</v>
      </c>
      <c r="F368" s="25">
        <v>16</v>
      </c>
      <c r="G368" s="25">
        <v>25</v>
      </c>
      <c r="H368" s="25" t="s">
        <v>158</v>
      </c>
      <c r="I368" s="25"/>
      <c r="J368" s="25">
        <v>24</v>
      </c>
      <c r="K368" s="25">
        <v>6</v>
      </c>
      <c r="L368" s="25">
        <v>4</v>
      </c>
      <c r="M368" s="25"/>
      <c r="N368" s="25"/>
    </row>
    <row r="369" spans="1:14" ht="22">
      <c r="A369" s="24">
        <v>40276</v>
      </c>
      <c r="B369" s="25" t="s">
        <v>531</v>
      </c>
      <c r="C369" s="25" t="s">
        <v>509</v>
      </c>
      <c r="D369" s="25" t="s">
        <v>180</v>
      </c>
      <c r="E369" s="25"/>
      <c r="F369" s="25"/>
      <c r="G369" s="25">
        <v>25</v>
      </c>
      <c r="H369" s="25" t="s">
        <v>158</v>
      </c>
      <c r="I369" s="25" t="s">
        <v>181</v>
      </c>
      <c r="J369" s="25"/>
      <c r="K369" s="25"/>
      <c r="L369" s="25"/>
      <c r="M369" s="25"/>
      <c r="N369" s="25"/>
    </row>
    <row r="370" spans="1:14" ht="22">
      <c r="A370" s="24">
        <v>40276</v>
      </c>
      <c r="B370" s="25" t="s">
        <v>532</v>
      </c>
      <c r="C370" s="25" t="s">
        <v>509</v>
      </c>
      <c r="D370" s="25" t="s">
        <v>166</v>
      </c>
      <c r="E370" s="25" t="s">
        <v>171</v>
      </c>
      <c r="F370" s="25">
        <v>2</v>
      </c>
      <c r="G370" s="25">
        <v>25</v>
      </c>
      <c r="H370" s="25" t="s">
        <v>158</v>
      </c>
      <c r="I370" s="25"/>
      <c r="J370" s="25"/>
      <c r="K370" s="25"/>
      <c r="L370" s="25"/>
      <c r="M370" s="25"/>
      <c r="N370" s="25"/>
    </row>
    <row r="371" spans="1:14" ht="22">
      <c r="A371" s="24">
        <v>40276</v>
      </c>
      <c r="B371" s="25" t="s">
        <v>533</v>
      </c>
      <c r="C371" s="25" t="s">
        <v>509</v>
      </c>
      <c r="D371" s="25" t="s">
        <v>166</v>
      </c>
      <c r="E371" s="25" t="s">
        <v>178</v>
      </c>
      <c r="F371" s="25">
        <v>1</v>
      </c>
      <c r="G371" s="25">
        <v>25</v>
      </c>
      <c r="H371" s="25" t="s">
        <v>158</v>
      </c>
      <c r="I371" s="25"/>
      <c r="J371" s="25"/>
      <c r="K371" s="25"/>
      <c r="L371" s="25"/>
      <c r="M371" s="25"/>
      <c r="N371" s="25"/>
    </row>
    <row r="372" spans="1:14" ht="22">
      <c r="A372" s="24">
        <v>40276</v>
      </c>
      <c r="B372" s="25" t="s">
        <v>534</v>
      </c>
      <c r="C372" s="25" t="s">
        <v>509</v>
      </c>
      <c r="D372" s="25" t="s">
        <v>166</v>
      </c>
      <c r="E372" s="25" t="s">
        <v>219</v>
      </c>
      <c r="F372" s="25">
        <v>1</v>
      </c>
      <c r="G372" s="25">
        <v>30</v>
      </c>
      <c r="H372" s="25" t="s">
        <v>154</v>
      </c>
      <c r="I372" s="25"/>
      <c r="J372" s="25"/>
      <c r="K372" s="25">
        <v>1</v>
      </c>
      <c r="L372" s="25"/>
      <c r="M372" s="25"/>
      <c r="N372" s="25"/>
    </row>
    <row r="373" spans="1:14" ht="22">
      <c r="A373" s="24">
        <v>40276</v>
      </c>
      <c r="B373" s="25" t="s">
        <v>535</v>
      </c>
      <c r="C373" s="25" t="s">
        <v>509</v>
      </c>
      <c r="D373" s="25" t="s">
        <v>166</v>
      </c>
      <c r="E373" s="25" t="s">
        <v>219</v>
      </c>
      <c r="F373" s="25">
        <v>1</v>
      </c>
      <c r="G373" s="25">
        <v>30</v>
      </c>
      <c r="H373" s="25" t="s">
        <v>156</v>
      </c>
      <c r="I373" s="25"/>
      <c r="J373" s="25"/>
      <c r="K373" s="25">
        <v>7</v>
      </c>
      <c r="L373" s="25">
        <v>1</v>
      </c>
      <c r="M373" s="25"/>
      <c r="N373" s="25"/>
    </row>
    <row r="374" spans="1:14" ht="22">
      <c r="A374" s="24">
        <v>40276</v>
      </c>
      <c r="B374" s="25" t="s">
        <v>536</v>
      </c>
      <c r="C374" s="25" t="s">
        <v>509</v>
      </c>
      <c r="D374" s="25" t="s">
        <v>166</v>
      </c>
      <c r="E374" s="25" t="s">
        <v>72</v>
      </c>
      <c r="F374" s="25">
        <v>1</v>
      </c>
      <c r="G374" s="25">
        <v>30</v>
      </c>
      <c r="H374" s="25" t="s">
        <v>156</v>
      </c>
      <c r="I374" s="25"/>
      <c r="J374" s="25"/>
      <c r="K374" s="25"/>
      <c r="L374" s="25"/>
      <c r="M374" s="25"/>
      <c r="N374" s="25"/>
    </row>
    <row r="375" spans="1:14" ht="22">
      <c r="A375" s="24">
        <v>40276</v>
      </c>
      <c r="B375" s="25" t="s">
        <v>537</v>
      </c>
      <c r="C375" s="25" t="s">
        <v>509</v>
      </c>
      <c r="D375" s="25" t="s">
        <v>166</v>
      </c>
      <c r="E375" s="25" t="s">
        <v>219</v>
      </c>
      <c r="F375" s="25">
        <v>1</v>
      </c>
      <c r="G375" s="25">
        <v>30</v>
      </c>
      <c r="H375" s="25" t="s">
        <v>158</v>
      </c>
      <c r="I375" s="25"/>
      <c r="J375" s="25">
        <v>12</v>
      </c>
      <c r="K375" s="25">
        <v>8</v>
      </c>
      <c r="L375" s="25">
        <v>4</v>
      </c>
      <c r="M375" s="25"/>
      <c r="N375" s="25"/>
    </row>
    <row r="376" spans="1:14" ht="22">
      <c r="A376" s="24">
        <v>40276</v>
      </c>
      <c r="B376" s="25" t="s">
        <v>298</v>
      </c>
      <c r="C376" s="25" t="s">
        <v>509</v>
      </c>
      <c r="D376" s="25" t="s">
        <v>166</v>
      </c>
      <c r="E376" s="25" t="s">
        <v>72</v>
      </c>
      <c r="F376" s="25">
        <v>1</v>
      </c>
      <c r="G376" s="25">
        <v>30</v>
      </c>
      <c r="H376" s="25" t="s">
        <v>158</v>
      </c>
      <c r="I376" s="25"/>
      <c r="J376" s="25"/>
      <c r="K376" s="25"/>
      <c r="L376" s="25"/>
      <c r="M376" s="25"/>
      <c r="N376" s="25"/>
    </row>
    <row r="377" spans="1:14" ht="22">
      <c r="A377" s="24">
        <v>40276</v>
      </c>
      <c r="B377" s="25" t="s">
        <v>538</v>
      </c>
      <c r="C377" s="25" t="s">
        <v>509</v>
      </c>
      <c r="D377" s="25" t="s">
        <v>166</v>
      </c>
      <c r="E377" s="25" t="s">
        <v>171</v>
      </c>
      <c r="F377" s="25">
        <v>1</v>
      </c>
      <c r="G377" s="25">
        <v>30</v>
      </c>
      <c r="H377" s="25" t="s">
        <v>158</v>
      </c>
      <c r="I377" s="25"/>
      <c r="J377" s="25"/>
      <c r="K377" s="25"/>
      <c r="L377" s="25"/>
      <c r="M377" s="25"/>
      <c r="N377" s="25"/>
    </row>
    <row r="378" spans="1:14" ht="22">
      <c r="A378" s="24">
        <v>40276</v>
      </c>
      <c r="B378" s="25" t="s">
        <v>539</v>
      </c>
      <c r="C378" s="25" t="s">
        <v>509</v>
      </c>
      <c r="D378" s="25" t="s">
        <v>166</v>
      </c>
      <c r="E378" s="25" t="s">
        <v>178</v>
      </c>
      <c r="F378" s="25">
        <v>1</v>
      </c>
      <c r="G378" s="25">
        <v>35</v>
      </c>
      <c r="H378" s="25" t="s">
        <v>154</v>
      </c>
      <c r="I378" s="25"/>
      <c r="J378" s="25"/>
      <c r="K378" s="25"/>
      <c r="L378" s="25"/>
      <c r="M378" s="25"/>
      <c r="N378" s="25"/>
    </row>
    <row r="379" spans="1:14" ht="22">
      <c r="A379" s="24">
        <v>40276</v>
      </c>
      <c r="B379" s="25" t="s">
        <v>540</v>
      </c>
      <c r="C379" s="25" t="s">
        <v>509</v>
      </c>
      <c r="D379" s="25" t="s">
        <v>166</v>
      </c>
      <c r="E379" s="25" t="s">
        <v>191</v>
      </c>
      <c r="F379" s="25">
        <v>70</v>
      </c>
      <c r="G379" s="25">
        <v>35</v>
      </c>
      <c r="H379" s="25" t="s">
        <v>154</v>
      </c>
      <c r="I379" s="25"/>
      <c r="J379" s="25"/>
      <c r="K379" s="25"/>
      <c r="L379" s="25"/>
      <c r="M379" s="25"/>
      <c r="N379" s="25"/>
    </row>
    <row r="380" spans="1:14" ht="22">
      <c r="A380" s="24">
        <v>40276</v>
      </c>
      <c r="B380" s="25" t="s">
        <v>541</v>
      </c>
      <c r="C380" s="25" t="s">
        <v>509</v>
      </c>
      <c r="D380" s="25" t="s">
        <v>166</v>
      </c>
      <c r="E380" s="25" t="s">
        <v>219</v>
      </c>
      <c r="F380" s="25">
        <v>1</v>
      </c>
      <c r="G380" s="25">
        <v>35</v>
      </c>
      <c r="H380" s="25" t="s">
        <v>154</v>
      </c>
      <c r="I380" s="25"/>
      <c r="J380" s="25"/>
      <c r="K380" s="25"/>
      <c r="L380" s="25"/>
      <c r="M380" s="25"/>
      <c r="N380" s="25"/>
    </row>
    <row r="381" spans="1:14" ht="22">
      <c r="A381" s="24">
        <v>40276</v>
      </c>
      <c r="B381" s="25" t="s">
        <v>542</v>
      </c>
      <c r="C381" s="25" t="s">
        <v>509</v>
      </c>
      <c r="D381" s="25" t="s">
        <v>166</v>
      </c>
      <c r="E381" s="25" t="s">
        <v>72</v>
      </c>
      <c r="F381" s="25">
        <v>1</v>
      </c>
      <c r="G381" s="25">
        <v>35</v>
      </c>
      <c r="H381" s="25" t="s">
        <v>154</v>
      </c>
      <c r="I381" s="25"/>
      <c r="J381" s="25"/>
      <c r="K381" s="25"/>
      <c r="L381" s="25"/>
      <c r="M381" s="25"/>
      <c r="N381" s="25"/>
    </row>
    <row r="382" spans="1:14" ht="22">
      <c r="A382" s="24">
        <v>40276</v>
      </c>
      <c r="B382" s="25" t="s">
        <v>543</v>
      </c>
      <c r="C382" s="25" t="s">
        <v>509</v>
      </c>
      <c r="D382" s="25" t="s">
        <v>166</v>
      </c>
      <c r="E382" s="25" t="s">
        <v>219</v>
      </c>
      <c r="F382" s="25">
        <v>1</v>
      </c>
      <c r="G382" s="25">
        <v>35</v>
      </c>
      <c r="H382" s="25" t="s">
        <v>156</v>
      </c>
      <c r="I382" s="25"/>
      <c r="J382" s="25">
        <v>6</v>
      </c>
      <c r="K382" s="25"/>
      <c r="L382" s="25">
        <v>3</v>
      </c>
      <c r="M382" s="25">
        <v>108</v>
      </c>
      <c r="N382" s="25">
        <v>57</v>
      </c>
    </row>
    <row r="383" spans="1:14" ht="22">
      <c r="A383" s="24">
        <v>40276</v>
      </c>
      <c r="B383" s="25" t="s">
        <v>544</v>
      </c>
      <c r="C383" s="25" t="s">
        <v>509</v>
      </c>
      <c r="D383" s="25" t="s">
        <v>166</v>
      </c>
      <c r="E383" s="25" t="s">
        <v>191</v>
      </c>
      <c r="F383" s="25">
        <v>25</v>
      </c>
      <c r="G383" s="25">
        <v>35</v>
      </c>
      <c r="H383" s="25" t="s">
        <v>156</v>
      </c>
      <c r="I383" s="25"/>
      <c r="J383" s="25"/>
      <c r="K383" s="25"/>
      <c r="L383" s="25"/>
      <c r="M383" s="25"/>
      <c r="N383" s="25"/>
    </row>
    <row r="384" spans="1:14" ht="22">
      <c r="A384" s="24">
        <v>40276</v>
      </c>
      <c r="B384" s="25" t="s">
        <v>545</v>
      </c>
      <c r="C384" s="25" t="s">
        <v>509</v>
      </c>
      <c r="D384" s="25" t="s">
        <v>166</v>
      </c>
      <c r="E384" s="25" t="s">
        <v>178</v>
      </c>
      <c r="F384" s="25">
        <v>1</v>
      </c>
      <c r="G384" s="25">
        <v>35</v>
      </c>
      <c r="H384" s="25" t="s">
        <v>156</v>
      </c>
      <c r="I384" s="25"/>
      <c r="J384" s="25"/>
      <c r="K384" s="25"/>
      <c r="L384" s="25"/>
      <c r="M384" s="25"/>
      <c r="N384" s="25"/>
    </row>
    <row r="385" spans="1:14" ht="22">
      <c r="A385" s="24">
        <v>40276</v>
      </c>
      <c r="B385" s="25" t="s">
        <v>546</v>
      </c>
      <c r="C385" s="25" t="s">
        <v>509</v>
      </c>
      <c r="D385" s="25" t="s">
        <v>166</v>
      </c>
      <c r="E385" s="25" t="s">
        <v>72</v>
      </c>
      <c r="F385" s="25">
        <v>1</v>
      </c>
      <c r="G385" s="25">
        <v>35</v>
      </c>
      <c r="H385" s="25" t="s">
        <v>156</v>
      </c>
      <c r="I385" s="25"/>
      <c r="J385" s="25"/>
      <c r="K385" s="25"/>
      <c r="L385" s="25"/>
      <c r="M385" s="25"/>
      <c r="N385" s="25"/>
    </row>
    <row r="386" spans="1:14" ht="22">
      <c r="A386" s="24">
        <v>40276</v>
      </c>
      <c r="B386" s="25" t="s">
        <v>547</v>
      </c>
      <c r="C386" s="25" t="s">
        <v>509</v>
      </c>
      <c r="D386" s="25" t="s">
        <v>166</v>
      </c>
      <c r="E386" s="25" t="s">
        <v>219</v>
      </c>
      <c r="F386" s="25">
        <v>3</v>
      </c>
      <c r="G386" s="25">
        <v>35</v>
      </c>
      <c r="H386" s="25" t="s">
        <v>158</v>
      </c>
      <c r="I386" s="25"/>
      <c r="J386" s="25">
        <v>18</v>
      </c>
      <c r="K386" s="25"/>
      <c r="L386" s="25">
        <v>8</v>
      </c>
      <c r="M386" s="25"/>
      <c r="N386" s="25"/>
    </row>
    <row r="387" spans="1:14" ht="22">
      <c r="A387" s="24">
        <v>40276</v>
      </c>
      <c r="B387" s="25" t="s">
        <v>548</v>
      </c>
      <c r="C387" s="25" t="s">
        <v>509</v>
      </c>
      <c r="D387" s="25" t="s">
        <v>166</v>
      </c>
      <c r="E387" s="25" t="s">
        <v>178</v>
      </c>
      <c r="F387" s="25">
        <v>1</v>
      </c>
      <c r="G387" s="25">
        <v>35</v>
      </c>
      <c r="H387" s="25" t="s">
        <v>158</v>
      </c>
      <c r="I387" s="25"/>
      <c r="J387" s="25"/>
      <c r="K387" s="25"/>
      <c r="L387" s="25"/>
      <c r="M387" s="25"/>
      <c r="N387" s="25"/>
    </row>
    <row r="388" spans="1:14" ht="22">
      <c r="A388" s="24">
        <v>40276</v>
      </c>
      <c r="B388" s="25" t="s">
        <v>549</v>
      </c>
      <c r="C388" s="25" t="s">
        <v>509</v>
      </c>
      <c r="D388" s="25" t="s">
        <v>166</v>
      </c>
      <c r="E388" s="25" t="s">
        <v>191</v>
      </c>
      <c r="F388" s="25">
        <v>15</v>
      </c>
      <c r="G388" s="25">
        <v>35</v>
      </c>
      <c r="H388" s="25" t="s">
        <v>158</v>
      </c>
      <c r="I388" s="25"/>
      <c r="J388" s="25"/>
      <c r="K388" s="25"/>
      <c r="L388" s="25"/>
      <c r="M388" s="25"/>
      <c r="N388" s="25"/>
    </row>
    <row r="389" spans="1:14" ht="22">
      <c r="A389" s="24">
        <v>40276</v>
      </c>
      <c r="B389" s="25" t="s">
        <v>550</v>
      </c>
      <c r="C389" s="25" t="s">
        <v>509</v>
      </c>
      <c r="D389" s="25" t="s">
        <v>166</v>
      </c>
      <c r="E389" s="25" t="s">
        <v>551</v>
      </c>
      <c r="F389" s="25">
        <v>1</v>
      </c>
      <c r="G389" s="25">
        <v>35</v>
      </c>
      <c r="H389" s="25" t="s">
        <v>158</v>
      </c>
      <c r="I389" s="25"/>
      <c r="J389" s="25"/>
      <c r="K389" s="25"/>
      <c r="L389" s="25"/>
      <c r="M389" s="25"/>
      <c r="N389" s="25"/>
    </row>
    <row r="390" spans="1:14" ht="22">
      <c r="A390" s="24">
        <v>40276</v>
      </c>
      <c r="B390" s="25" t="s">
        <v>552</v>
      </c>
      <c r="C390" s="25" t="s">
        <v>509</v>
      </c>
      <c r="D390" s="25" t="s">
        <v>166</v>
      </c>
      <c r="E390" s="25" t="s">
        <v>72</v>
      </c>
      <c r="F390" s="25">
        <v>5</v>
      </c>
      <c r="G390" s="25">
        <v>40</v>
      </c>
      <c r="H390" s="25" t="s">
        <v>154</v>
      </c>
      <c r="I390" s="25"/>
      <c r="J390" s="25">
        <v>5</v>
      </c>
      <c r="K390" s="25"/>
      <c r="L390" s="25">
        <v>2</v>
      </c>
      <c r="M390" s="25">
        <v>58</v>
      </c>
      <c r="N390" s="25">
        <v>29</v>
      </c>
    </row>
    <row r="391" spans="1:14" ht="22">
      <c r="A391" s="24">
        <v>40276</v>
      </c>
      <c r="B391" s="25" t="s">
        <v>553</v>
      </c>
      <c r="C391" s="25" t="s">
        <v>509</v>
      </c>
      <c r="D391" s="25" t="s">
        <v>166</v>
      </c>
      <c r="E391" s="25" t="s">
        <v>191</v>
      </c>
      <c r="F391" s="25">
        <v>5</v>
      </c>
      <c r="G391" s="25">
        <v>40</v>
      </c>
      <c r="H391" s="25" t="s">
        <v>154</v>
      </c>
      <c r="I391" s="25"/>
      <c r="J391" s="25"/>
      <c r="K391" s="25"/>
      <c r="L391" s="25"/>
      <c r="M391" s="25"/>
      <c r="N391" s="25"/>
    </row>
    <row r="392" spans="1:14" ht="22">
      <c r="A392" s="24">
        <v>40276</v>
      </c>
      <c r="B392" s="25" t="s">
        <v>554</v>
      </c>
      <c r="C392" s="25" t="s">
        <v>509</v>
      </c>
      <c r="D392" s="25" t="s">
        <v>166</v>
      </c>
      <c r="E392" s="25" t="s">
        <v>219</v>
      </c>
      <c r="F392" s="25">
        <v>1</v>
      </c>
      <c r="G392" s="25">
        <v>40</v>
      </c>
      <c r="H392" s="25" t="s">
        <v>154</v>
      </c>
      <c r="I392" s="25"/>
      <c r="J392" s="25"/>
      <c r="K392" s="25"/>
      <c r="L392" s="25"/>
      <c r="M392" s="25"/>
      <c r="N392" s="25"/>
    </row>
    <row r="393" spans="1:14" ht="22">
      <c r="A393" s="24">
        <v>40276</v>
      </c>
      <c r="B393" s="25" t="s">
        <v>555</v>
      </c>
      <c r="C393" s="25" t="s">
        <v>509</v>
      </c>
      <c r="D393" s="25" t="s">
        <v>166</v>
      </c>
      <c r="E393" s="25" t="s">
        <v>171</v>
      </c>
      <c r="F393" s="25">
        <v>1</v>
      </c>
      <c r="G393" s="25">
        <v>40</v>
      </c>
      <c r="H393" s="25" t="s">
        <v>154</v>
      </c>
      <c r="I393" s="25"/>
      <c r="J393" s="25"/>
      <c r="K393" s="25"/>
      <c r="L393" s="25"/>
      <c r="M393" s="25"/>
      <c r="N393" s="25"/>
    </row>
    <row r="394" spans="1:14" ht="22">
      <c r="A394" s="24">
        <v>40276</v>
      </c>
      <c r="B394" s="25" t="s">
        <v>556</v>
      </c>
      <c r="C394" s="25" t="s">
        <v>509</v>
      </c>
      <c r="D394" s="25" t="s">
        <v>166</v>
      </c>
      <c r="E394" s="25" t="s">
        <v>191</v>
      </c>
      <c r="F394" s="25">
        <v>10</v>
      </c>
      <c r="G394" s="25">
        <v>40</v>
      </c>
      <c r="H394" s="25" t="s">
        <v>156</v>
      </c>
      <c r="I394" s="25"/>
      <c r="J394" s="25">
        <v>13</v>
      </c>
      <c r="K394" s="25">
        <v>3</v>
      </c>
      <c r="L394" s="25">
        <v>5</v>
      </c>
      <c r="M394" s="25"/>
      <c r="N394" s="25"/>
    </row>
    <row r="395" spans="1:14" ht="22">
      <c r="A395" s="24">
        <v>40276</v>
      </c>
      <c r="B395" s="25" t="s">
        <v>557</v>
      </c>
      <c r="C395" s="25" t="s">
        <v>509</v>
      </c>
      <c r="D395" s="25" t="s">
        <v>166</v>
      </c>
      <c r="E395" s="25" t="s">
        <v>178</v>
      </c>
      <c r="F395" s="25">
        <v>1</v>
      </c>
      <c r="G395" s="25">
        <v>40</v>
      </c>
      <c r="H395" s="25" t="s">
        <v>156</v>
      </c>
      <c r="I395" s="25"/>
      <c r="J395" s="25"/>
      <c r="K395" s="25"/>
      <c r="L395" s="25"/>
      <c r="M395" s="25"/>
      <c r="N395" s="25"/>
    </row>
    <row r="396" spans="1:14" ht="22">
      <c r="A396" s="24">
        <v>40276</v>
      </c>
      <c r="B396" s="25" t="s">
        <v>558</v>
      </c>
      <c r="C396" s="25" t="s">
        <v>509</v>
      </c>
      <c r="D396" s="25" t="s">
        <v>166</v>
      </c>
      <c r="E396" s="25" t="s">
        <v>72</v>
      </c>
      <c r="F396" s="25">
        <v>2</v>
      </c>
      <c r="G396" s="25">
        <v>40</v>
      </c>
      <c r="H396" s="25" t="s">
        <v>156</v>
      </c>
      <c r="I396" s="25"/>
      <c r="J396" s="25"/>
      <c r="K396" s="25"/>
      <c r="L396" s="25"/>
      <c r="M396" s="25"/>
      <c r="N396" s="25"/>
    </row>
    <row r="397" spans="1:14" ht="22">
      <c r="A397" s="24">
        <v>40276</v>
      </c>
      <c r="B397" s="25" t="s">
        <v>559</v>
      </c>
      <c r="C397" s="25" t="s">
        <v>509</v>
      </c>
      <c r="D397" s="25" t="s">
        <v>166</v>
      </c>
      <c r="E397" s="25" t="s">
        <v>219</v>
      </c>
      <c r="F397" s="25">
        <v>1</v>
      </c>
      <c r="G397" s="25">
        <v>40</v>
      </c>
      <c r="H397" s="25" t="s">
        <v>156</v>
      </c>
      <c r="I397" s="25"/>
      <c r="J397" s="25"/>
      <c r="K397" s="25"/>
      <c r="L397" s="25"/>
      <c r="M397" s="25"/>
      <c r="N397" s="25"/>
    </row>
    <row r="398" spans="1:14" ht="22">
      <c r="A398" s="24">
        <v>40276</v>
      </c>
      <c r="B398" s="25" t="s">
        <v>560</v>
      </c>
      <c r="C398" s="25" t="s">
        <v>509</v>
      </c>
      <c r="D398" s="25" t="s">
        <v>166</v>
      </c>
      <c r="E398" s="25" t="s">
        <v>191</v>
      </c>
      <c r="F398" s="25">
        <v>30</v>
      </c>
      <c r="G398" s="25">
        <v>40</v>
      </c>
      <c r="H398" s="25" t="s">
        <v>158</v>
      </c>
      <c r="I398" s="25"/>
      <c r="J398" s="25">
        <v>29</v>
      </c>
      <c r="K398" s="25">
        <v>4</v>
      </c>
      <c r="L398" s="25">
        <v>8</v>
      </c>
      <c r="M398" s="25"/>
      <c r="N398" s="25"/>
    </row>
    <row r="399" spans="1:14" ht="22">
      <c r="A399" s="24">
        <v>40276</v>
      </c>
      <c r="B399" s="25" t="s">
        <v>561</v>
      </c>
      <c r="C399" s="25" t="s">
        <v>509</v>
      </c>
      <c r="D399" s="25" t="s">
        <v>166</v>
      </c>
      <c r="E399" s="25" t="s">
        <v>171</v>
      </c>
      <c r="F399" s="25">
        <v>1</v>
      </c>
      <c r="G399" s="25">
        <v>40</v>
      </c>
      <c r="H399" s="25" t="s">
        <v>158</v>
      </c>
      <c r="I399" s="25"/>
      <c r="J399" s="25"/>
      <c r="K399" s="25"/>
      <c r="L399" s="25"/>
      <c r="M399" s="25"/>
      <c r="N399" s="25"/>
    </row>
    <row r="400" spans="1:14" ht="22">
      <c r="A400" s="24">
        <v>40276</v>
      </c>
      <c r="B400" s="25" t="s">
        <v>562</v>
      </c>
      <c r="C400" s="25" t="s">
        <v>509</v>
      </c>
      <c r="D400" s="25" t="s">
        <v>166</v>
      </c>
      <c r="E400" s="25" t="s">
        <v>72</v>
      </c>
      <c r="F400" s="25">
        <v>1</v>
      </c>
      <c r="G400" s="25">
        <v>40</v>
      </c>
      <c r="H400" s="25" t="s">
        <v>158</v>
      </c>
      <c r="I400" s="25"/>
      <c r="J400" s="25"/>
      <c r="K400" s="25"/>
      <c r="L400" s="25"/>
      <c r="M400" s="25"/>
      <c r="N400" s="25"/>
    </row>
    <row r="401" spans="1:14" ht="22">
      <c r="A401" s="24">
        <v>40276</v>
      </c>
      <c r="B401" s="25" t="s">
        <v>563</v>
      </c>
      <c r="C401" s="25" t="s">
        <v>509</v>
      </c>
      <c r="D401" s="25" t="s">
        <v>166</v>
      </c>
      <c r="E401" s="25" t="s">
        <v>219</v>
      </c>
      <c r="F401" s="25">
        <v>3</v>
      </c>
      <c r="G401" s="25">
        <v>40</v>
      </c>
      <c r="H401" s="25" t="s">
        <v>158</v>
      </c>
      <c r="I401" s="25"/>
      <c r="J401" s="25"/>
      <c r="K401" s="25"/>
      <c r="L401" s="25"/>
      <c r="M401" s="25"/>
      <c r="N401" s="25"/>
    </row>
    <row r="402" spans="1:14" ht="22">
      <c r="A402" s="24">
        <v>40276</v>
      </c>
      <c r="B402" s="25" t="s">
        <v>564</v>
      </c>
      <c r="C402" s="25" t="s">
        <v>509</v>
      </c>
      <c r="D402" s="25" t="s">
        <v>166</v>
      </c>
      <c r="E402" s="25" t="s">
        <v>178</v>
      </c>
      <c r="F402" s="25">
        <v>1</v>
      </c>
      <c r="G402" s="25">
        <v>40</v>
      </c>
      <c r="H402" s="25" t="s">
        <v>158</v>
      </c>
      <c r="I402" s="25"/>
      <c r="J402" s="25"/>
      <c r="K402" s="25"/>
      <c r="L402" s="25"/>
      <c r="M402" s="25"/>
      <c r="N402" s="25"/>
    </row>
    <row r="403" spans="1:14" ht="22">
      <c r="A403" s="24">
        <v>40276</v>
      </c>
      <c r="B403" s="25" t="s">
        <v>565</v>
      </c>
      <c r="C403" s="25" t="s">
        <v>509</v>
      </c>
      <c r="D403" s="25" t="s">
        <v>166</v>
      </c>
      <c r="E403" s="25" t="s">
        <v>171</v>
      </c>
      <c r="F403" s="25">
        <v>2</v>
      </c>
      <c r="G403" s="25">
        <v>45</v>
      </c>
      <c r="H403" s="25" t="s">
        <v>154</v>
      </c>
      <c r="I403" s="25"/>
      <c r="J403" s="25">
        <v>3</v>
      </c>
      <c r="K403" s="25"/>
      <c r="L403" s="25">
        <v>3</v>
      </c>
      <c r="M403" s="25">
        <v>26</v>
      </c>
      <c r="N403" s="25">
        <v>80</v>
      </c>
    </row>
    <row r="404" spans="1:14" ht="22">
      <c r="A404" s="24">
        <v>40276</v>
      </c>
      <c r="B404" s="25" t="s">
        <v>566</v>
      </c>
      <c r="C404" s="25" t="s">
        <v>509</v>
      </c>
      <c r="D404" s="25" t="s">
        <v>166</v>
      </c>
      <c r="E404" s="25" t="s">
        <v>110</v>
      </c>
      <c r="F404" s="25">
        <v>15</v>
      </c>
      <c r="G404" s="25">
        <v>45</v>
      </c>
      <c r="H404" s="25" t="s">
        <v>154</v>
      </c>
      <c r="I404" s="25"/>
      <c r="J404" s="25"/>
      <c r="K404" s="25"/>
      <c r="L404" s="25"/>
      <c r="M404" s="25"/>
      <c r="N404" s="25"/>
    </row>
    <row r="405" spans="1:14" ht="22">
      <c r="A405" s="24">
        <v>40276</v>
      </c>
      <c r="B405" s="25" t="s">
        <v>567</v>
      </c>
      <c r="C405" s="25" t="s">
        <v>509</v>
      </c>
      <c r="D405" s="25" t="s">
        <v>166</v>
      </c>
      <c r="E405" s="25" t="s">
        <v>72</v>
      </c>
      <c r="F405" s="25">
        <v>1</v>
      </c>
      <c r="G405" s="25">
        <v>45</v>
      </c>
      <c r="H405" s="25" t="s">
        <v>154</v>
      </c>
      <c r="I405" s="25"/>
      <c r="J405" s="25"/>
      <c r="K405" s="25"/>
      <c r="L405" s="25"/>
      <c r="M405" s="25"/>
      <c r="N405" s="25"/>
    </row>
    <row r="406" spans="1:14" ht="22">
      <c r="A406" s="24">
        <v>40276</v>
      </c>
      <c r="B406" s="25" t="s">
        <v>568</v>
      </c>
      <c r="C406" s="25" t="s">
        <v>509</v>
      </c>
      <c r="D406" s="25" t="s">
        <v>166</v>
      </c>
      <c r="E406" s="25" t="s">
        <v>110</v>
      </c>
      <c r="F406" s="25">
        <v>30</v>
      </c>
      <c r="G406" s="25">
        <v>45</v>
      </c>
      <c r="H406" s="25" t="s">
        <v>156</v>
      </c>
      <c r="I406" s="25"/>
      <c r="J406" s="25">
        <v>6</v>
      </c>
      <c r="K406" s="25"/>
      <c r="L406" s="25">
        <v>6</v>
      </c>
      <c r="M406" s="25"/>
      <c r="N406" s="25"/>
    </row>
    <row r="407" spans="1:14" ht="22">
      <c r="A407" s="24">
        <v>40276</v>
      </c>
      <c r="B407" s="25" t="s">
        <v>569</v>
      </c>
      <c r="C407" s="25" t="s">
        <v>509</v>
      </c>
      <c r="D407" s="25" t="s">
        <v>166</v>
      </c>
      <c r="E407" s="25" t="s">
        <v>171</v>
      </c>
      <c r="F407" s="25">
        <v>1</v>
      </c>
      <c r="G407" s="25">
        <v>45</v>
      </c>
      <c r="H407" s="25" t="s">
        <v>156</v>
      </c>
      <c r="I407" s="25"/>
      <c r="J407" s="25"/>
      <c r="K407" s="25"/>
      <c r="L407" s="25"/>
      <c r="M407" s="25"/>
      <c r="N407" s="25"/>
    </row>
    <row r="408" spans="1:14" ht="22">
      <c r="A408" s="24">
        <v>40276</v>
      </c>
      <c r="B408" s="25" t="s">
        <v>570</v>
      </c>
      <c r="C408" s="25" t="s">
        <v>509</v>
      </c>
      <c r="D408" s="25" t="s">
        <v>166</v>
      </c>
      <c r="E408" s="25" t="s">
        <v>72</v>
      </c>
      <c r="F408" s="25">
        <v>1</v>
      </c>
      <c r="G408" s="25">
        <v>45</v>
      </c>
      <c r="H408" s="25" t="s">
        <v>156</v>
      </c>
      <c r="I408" s="25"/>
      <c r="J408" s="25"/>
      <c r="K408" s="25"/>
      <c r="L408" s="25"/>
      <c r="M408" s="25"/>
      <c r="N408" s="25"/>
    </row>
    <row r="409" spans="1:14" ht="22">
      <c r="A409" s="24">
        <v>40276</v>
      </c>
      <c r="B409" s="25" t="s">
        <v>571</v>
      </c>
      <c r="C409" s="25" t="s">
        <v>509</v>
      </c>
      <c r="D409" s="25" t="s">
        <v>166</v>
      </c>
      <c r="E409" s="25" t="s">
        <v>110</v>
      </c>
      <c r="F409" s="25">
        <v>50</v>
      </c>
      <c r="G409" s="25">
        <v>45</v>
      </c>
      <c r="H409" s="25" t="s">
        <v>158</v>
      </c>
      <c r="I409" s="25"/>
      <c r="J409" s="25">
        <v>7</v>
      </c>
      <c r="K409" s="25"/>
      <c r="L409" s="25">
        <v>7</v>
      </c>
      <c r="M409" s="25"/>
      <c r="N409" s="25"/>
    </row>
    <row r="410" spans="1:14" ht="22">
      <c r="A410" s="24">
        <v>40276</v>
      </c>
      <c r="B410" s="25" t="s">
        <v>572</v>
      </c>
      <c r="C410" s="25" t="s">
        <v>509</v>
      </c>
      <c r="D410" s="25" t="s">
        <v>166</v>
      </c>
      <c r="E410" s="25" t="s">
        <v>171</v>
      </c>
      <c r="F410" s="25">
        <v>1</v>
      </c>
      <c r="G410" s="25">
        <v>45</v>
      </c>
      <c r="H410" s="25" t="s">
        <v>158</v>
      </c>
      <c r="I410" s="25"/>
      <c r="J410" s="25"/>
      <c r="K410" s="25"/>
      <c r="L410" s="25"/>
      <c r="M410" s="25"/>
      <c r="N410" s="25"/>
    </row>
    <row r="411" spans="1:14" ht="22">
      <c r="A411" s="24">
        <v>40276</v>
      </c>
      <c r="B411" s="25" t="s">
        <v>573</v>
      </c>
      <c r="C411" s="25" t="s">
        <v>509</v>
      </c>
      <c r="D411" s="25" t="s">
        <v>166</v>
      </c>
      <c r="E411" s="25" t="s">
        <v>72</v>
      </c>
      <c r="F411" s="25">
        <v>2</v>
      </c>
      <c r="G411" s="25">
        <v>45</v>
      </c>
      <c r="H411" s="25" t="s">
        <v>158</v>
      </c>
      <c r="I411" s="25"/>
      <c r="J411" s="25"/>
      <c r="K411" s="25"/>
      <c r="L411" s="25"/>
      <c r="M411" s="25"/>
      <c r="N411" s="25"/>
    </row>
    <row r="412" spans="1:14" ht="22">
      <c r="A412" s="24">
        <v>40276</v>
      </c>
      <c r="B412" s="25" t="s">
        <v>574</v>
      </c>
      <c r="C412" s="25" t="s">
        <v>509</v>
      </c>
      <c r="D412" s="25" t="s">
        <v>166</v>
      </c>
      <c r="E412" s="25" t="s">
        <v>219</v>
      </c>
      <c r="F412" s="25">
        <v>1</v>
      </c>
      <c r="G412" s="25">
        <v>45</v>
      </c>
      <c r="H412" s="25" t="s">
        <v>158</v>
      </c>
      <c r="I412" s="25"/>
      <c r="J412" s="25"/>
      <c r="K412" s="25"/>
      <c r="L412" s="25"/>
      <c r="M412" s="25"/>
      <c r="N412" s="25"/>
    </row>
    <row r="413" spans="1:14" ht="22">
      <c r="A413" s="24">
        <v>40276</v>
      </c>
      <c r="B413" s="25" t="s">
        <v>575</v>
      </c>
      <c r="C413" s="25" t="s">
        <v>509</v>
      </c>
      <c r="D413" s="25" t="s">
        <v>166</v>
      </c>
      <c r="E413" s="25" t="s">
        <v>110</v>
      </c>
      <c r="F413" s="25">
        <v>7</v>
      </c>
      <c r="G413" s="25">
        <v>50</v>
      </c>
      <c r="H413" s="25" t="s">
        <v>154</v>
      </c>
      <c r="I413" s="25"/>
      <c r="J413" s="25">
        <v>1</v>
      </c>
      <c r="K413" s="25"/>
      <c r="L413" s="25">
        <v>1</v>
      </c>
      <c r="M413" s="25">
        <v>20</v>
      </c>
      <c r="N413" s="25">
        <v>35</v>
      </c>
    </row>
    <row r="414" spans="1:14" ht="22">
      <c r="A414" s="24">
        <v>40276</v>
      </c>
      <c r="B414" s="25" t="s">
        <v>576</v>
      </c>
      <c r="C414" s="25" t="s">
        <v>509</v>
      </c>
      <c r="D414" s="25" t="s">
        <v>166</v>
      </c>
      <c r="E414" s="25" t="s">
        <v>110</v>
      </c>
      <c r="F414" s="25">
        <v>10</v>
      </c>
      <c r="G414" s="25">
        <v>50</v>
      </c>
      <c r="H414" s="25" t="s">
        <v>156</v>
      </c>
      <c r="I414" s="25"/>
      <c r="J414" s="25">
        <v>4</v>
      </c>
      <c r="K414" s="25"/>
      <c r="L414" s="25">
        <v>4</v>
      </c>
      <c r="M414" s="25"/>
      <c r="N414" s="25"/>
    </row>
    <row r="415" spans="1:14" ht="22">
      <c r="A415" s="24">
        <v>40276</v>
      </c>
      <c r="B415" s="25" t="s">
        <v>577</v>
      </c>
      <c r="C415" s="25" t="s">
        <v>509</v>
      </c>
      <c r="D415" s="25" t="s">
        <v>166</v>
      </c>
      <c r="E415" s="25" t="s">
        <v>110</v>
      </c>
      <c r="F415" s="25">
        <v>35</v>
      </c>
      <c r="G415" s="25">
        <v>50</v>
      </c>
      <c r="H415" s="25" t="s">
        <v>158</v>
      </c>
      <c r="I415" s="25"/>
      <c r="J415" s="25">
        <v>9</v>
      </c>
      <c r="K415" s="25"/>
      <c r="L415" s="25">
        <v>9</v>
      </c>
      <c r="M415" s="25"/>
      <c r="N415" s="25"/>
    </row>
    <row r="416" spans="1:14" ht="22">
      <c r="A416" s="24">
        <v>40276</v>
      </c>
      <c r="B416" s="25" t="s">
        <v>578</v>
      </c>
      <c r="C416" s="25" t="s">
        <v>509</v>
      </c>
      <c r="D416" s="25" t="s">
        <v>166</v>
      </c>
      <c r="E416" s="25" t="s">
        <v>178</v>
      </c>
      <c r="F416" s="25">
        <v>3</v>
      </c>
      <c r="G416" s="25">
        <v>50</v>
      </c>
      <c r="H416" s="25" t="s">
        <v>158</v>
      </c>
      <c r="I416" s="25"/>
      <c r="J416" s="25"/>
      <c r="K416" s="25"/>
      <c r="L416" s="25"/>
      <c r="M416" s="25"/>
      <c r="N416" s="25"/>
    </row>
    <row r="417" spans="1:14" ht="22">
      <c r="A417" s="24">
        <v>40276</v>
      </c>
      <c r="B417" s="25" t="s">
        <v>579</v>
      </c>
      <c r="C417" s="25" t="s">
        <v>580</v>
      </c>
      <c r="D417" s="25" t="s">
        <v>153</v>
      </c>
      <c r="E417" s="25"/>
      <c r="F417" s="25"/>
      <c r="G417" s="25">
        <v>0</v>
      </c>
      <c r="H417" s="25" t="s">
        <v>154</v>
      </c>
      <c r="I417" s="25"/>
      <c r="J417" s="25"/>
      <c r="K417" s="25"/>
      <c r="L417" s="25"/>
      <c r="M417" s="25"/>
      <c r="N417" s="25"/>
    </row>
    <row r="418" spans="1:14" ht="22">
      <c r="A418" s="24">
        <v>40276</v>
      </c>
      <c r="B418" s="25" t="s">
        <v>581</v>
      </c>
      <c r="C418" s="25" t="s">
        <v>580</v>
      </c>
      <c r="D418" s="25" t="s">
        <v>153</v>
      </c>
      <c r="E418" s="25"/>
      <c r="F418" s="25"/>
      <c r="G418" s="25">
        <v>0</v>
      </c>
      <c r="H418" s="25" t="s">
        <v>156</v>
      </c>
      <c r="I418" s="25"/>
      <c r="J418" s="25">
        <v>1</v>
      </c>
      <c r="K418" s="25"/>
      <c r="L418" s="25"/>
      <c r="M418" s="25">
        <v>195</v>
      </c>
      <c r="N418" s="25">
        <v>85</v>
      </c>
    </row>
    <row r="419" spans="1:14" ht="22">
      <c r="A419" s="24">
        <v>40276</v>
      </c>
      <c r="B419" s="25" t="s">
        <v>582</v>
      </c>
      <c r="C419" s="25" t="s">
        <v>580</v>
      </c>
      <c r="D419" s="25" t="s">
        <v>153</v>
      </c>
      <c r="E419" s="25"/>
      <c r="F419" s="25"/>
      <c r="G419" s="25">
        <v>0</v>
      </c>
      <c r="H419" s="25" t="s">
        <v>158</v>
      </c>
      <c r="I419" s="25"/>
      <c r="J419" s="25">
        <v>3</v>
      </c>
      <c r="K419" s="25"/>
      <c r="L419" s="25"/>
      <c r="M419" s="25"/>
      <c r="N419" s="25"/>
    </row>
    <row r="420" spans="1:14" ht="22">
      <c r="A420" s="24">
        <v>40276</v>
      </c>
      <c r="B420" s="25" t="s">
        <v>583</v>
      </c>
      <c r="C420" s="25" t="s">
        <v>580</v>
      </c>
      <c r="D420" s="25" t="s">
        <v>153</v>
      </c>
      <c r="E420" s="25"/>
      <c r="F420" s="25"/>
      <c r="G420" s="25">
        <v>5</v>
      </c>
      <c r="H420" s="25" t="s">
        <v>154</v>
      </c>
      <c r="I420" s="25"/>
      <c r="J420" s="25">
        <v>4</v>
      </c>
      <c r="K420" s="25">
        <v>1</v>
      </c>
      <c r="L420" s="25">
        <v>1</v>
      </c>
      <c r="M420" s="25">
        <v>82</v>
      </c>
      <c r="N420" s="25">
        <v>21</v>
      </c>
    </row>
    <row r="421" spans="1:14" ht="22">
      <c r="A421" s="24">
        <v>40276</v>
      </c>
      <c r="B421" s="25" t="s">
        <v>584</v>
      </c>
      <c r="C421" s="25" t="s">
        <v>580</v>
      </c>
      <c r="D421" s="25" t="s">
        <v>153</v>
      </c>
      <c r="E421" s="25"/>
      <c r="F421" s="25"/>
      <c r="G421" s="25">
        <v>5</v>
      </c>
      <c r="H421" s="25" t="s">
        <v>156</v>
      </c>
      <c r="I421" s="25"/>
      <c r="J421" s="25">
        <v>6</v>
      </c>
      <c r="K421" s="25"/>
      <c r="L421" s="25"/>
      <c r="M421" s="25"/>
      <c r="N421" s="25"/>
    </row>
    <row r="422" spans="1:14" ht="22">
      <c r="A422" s="24">
        <v>40276</v>
      </c>
      <c r="B422" s="25" t="s">
        <v>585</v>
      </c>
      <c r="C422" s="25" t="s">
        <v>580</v>
      </c>
      <c r="D422" s="25" t="s">
        <v>153</v>
      </c>
      <c r="E422" s="25"/>
      <c r="F422" s="25"/>
      <c r="G422" s="25">
        <v>5</v>
      </c>
      <c r="H422" s="25" t="s">
        <v>158</v>
      </c>
      <c r="I422" s="25"/>
      <c r="J422" s="25">
        <v>18</v>
      </c>
      <c r="K422" s="25">
        <v>2</v>
      </c>
      <c r="L422" s="25">
        <v>3</v>
      </c>
      <c r="M422" s="25"/>
      <c r="N422" s="25"/>
    </row>
    <row r="423" spans="1:14" ht="22">
      <c r="A423" s="24">
        <v>40276</v>
      </c>
      <c r="B423" s="25" t="s">
        <v>586</v>
      </c>
      <c r="C423" s="25" t="s">
        <v>580</v>
      </c>
      <c r="D423" s="25" t="s">
        <v>153</v>
      </c>
      <c r="E423" s="25"/>
      <c r="F423" s="25"/>
      <c r="G423" s="25">
        <v>10</v>
      </c>
      <c r="H423" s="25" t="s">
        <v>154</v>
      </c>
      <c r="I423" s="25"/>
      <c r="J423" s="25">
        <v>2</v>
      </c>
      <c r="K423" s="25">
        <v>1</v>
      </c>
      <c r="L423" s="25">
        <v>1</v>
      </c>
      <c r="M423" s="25">
        <v>63</v>
      </c>
      <c r="N423" s="25">
        <v>26</v>
      </c>
    </row>
    <row r="424" spans="1:14" ht="22">
      <c r="A424" s="24">
        <v>40276</v>
      </c>
      <c r="B424" s="25" t="s">
        <v>343</v>
      </c>
      <c r="C424" s="25" t="s">
        <v>580</v>
      </c>
      <c r="D424" s="25" t="s">
        <v>153</v>
      </c>
      <c r="E424" s="25"/>
      <c r="F424" s="25"/>
      <c r="G424" s="25">
        <v>10</v>
      </c>
      <c r="H424" s="25" t="s">
        <v>156</v>
      </c>
      <c r="I424" s="25"/>
      <c r="J424" s="25">
        <v>15</v>
      </c>
      <c r="K424" s="25">
        <v>2</v>
      </c>
      <c r="L424" s="25">
        <v>2</v>
      </c>
      <c r="M424" s="25"/>
      <c r="N424" s="25"/>
    </row>
    <row r="425" spans="1:14" ht="22">
      <c r="A425" s="24">
        <v>40276</v>
      </c>
      <c r="B425" s="25" t="s">
        <v>587</v>
      </c>
      <c r="C425" s="25" t="s">
        <v>580</v>
      </c>
      <c r="D425" s="25" t="s">
        <v>153</v>
      </c>
      <c r="E425" s="25"/>
      <c r="F425" s="25"/>
      <c r="G425" s="25">
        <v>10</v>
      </c>
      <c r="H425" s="25" t="s">
        <v>158</v>
      </c>
      <c r="I425" s="25"/>
      <c r="J425" s="25">
        <v>26</v>
      </c>
      <c r="K425" s="25">
        <v>2</v>
      </c>
      <c r="L425" s="25">
        <v>2</v>
      </c>
      <c r="M425" s="25"/>
      <c r="N425" s="25"/>
    </row>
    <row r="426" spans="1:14" ht="22">
      <c r="A426" s="24">
        <v>40276</v>
      </c>
      <c r="B426" s="25" t="s">
        <v>588</v>
      </c>
      <c r="C426" s="25" t="s">
        <v>580</v>
      </c>
      <c r="D426" s="25" t="s">
        <v>153</v>
      </c>
      <c r="E426" s="25"/>
      <c r="F426" s="25"/>
      <c r="G426" s="25">
        <v>15</v>
      </c>
      <c r="H426" s="25" t="s">
        <v>154</v>
      </c>
      <c r="I426" s="25"/>
      <c r="J426" s="25">
        <v>4</v>
      </c>
      <c r="K426" s="25">
        <v>1</v>
      </c>
      <c r="L426" s="25"/>
      <c r="M426" s="25">
        <v>27</v>
      </c>
      <c r="N426" s="25">
        <v>14</v>
      </c>
    </row>
    <row r="427" spans="1:14" ht="22">
      <c r="A427" s="24">
        <v>40276</v>
      </c>
      <c r="B427" s="25" t="s">
        <v>589</v>
      </c>
      <c r="C427" s="25" t="s">
        <v>580</v>
      </c>
      <c r="D427" s="25" t="s">
        <v>153</v>
      </c>
      <c r="E427" s="25"/>
      <c r="F427" s="25"/>
      <c r="G427" s="25">
        <v>15</v>
      </c>
      <c r="H427" s="25" t="s">
        <v>156</v>
      </c>
      <c r="I427" s="25"/>
      <c r="J427" s="25">
        <v>15</v>
      </c>
      <c r="K427" s="25">
        <v>2</v>
      </c>
      <c r="L427" s="25">
        <v>1</v>
      </c>
      <c r="M427" s="25"/>
      <c r="N427" s="25"/>
    </row>
    <row r="428" spans="1:14" ht="22">
      <c r="A428" s="24">
        <v>40276</v>
      </c>
      <c r="B428" s="25" t="s">
        <v>590</v>
      </c>
      <c r="C428" s="25" t="s">
        <v>580</v>
      </c>
      <c r="D428" s="25" t="s">
        <v>166</v>
      </c>
      <c r="E428" s="25" t="s">
        <v>219</v>
      </c>
      <c r="F428" s="25">
        <v>1</v>
      </c>
      <c r="G428" s="25">
        <v>15</v>
      </c>
      <c r="H428" s="25" t="s">
        <v>158</v>
      </c>
      <c r="I428" s="25"/>
      <c r="J428" s="25">
        <v>33</v>
      </c>
      <c r="K428" s="25">
        <v>4</v>
      </c>
      <c r="L428" s="25">
        <v>3</v>
      </c>
      <c r="M428" s="25"/>
      <c r="N428" s="25"/>
    </row>
    <row r="429" spans="1:14" ht="22">
      <c r="A429" s="24">
        <v>40276</v>
      </c>
      <c r="B429" s="25" t="s">
        <v>591</v>
      </c>
      <c r="C429" s="25" t="s">
        <v>580</v>
      </c>
      <c r="D429" s="25" t="s">
        <v>166</v>
      </c>
      <c r="E429" s="25" t="s">
        <v>219</v>
      </c>
      <c r="F429" s="25">
        <v>20</v>
      </c>
      <c r="G429" s="25">
        <v>20</v>
      </c>
      <c r="H429" s="25" t="s">
        <v>154</v>
      </c>
      <c r="I429" s="25"/>
      <c r="J429" s="25">
        <v>3</v>
      </c>
      <c r="K429" s="25">
        <v>1</v>
      </c>
      <c r="L429" s="25"/>
      <c r="M429" s="25">
        <v>37</v>
      </c>
      <c r="N429" s="25">
        <v>44</v>
      </c>
    </row>
    <row r="430" spans="1:14" ht="22">
      <c r="A430" s="24">
        <v>40276</v>
      </c>
      <c r="B430" s="25" t="s">
        <v>592</v>
      </c>
      <c r="C430" s="25" t="s">
        <v>580</v>
      </c>
      <c r="D430" s="25" t="s">
        <v>166</v>
      </c>
      <c r="E430" s="25" t="s">
        <v>219</v>
      </c>
      <c r="F430" s="25">
        <v>5</v>
      </c>
      <c r="G430" s="25">
        <v>20</v>
      </c>
      <c r="H430" s="25" t="s">
        <v>156</v>
      </c>
      <c r="I430" s="25"/>
      <c r="J430" s="25">
        <v>11</v>
      </c>
      <c r="K430" s="25">
        <v>3</v>
      </c>
      <c r="L430" s="25">
        <v>2</v>
      </c>
      <c r="M430" s="25"/>
      <c r="N430" s="25"/>
    </row>
    <row r="431" spans="1:14" ht="22">
      <c r="A431" s="24">
        <v>40276</v>
      </c>
      <c r="B431" s="25" t="s">
        <v>499</v>
      </c>
      <c r="C431" s="25" t="s">
        <v>580</v>
      </c>
      <c r="D431" s="25" t="s">
        <v>180</v>
      </c>
      <c r="E431" s="25"/>
      <c r="F431" s="25"/>
      <c r="G431" s="25">
        <v>20</v>
      </c>
      <c r="H431" s="25" t="s">
        <v>156</v>
      </c>
      <c r="I431" s="25" t="s">
        <v>181</v>
      </c>
      <c r="J431" s="25"/>
      <c r="K431" s="25"/>
      <c r="L431" s="25"/>
      <c r="M431" s="25"/>
      <c r="N431" s="25"/>
    </row>
    <row r="432" spans="1:14" ht="22">
      <c r="A432" s="24">
        <v>40276</v>
      </c>
      <c r="B432" s="25" t="s">
        <v>593</v>
      </c>
      <c r="C432" s="25" t="s">
        <v>580</v>
      </c>
      <c r="D432" s="25" t="s">
        <v>166</v>
      </c>
      <c r="E432" s="25" t="s">
        <v>191</v>
      </c>
      <c r="F432" s="25">
        <v>5</v>
      </c>
      <c r="G432" s="25">
        <v>20</v>
      </c>
      <c r="H432" s="25" t="s">
        <v>156</v>
      </c>
      <c r="I432" s="25"/>
      <c r="J432" s="25"/>
      <c r="K432" s="25"/>
      <c r="L432" s="25"/>
      <c r="M432" s="25"/>
      <c r="N432" s="25"/>
    </row>
    <row r="433" spans="1:14" ht="22">
      <c r="A433" s="24">
        <v>40276</v>
      </c>
      <c r="B433" s="25" t="s">
        <v>594</v>
      </c>
      <c r="C433" s="25" t="s">
        <v>580</v>
      </c>
      <c r="D433" s="25" t="s">
        <v>166</v>
      </c>
      <c r="E433" s="25" t="s">
        <v>219</v>
      </c>
      <c r="F433" s="25">
        <v>7</v>
      </c>
      <c r="G433" s="25">
        <v>20</v>
      </c>
      <c r="H433" s="25" t="s">
        <v>158</v>
      </c>
      <c r="I433" s="25"/>
      <c r="J433" s="25">
        <v>20</v>
      </c>
      <c r="K433" s="25">
        <v>5</v>
      </c>
      <c r="L433" s="25">
        <v>3</v>
      </c>
      <c r="M433" s="25"/>
      <c r="N433" s="25"/>
    </row>
    <row r="434" spans="1:14" ht="22">
      <c r="A434" s="24">
        <v>40276</v>
      </c>
      <c r="B434" s="25" t="s">
        <v>595</v>
      </c>
      <c r="C434" s="25" t="s">
        <v>580</v>
      </c>
      <c r="D434" s="25" t="s">
        <v>166</v>
      </c>
      <c r="E434" s="25" t="s">
        <v>191</v>
      </c>
      <c r="F434" s="25">
        <v>2</v>
      </c>
      <c r="G434" s="25">
        <v>20</v>
      </c>
      <c r="H434" s="25" t="s">
        <v>158</v>
      </c>
      <c r="I434" s="25"/>
      <c r="J434" s="25"/>
      <c r="K434" s="25"/>
      <c r="L434" s="25"/>
      <c r="M434" s="25"/>
      <c r="N434" s="25"/>
    </row>
    <row r="435" spans="1:14" ht="22">
      <c r="A435" s="24">
        <v>40276</v>
      </c>
      <c r="B435" s="25" t="s">
        <v>596</v>
      </c>
      <c r="C435" s="25" t="s">
        <v>580</v>
      </c>
      <c r="D435" s="25" t="s">
        <v>180</v>
      </c>
      <c r="E435" s="25"/>
      <c r="F435" s="25"/>
      <c r="G435" s="25">
        <v>20</v>
      </c>
      <c r="H435" s="25" t="s">
        <v>158</v>
      </c>
      <c r="I435" s="25" t="s">
        <v>181</v>
      </c>
      <c r="J435" s="25"/>
      <c r="K435" s="25"/>
      <c r="L435" s="25"/>
      <c r="M435" s="25"/>
      <c r="N435" s="25"/>
    </row>
    <row r="436" spans="1:14" ht="22">
      <c r="A436" s="24">
        <v>40276</v>
      </c>
      <c r="B436" s="25" t="s">
        <v>597</v>
      </c>
      <c r="C436" s="25" t="s">
        <v>580</v>
      </c>
      <c r="D436" s="25" t="s">
        <v>166</v>
      </c>
      <c r="E436" s="25" t="s">
        <v>219</v>
      </c>
      <c r="F436" s="25">
        <v>13</v>
      </c>
      <c r="G436" s="25">
        <v>25</v>
      </c>
      <c r="H436" s="25" t="s">
        <v>154</v>
      </c>
      <c r="I436" s="25"/>
      <c r="J436" s="25">
        <v>7</v>
      </c>
      <c r="K436" s="25">
        <v>2</v>
      </c>
      <c r="L436" s="25"/>
      <c r="M436" s="25">
        <v>32</v>
      </c>
      <c r="N436" s="25">
        <v>48</v>
      </c>
    </row>
    <row r="437" spans="1:14" ht="22">
      <c r="A437" s="24">
        <v>40276</v>
      </c>
      <c r="B437" s="25" t="s">
        <v>598</v>
      </c>
      <c r="C437" s="25" t="s">
        <v>580</v>
      </c>
      <c r="D437" s="25" t="s">
        <v>166</v>
      </c>
      <c r="E437" s="25" t="s">
        <v>191</v>
      </c>
      <c r="F437" s="25">
        <v>2</v>
      </c>
      <c r="G437" s="25">
        <v>25</v>
      </c>
      <c r="H437" s="25" t="s">
        <v>154</v>
      </c>
      <c r="I437" s="25"/>
      <c r="J437" s="25"/>
      <c r="K437" s="25"/>
      <c r="L437" s="25"/>
      <c r="M437" s="25"/>
      <c r="N437" s="25"/>
    </row>
    <row r="438" spans="1:14" ht="22">
      <c r="A438" s="24">
        <v>40276</v>
      </c>
      <c r="B438" s="25" t="s">
        <v>599</v>
      </c>
      <c r="C438" s="25" t="s">
        <v>580</v>
      </c>
      <c r="D438" s="25" t="s">
        <v>166</v>
      </c>
      <c r="E438" s="25" t="s">
        <v>219</v>
      </c>
      <c r="F438" s="25">
        <v>3</v>
      </c>
      <c r="G438" s="25">
        <v>25</v>
      </c>
      <c r="H438" s="25" t="s">
        <v>156</v>
      </c>
      <c r="I438" s="25"/>
      <c r="J438" s="25">
        <v>14</v>
      </c>
      <c r="K438" s="25">
        <v>7</v>
      </c>
      <c r="L438" s="25">
        <v>1</v>
      </c>
      <c r="M438" s="25"/>
      <c r="N438" s="25"/>
    </row>
    <row r="439" spans="1:14" ht="22">
      <c r="A439" s="24">
        <v>40276</v>
      </c>
      <c r="B439" s="25" t="s">
        <v>600</v>
      </c>
      <c r="C439" s="25" t="s">
        <v>580</v>
      </c>
      <c r="D439" s="25" t="s">
        <v>166</v>
      </c>
      <c r="E439" s="25" t="s">
        <v>191</v>
      </c>
      <c r="F439" s="25">
        <v>1</v>
      </c>
      <c r="G439" s="25">
        <v>25</v>
      </c>
      <c r="H439" s="25" t="s">
        <v>156</v>
      </c>
      <c r="I439" s="25"/>
      <c r="J439" s="25"/>
      <c r="K439" s="25"/>
      <c r="L439" s="25"/>
      <c r="M439" s="25"/>
      <c r="N439" s="25"/>
    </row>
    <row r="440" spans="1:14" ht="22">
      <c r="A440" s="24">
        <v>40276</v>
      </c>
      <c r="B440" s="25" t="s">
        <v>601</v>
      </c>
      <c r="C440" s="25" t="s">
        <v>580</v>
      </c>
      <c r="D440" s="25" t="s">
        <v>180</v>
      </c>
      <c r="E440" s="25"/>
      <c r="F440" s="25"/>
      <c r="G440" s="25">
        <v>25</v>
      </c>
      <c r="H440" s="25" t="s">
        <v>156</v>
      </c>
      <c r="I440" s="25" t="s">
        <v>181</v>
      </c>
      <c r="J440" s="25"/>
      <c r="K440" s="25"/>
      <c r="L440" s="25"/>
      <c r="M440" s="25"/>
      <c r="N440" s="25"/>
    </row>
    <row r="441" spans="1:14" ht="22">
      <c r="A441" s="24">
        <v>40276</v>
      </c>
      <c r="B441" s="25" t="s">
        <v>602</v>
      </c>
      <c r="C441" s="25" t="s">
        <v>580</v>
      </c>
      <c r="D441" s="25" t="s">
        <v>166</v>
      </c>
      <c r="E441" s="25" t="s">
        <v>219</v>
      </c>
      <c r="F441" s="25">
        <v>5</v>
      </c>
      <c r="G441" s="25">
        <v>25</v>
      </c>
      <c r="H441" s="25" t="s">
        <v>158</v>
      </c>
      <c r="I441" s="25"/>
      <c r="J441" s="25">
        <v>32</v>
      </c>
      <c r="K441" s="25">
        <v>14</v>
      </c>
      <c r="L441" s="25">
        <v>4</v>
      </c>
      <c r="M441" s="25"/>
      <c r="N441" s="25"/>
    </row>
    <row r="442" spans="1:14" ht="22">
      <c r="A442" s="24">
        <v>40276</v>
      </c>
      <c r="B442" s="25" t="s">
        <v>603</v>
      </c>
      <c r="C442" s="25" t="s">
        <v>580</v>
      </c>
      <c r="D442" s="25" t="s">
        <v>166</v>
      </c>
      <c r="E442" s="25" t="s">
        <v>191</v>
      </c>
      <c r="F442" s="25">
        <v>4</v>
      </c>
      <c r="G442" s="25">
        <v>25</v>
      </c>
      <c r="H442" s="25" t="s">
        <v>158</v>
      </c>
      <c r="I442" s="25"/>
      <c r="J442" s="25"/>
      <c r="K442" s="25"/>
      <c r="L442" s="25"/>
      <c r="M442" s="25"/>
      <c r="N442" s="25"/>
    </row>
    <row r="443" spans="1:14" ht="22">
      <c r="A443" s="24">
        <v>40276</v>
      </c>
      <c r="B443" s="25" t="s">
        <v>604</v>
      </c>
      <c r="C443" s="25" t="s">
        <v>580</v>
      </c>
      <c r="D443" s="25" t="s">
        <v>180</v>
      </c>
      <c r="E443" s="25"/>
      <c r="F443" s="25"/>
      <c r="G443" s="25">
        <v>25</v>
      </c>
      <c r="H443" s="25" t="s">
        <v>158</v>
      </c>
      <c r="I443" s="25" t="s">
        <v>181</v>
      </c>
      <c r="J443" s="25"/>
      <c r="K443" s="25"/>
      <c r="L443" s="25"/>
      <c r="M443" s="25"/>
      <c r="N443" s="25"/>
    </row>
    <row r="444" spans="1:14" ht="22">
      <c r="A444" s="24">
        <v>40276</v>
      </c>
      <c r="B444" s="25" t="s">
        <v>605</v>
      </c>
      <c r="C444" s="25" t="s">
        <v>580</v>
      </c>
      <c r="D444" s="25" t="s">
        <v>166</v>
      </c>
      <c r="E444" s="25" t="s">
        <v>219</v>
      </c>
      <c r="F444" s="25">
        <v>3</v>
      </c>
      <c r="G444" s="25">
        <v>30</v>
      </c>
      <c r="H444" s="25" t="s">
        <v>154</v>
      </c>
      <c r="I444" s="25"/>
      <c r="J444" s="25">
        <v>5</v>
      </c>
      <c r="K444" s="25">
        <v>1</v>
      </c>
      <c r="L444" s="25"/>
      <c r="M444" s="25">
        <v>26</v>
      </c>
      <c r="N444" s="25">
        <v>9</v>
      </c>
    </row>
    <row r="445" spans="1:14" ht="22">
      <c r="A445" s="24">
        <v>40276</v>
      </c>
      <c r="B445" s="25" t="s">
        <v>606</v>
      </c>
      <c r="C445" s="25" t="s">
        <v>580</v>
      </c>
      <c r="D445" s="25" t="s">
        <v>166</v>
      </c>
      <c r="E445" s="25" t="s">
        <v>191</v>
      </c>
      <c r="F445" s="25">
        <v>2</v>
      </c>
      <c r="G445" s="25">
        <v>30</v>
      </c>
      <c r="H445" s="25" t="s">
        <v>154</v>
      </c>
      <c r="I445" s="25"/>
      <c r="J445" s="25"/>
      <c r="K445" s="25"/>
      <c r="L445" s="25"/>
      <c r="M445" s="25"/>
      <c r="N445" s="25"/>
    </row>
    <row r="446" spans="1:14" ht="22">
      <c r="A446" s="24">
        <v>40276</v>
      </c>
      <c r="B446" s="25" t="s">
        <v>607</v>
      </c>
      <c r="C446" s="25" t="s">
        <v>580</v>
      </c>
      <c r="D446" s="25" t="s">
        <v>166</v>
      </c>
      <c r="E446" s="25" t="s">
        <v>219</v>
      </c>
      <c r="F446" s="25">
        <v>4</v>
      </c>
      <c r="G446" s="25">
        <v>30</v>
      </c>
      <c r="H446" s="25" t="s">
        <v>156</v>
      </c>
      <c r="I446" s="25"/>
      <c r="J446" s="25">
        <v>12</v>
      </c>
      <c r="K446" s="25">
        <v>4</v>
      </c>
      <c r="L446" s="25"/>
      <c r="M446" s="25"/>
      <c r="N446" s="25"/>
    </row>
    <row r="447" spans="1:14" ht="22">
      <c r="A447" s="24">
        <v>40276</v>
      </c>
      <c r="B447" s="25" t="s">
        <v>608</v>
      </c>
      <c r="C447" s="25" t="s">
        <v>580</v>
      </c>
      <c r="D447" s="25" t="s">
        <v>166</v>
      </c>
      <c r="E447" s="25" t="s">
        <v>191</v>
      </c>
      <c r="F447" s="25">
        <v>3</v>
      </c>
      <c r="G447" s="25">
        <v>30</v>
      </c>
      <c r="H447" s="25" t="s">
        <v>156</v>
      </c>
      <c r="I447" s="25"/>
      <c r="J447" s="25"/>
      <c r="K447" s="25"/>
      <c r="L447" s="25"/>
      <c r="M447" s="25"/>
      <c r="N447" s="25"/>
    </row>
    <row r="448" spans="1:14" ht="22">
      <c r="A448" s="24">
        <v>40276</v>
      </c>
      <c r="B448" s="25" t="s">
        <v>609</v>
      </c>
      <c r="C448" s="25" t="s">
        <v>580</v>
      </c>
      <c r="D448" s="25" t="s">
        <v>180</v>
      </c>
      <c r="E448" s="25"/>
      <c r="F448" s="25"/>
      <c r="G448" s="25">
        <v>30</v>
      </c>
      <c r="H448" s="25" t="s">
        <v>156</v>
      </c>
      <c r="I448" s="25" t="s">
        <v>181</v>
      </c>
      <c r="J448" s="25"/>
      <c r="K448" s="25"/>
      <c r="L448" s="25"/>
      <c r="M448" s="25"/>
      <c r="N448" s="25"/>
    </row>
    <row r="449" spans="1:14" ht="22">
      <c r="A449" s="24">
        <v>40276</v>
      </c>
      <c r="B449" s="25" t="s">
        <v>610</v>
      </c>
      <c r="C449" s="25" t="s">
        <v>580</v>
      </c>
      <c r="D449" s="25" t="s">
        <v>166</v>
      </c>
      <c r="E449" s="25" t="s">
        <v>219</v>
      </c>
      <c r="F449" s="25">
        <v>5</v>
      </c>
      <c r="G449" s="25">
        <v>30</v>
      </c>
      <c r="H449" s="25" t="s">
        <v>158</v>
      </c>
      <c r="I449" s="25"/>
      <c r="J449" s="25">
        <v>29</v>
      </c>
      <c r="K449" s="25">
        <v>9</v>
      </c>
      <c r="L449" s="25"/>
      <c r="M449" s="25"/>
      <c r="N449" s="25"/>
    </row>
    <row r="450" spans="1:14" ht="22">
      <c r="A450" s="24">
        <v>40276</v>
      </c>
      <c r="B450" s="25" t="s">
        <v>611</v>
      </c>
      <c r="C450" s="25" t="s">
        <v>580</v>
      </c>
      <c r="D450" s="25" t="s">
        <v>166</v>
      </c>
      <c r="E450" s="25" t="s">
        <v>191</v>
      </c>
      <c r="F450" s="25">
        <v>2</v>
      </c>
      <c r="G450" s="25">
        <v>30</v>
      </c>
      <c r="H450" s="25" t="s">
        <v>158</v>
      </c>
      <c r="I450" s="25"/>
      <c r="J450" s="25"/>
      <c r="K450" s="25"/>
      <c r="L450" s="25"/>
      <c r="M450" s="25"/>
      <c r="N450" s="25"/>
    </row>
    <row r="451" spans="1:14" ht="22">
      <c r="A451" s="24">
        <v>40276</v>
      </c>
      <c r="B451" s="25" t="s">
        <v>612</v>
      </c>
      <c r="C451" s="25" t="s">
        <v>580</v>
      </c>
      <c r="D451" s="25" t="s">
        <v>180</v>
      </c>
      <c r="E451" s="25"/>
      <c r="F451" s="25"/>
      <c r="G451" s="25">
        <v>30</v>
      </c>
      <c r="H451" s="25" t="s">
        <v>158</v>
      </c>
      <c r="I451" s="25" t="s">
        <v>181</v>
      </c>
      <c r="J451" s="25"/>
      <c r="K451" s="25"/>
      <c r="L451" s="25"/>
      <c r="M451" s="25"/>
      <c r="N451" s="25"/>
    </row>
    <row r="452" spans="1:14" ht="22">
      <c r="A452" s="24">
        <v>40276</v>
      </c>
      <c r="B452" s="25" t="s">
        <v>613</v>
      </c>
      <c r="C452" s="25" t="s">
        <v>580</v>
      </c>
      <c r="D452" s="25" t="s">
        <v>166</v>
      </c>
      <c r="E452" s="25" t="s">
        <v>171</v>
      </c>
      <c r="F452" s="25">
        <v>1</v>
      </c>
      <c r="G452" s="25">
        <v>30</v>
      </c>
      <c r="H452" s="25" t="s">
        <v>158</v>
      </c>
      <c r="I452" s="25"/>
      <c r="J452" s="25"/>
      <c r="K452" s="25"/>
      <c r="L452" s="25"/>
      <c r="M452" s="25"/>
      <c r="N452" s="25"/>
    </row>
    <row r="453" spans="1:14" ht="22">
      <c r="A453" s="24">
        <v>40276</v>
      </c>
      <c r="B453" s="25" t="s">
        <v>614</v>
      </c>
      <c r="C453" s="25" t="s">
        <v>580</v>
      </c>
      <c r="D453" s="25" t="s">
        <v>180</v>
      </c>
      <c r="E453" s="25"/>
      <c r="F453" s="25"/>
      <c r="G453" s="25">
        <v>30</v>
      </c>
      <c r="H453" s="25" t="s">
        <v>158</v>
      </c>
      <c r="I453" s="25" t="s">
        <v>201</v>
      </c>
      <c r="J453" s="25"/>
      <c r="K453" s="25"/>
      <c r="L453" s="25"/>
      <c r="M453" s="25"/>
      <c r="N453" s="25"/>
    </row>
    <row r="454" spans="1:14" ht="22">
      <c r="A454" s="24">
        <v>40276</v>
      </c>
      <c r="B454" s="25" t="s">
        <v>615</v>
      </c>
      <c r="C454" s="25" t="s">
        <v>580</v>
      </c>
      <c r="D454" s="25" t="s">
        <v>166</v>
      </c>
      <c r="E454" s="25" t="s">
        <v>219</v>
      </c>
      <c r="F454" s="25">
        <v>5</v>
      </c>
      <c r="G454" s="25">
        <v>35</v>
      </c>
      <c r="H454" s="25" t="s">
        <v>154</v>
      </c>
      <c r="I454" s="25"/>
      <c r="J454" s="25"/>
      <c r="K454" s="25"/>
      <c r="L454" s="25"/>
      <c r="M454" s="25"/>
      <c r="N454" s="25"/>
    </row>
    <row r="455" spans="1:14" ht="22">
      <c r="A455" s="24">
        <v>40276</v>
      </c>
      <c r="B455" s="25" t="s">
        <v>616</v>
      </c>
      <c r="C455" s="25" t="s">
        <v>580</v>
      </c>
      <c r="D455" s="25" t="s">
        <v>166</v>
      </c>
      <c r="E455" s="25" t="s">
        <v>171</v>
      </c>
      <c r="F455" s="25">
        <v>1</v>
      </c>
      <c r="G455" s="25">
        <v>35</v>
      </c>
      <c r="H455" s="25" t="s">
        <v>154</v>
      </c>
      <c r="I455" s="25"/>
      <c r="J455" s="25">
        <v>5</v>
      </c>
      <c r="K455" s="25">
        <v>2</v>
      </c>
      <c r="L455" s="25"/>
      <c r="M455" s="25">
        <v>22</v>
      </c>
      <c r="N455" s="25">
        <v>18</v>
      </c>
    </row>
    <row r="456" spans="1:14" ht="22">
      <c r="A456" s="24">
        <v>40276</v>
      </c>
      <c r="B456" s="25" t="s">
        <v>617</v>
      </c>
      <c r="C456" s="25" t="s">
        <v>580</v>
      </c>
      <c r="D456" s="25" t="s">
        <v>166</v>
      </c>
      <c r="E456" s="25" t="s">
        <v>219</v>
      </c>
      <c r="F456" s="25">
        <v>10</v>
      </c>
      <c r="G456" s="25">
        <v>35</v>
      </c>
      <c r="H456" s="25" t="s">
        <v>156</v>
      </c>
      <c r="I456" s="25"/>
      <c r="J456" s="25">
        <v>16</v>
      </c>
      <c r="K456" s="25">
        <v>3</v>
      </c>
      <c r="L456" s="25">
        <v>2</v>
      </c>
      <c r="M456" s="25"/>
      <c r="N456" s="25"/>
    </row>
    <row r="457" spans="1:14" ht="22">
      <c r="A457" s="24">
        <v>40276</v>
      </c>
      <c r="B457" s="25" t="s">
        <v>618</v>
      </c>
      <c r="C457" s="25" t="s">
        <v>580</v>
      </c>
      <c r="D457" s="25" t="s">
        <v>166</v>
      </c>
      <c r="E457" s="25" t="s">
        <v>171</v>
      </c>
      <c r="F457" s="25">
        <v>1</v>
      </c>
      <c r="G457" s="25">
        <v>35</v>
      </c>
      <c r="H457" s="25" t="s">
        <v>156</v>
      </c>
      <c r="I457" s="25"/>
      <c r="J457" s="25"/>
      <c r="K457" s="25"/>
      <c r="L457" s="25"/>
      <c r="M457" s="25"/>
      <c r="N457" s="25"/>
    </row>
    <row r="458" spans="1:14" ht="22">
      <c r="A458" s="24">
        <v>40276</v>
      </c>
      <c r="B458" s="25" t="s">
        <v>619</v>
      </c>
      <c r="C458" s="25" t="s">
        <v>580</v>
      </c>
      <c r="D458" s="25" t="s">
        <v>166</v>
      </c>
      <c r="E458" s="25" t="s">
        <v>191</v>
      </c>
      <c r="F458" s="25">
        <v>1</v>
      </c>
      <c r="G458" s="25">
        <v>35</v>
      </c>
      <c r="H458" s="25" t="s">
        <v>156</v>
      </c>
      <c r="I458" s="25"/>
      <c r="J458" s="25"/>
      <c r="K458" s="25"/>
      <c r="L458" s="25"/>
      <c r="M458" s="25"/>
      <c r="N458" s="25"/>
    </row>
    <row r="459" spans="1:14" ht="22">
      <c r="A459" s="24">
        <v>40276</v>
      </c>
      <c r="B459" s="25" t="s">
        <v>620</v>
      </c>
      <c r="C459" s="25" t="s">
        <v>580</v>
      </c>
      <c r="D459" s="25" t="s">
        <v>166</v>
      </c>
      <c r="E459" s="25" t="s">
        <v>219</v>
      </c>
      <c r="F459" s="25">
        <v>25</v>
      </c>
      <c r="G459" s="25">
        <v>35</v>
      </c>
      <c r="H459" s="25" t="s">
        <v>158</v>
      </c>
      <c r="I459" s="25"/>
      <c r="J459" s="25">
        <v>37</v>
      </c>
      <c r="K459" s="25">
        <v>6</v>
      </c>
      <c r="L459" s="25">
        <v>4</v>
      </c>
      <c r="M459" s="25"/>
      <c r="N459" s="25"/>
    </row>
    <row r="460" spans="1:14" ht="22">
      <c r="A460" s="24">
        <v>40276</v>
      </c>
      <c r="B460" s="25" t="s">
        <v>621</v>
      </c>
      <c r="C460" s="25" t="s">
        <v>580</v>
      </c>
      <c r="D460" s="25" t="s">
        <v>166</v>
      </c>
      <c r="E460" s="25" t="s">
        <v>171</v>
      </c>
      <c r="F460" s="25">
        <v>2</v>
      </c>
      <c r="G460" s="25">
        <v>35</v>
      </c>
      <c r="H460" s="25" t="s">
        <v>158</v>
      </c>
      <c r="I460" s="25"/>
      <c r="J460" s="25"/>
      <c r="K460" s="25"/>
      <c r="L460" s="25"/>
      <c r="M460" s="25"/>
      <c r="N460" s="25"/>
    </row>
    <row r="461" spans="1:14" ht="22">
      <c r="A461" s="24">
        <v>40276</v>
      </c>
      <c r="B461" s="25" t="s">
        <v>622</v>
      </c>
      <c r="C461" s="25" t="s">
        <v>580</v>
      </c>
      <c r="D461" s="25" t="s">
        <v>166</v>
      </c>
      <c r="E461" s="25" t="s">
        <v>191</v>
      </c>
      <c r="F461" s="25">
        <v>1</v>
      </c>
      <c r="G461" s="25">
        <v>35</v>
      </c>
      <c r="H461" s="25" t="s">
        <v>158</v>
      </c>
      <c r="I461" s="25"/>
      <c r="J461" s="25"/>
      <c r="K461" s="25"/>
      <c r="L461" s="25"/>
      <c r="M461" s="25"/>
      <c r="N461" s="25"/>
    </row>
    <row r="462" spans="1:14" ht="22">
      <c r="A462" s="24">
        <v>40276</v>
      </c>
      <c r="B462" s="25" t="s">
        <v>623</v>
      </c>
      <c r="C462" s="25" t="s">
        <v>580</v>
      </c>
      <c r="D462" s="25" t="s">
        <v>166</v>
      </c>
      <c r="E462" s="25" t="s">
        <v>219</v>
      </c>
      <c r="F462" s="25">
        <v>2</v>
      </c>
      <c r="G462" s="25">
        <v>40</v>
      </c>
      <c r="H462" s="25" t="s">
        <v>154</v>
      </c>
      <c r="I462" s="25"/>
      <c r="J462" s="25">
        <v>5</v>
      </c>
      <c r="K462" s="25">
        <v>1</v>
      </c>
      <c r="L462" s="25">
        <v>2</v>
      </c>
      <c r="M462" s="25">
        <v>50</v>
      </c>
      <c r="N462" s="25">
        <v>21</v>
      </c>
    </row>
    <row r="463" spans="1:14" ht="22">
      <c r="A463" s="24">
        <v>40276</v>
      </c>
      <c r="B463" s="25" t="s">
        <v>624</v>
      </c>
      <c r="C463" s="25" t="s">
        <v>580</v>
      </c>
      <c r="D463" s="25" t="s">
        <v>166</v>
      </c>
      <c r="E463" s="25" t="s">
        <v>191</v>
      </c>
      <c r="F463" s="25">
        <v>15</v>
      </c>
      <c r="G463" s="25">
        <v>40</v>
      </c>
      <c r="H463" s="25" t="s">
        <v>154</v>
      </c>
      <c r="I463" s="25"/>
      <c r="J463" s="25"/>
      <c r="K463" s="25"/>
      <c r="L463" s="25"/>
      <c r="M463" s="25"/>
      <c r="N463" s="25"/>
    </row>
    <row r="464" spans="1:14" ht="22">
      <c r="A464" s="24">
        <v>40276</v>
      </c>
      <c r="B464" s="25" t="s">
        <v>625</v>
      </c>
      <c r="C464" s="25" t="s">
        <v>580</v>
      </c>
      <c r="D464" s="25" t="s">
        <v>166</v>
      </c>
      <c r="E464" s="25" t="s">
        <v>171</v>
      </c>
      <c r="F464" s="25">
        <v>5</v>
      </c>
      <c r="G464" s="25">
        <v>40</v>
      </c>
      <c r="H464" s="25" t="s">
        <v>154</v>
      </c>
      <c r="I464" s="25"/>
      <c r="J464" s="25"/>
      <c r="K464" s="25"/>
      <c r="L464" s="25"/>
      <c r="M464" s="25"/>
      <c r="N464" s="25"/>
    </row>
    <row r="465" spans="1:14" ht="22">
      <c r="A465" s="24">
        <v>40276</v>
      </c>
      <c r="B465" s="25" t="s">
        <v>626</v>
      </c>
      <c r="C465" s="25" t="s">
        <v>580</v>
      </c>
      <c r="D465" s="25" t="s">
        <v>166</v>
      </c>
      <c r="E465" s="25" t="s">
        <v>219</v>
      </c>
      <c r="F465" s="25">
        <v>10</v>
      </c>
      <c r="G465" s="25">
        <v>40</v>
      </c>
      <c r="H465" s="25" t="s">
        <v>156</v>
      </c>
      <c r="I465" s="25"/>
      <c r="J465" s="25">
        <v>17</v>
      </c>
      <c r="K465" s="25">
        <v>4</v>
      </c>
      <c r="L465" s="25">
        <v>6</v>
      </c>
      <c r="M465" s="25"/>
      <c r="N465" s="25"/>
    </row>
    <row r="466" spans="1:14" ht="22">
      <c r="A466" s="24">
        <v>40276</v>
      </c>
      <c r="B466" s="25" t="s">
        <v>627</v>
      </c>
      <c r="C466" s="25" t="s">
        <v>580</v>
      </c>
      <c r="D466" s="25" t="s">
        <v>166</v>
      </c>
      <c r="E466" s="25" t="s">
        <v>191</v>
      </c>
      <c r="F466" s="25">
        <v>7</v>
      </c>
      <c r="G466" s="25">
        <v>40</v>
      </c>
      <c r="H466" s="25" t="s">
        <v>156</v>
      </c>
      <c r="I466" s="25"/>
      <c r="J466" s="25"/>
      <c r="K466" s="25"/>
      <c r="L466" s="25"/>
      <c r="M466" s="25"/>
      <c r="N466" s="25"/>
    </row>
    <row r="467" spans="1:14" ht="22">
      <c r="A467" s="24">
        <v>40276</v>
      </c>
      <c r="B467" s="25" t="s">
        <v>628</v>
      </c>
      <c r="C467" s="25" t="s">
        <v>580</v>
      </c>
      <c r="D467" s="25" t="s">
        <v>166</v>
      </c>
      <c r="E467" s="25" t="s">
        <v>171</v>
      </c>
      <c r="F467" s="25">
        <v>3</v>
      </c>
      <c r="G467" s="25">
        <v>40</v>
      </c>
      <c r="H467" s="25" t="s">
        <v>156</v>
      </c>
      <c r="I467" s="25"/>
      <c r="J467" s="25"/>
      <c r="K467" s="25"/>
      <c r="L467" s="25"/>
      <c r="M467" s="25"/>
      <c r="N467" s="25"/>
    </row>
    <row r="468" spans="1:14" ht="22">
      <c r="A468" s="24">
        <v>40276</v>
      </c>
      <c r="B468" s="25" t="s">
        <v>629</v>
      </c>
      <c r="C468" s="25" t="s">
        <v>580</v>
      </c>
      <c r="D468" s="25" t="s">
        <v>166</v>
      </c>
      <c r="E468" s="25" t="s">
        <v>219</v>
      </c>
      <c r="F468" s="25">
        <v>20</v>
      </c>
      <c r="G468" s="25">
        <v>40</v>
      </c>
      <c r="H468" s="25" t="s">
        <v>158</v>
      </c>
      <c r="I468" s="25"/>
      <c r="J468" s="25">
        <v>26</v>
      </c>
      <c r="K468" s="25"/>
      <c r="L468" s="25">
        <v>9</v>
      </c>
      <c r="M468" s="25"/>
      <c r="N468" s="25"/>
    </row>
    <row r="469" spans="1:14" ht="22">
      <c r="A469" s="24">
        <v>40276</v>
      </c>
      <c r="B469" s="25" t="s">
        <v>630</v>
      </c>
      <c r="C469" s="25" t="s">
        <v>580</v>
      </c>
      <c r="D469" s="25" t="s">
        <v>166</v>
      </c>
      <c r="E469" s="25" t="s">
        <v>191</v>
      </c>
      <c r="F469" s="25">
        <v>5</v>
      </c>
      <c r="G469" s="25">
        <v>40</v>
      </c>
      <c r="H469" s="25" t="s">
        <v>158</v>
      </c>
      <c r="I469" s="25"/>
      <c r="J469" s="25"/>
      <c r="K469" s="25"/>
      <c r="L469" s="25"/>
      <c r="M469" s="25"/>
      <c r="N469" s="25"/>
    </row>
    <row r="470" spans="1:14" ht="22">
      <c r="A470" s="24">
        <v>40276</v>
      </c>
      <c r="B470" s="25" t="s">
        <v>631</v>
      </c>
      <c r="C470" s="25" t="s">
        <v>580</v>
      </c>
      <c r="D470" s="25" t="s">
        <v>166</v>
      </c>
      <c r="E470" s="25" t="s">
        <v>171</v>
      </c>
      <c r="F470" s="25">
        <v>1</v>
      </c>
      <c r="G470" s="25">
        <v>40</v>
      </c>
      <c r="H470" s="25" t="s">
        <v>158</v>
      </c>
      <c r="I470" s="25"/>
      <c r="J470" s="25"/>
      <c r="K470" s="25"/>
      <c r="L470" s="25"/>
      <c r="M470" s="25"/>
      <c r="N470" s="25"/>
    </row>
    <row r="471" spans="1:14" ht="22">
      <c r="A471" s="24">
        <v>40276</v>
      </c>
      <c r="B471" s="25" t="s">
        <v>632</v>
      </c>
      <c r="C471" s="25" t="s">
        <v>580</v>
      </c>
      <c r="D471" s="25" t="s">
        <v>166</v>
      </c>
      <c r="E471" s="25" t="s">
        <v>219</v>
      </c>
      <c r="F471" s="25">
        <v>3</v>
      </c>
      <c r="G471" s="25">
        <v>45</v>
      </c>
      <c r="H471" s="25" t="s">
        <v>154</v>
      </c>
      <c r="I471" s="25"/>
      <c r="J471" s="25">
        <v>1</v>
      </c>
      <c r="K471" s="25"/>
      <c r="L471" s="25"/>
      <c r="M471" s="25">
        <v>71</v>
      </c>
      <c r="N471" s="25">
        <v>62</v>
      </c>
    </row>
    <row r="472" spans="1:14" ht="22">
      <c r="A472" s="24">
        <v>40276</v>
      </c>
      <c r="B472" s="25" t="s">
        <v>633</v>
      </c>
      <c r="C472" s="25" t="s">
        <v>580</v>
      </c>
      <c r="D472" s="25" t="s">
        <v>166</v>
      </c>
      <c r="E472" s="25" t="s">
        <v>110</v>
      </c>
      <c r="F472" s="25">
        <v>7</v>
      </c>
      <c r="G472" s="25">
        <v>45</v>
      </c>
      <c r="H472" s="25" t="s">
        <v>154</v>
      </c>
      <c r="I472" s="25"/>
      <c r="J472" s="25"/>
      <c r="K472" s="25"/>
      <c r="L472" s="25"/>
      <c r="M472" s="25"/>
      <c r="N472" s="25"/>
    </row>
    <row r="473" spans="1:14" ht="22">
      <c r="A473" s="24">
        <v>40276</v>
      </c>
      <c r="B473" s="25" t="s">
        <v>634</v>
      </c>
      <c r="C473" s="25" t="s">
        <v>580</v>
      </c>
      <c r="D473" s="25" t="s">
        <v>180</v>
      </c>
      <c r="E473" s="25"/>
      <c r="F473" s="25"/>
      <c r="G473" s="25">
        <v>45</v>
      </c>
      <c r="H473" s="25" t="s">
        <v>154</v>
      </c>
      <c r="I473" s="25" t="s">
        <v>181</v>
      </c>
      <c r="J473" s="25"/>
      <c r="K473" s="25"/>
      <c r="L473" s="25"/>
      <c r="M473" s="25"/>
      <c r="N473" s="25"/>
    </row>
    <row r="474" spans="1:14" ht="22">
      <c r="A474" s="24">
        <v>40276</v>
      </c>
      <c r="B474" s="25" t="s">
        <v>635</v>
      </c>
      <c r="C474" s="25" t="s">
        <v>580</v>
      </c>
      <c r="D474" s="25" t="s">
        <v>166</v>
      </c>
      <c r="E474" s="25" t="s">
        <v>219</v>
      </c>
      <c r="F474" s="25">
        <v>3</v>
      </c>
      <c r="G474" s="25">
        <v>45</v>
      </c>
      <c r="H474" s="25" t="s">
        <v>156</v>
      </c>
      <c r="I474" s="25"/>
      <c r="J474" s="25">
        <v>3</v>
      </c>
      <c r="K474" s="25"/>
      <c r="L474" s="25">
        <v>3</v>
      </c>
      <c r="M474" s="25"/>
      <c r="N474" s="25"/>
    </row>
    <row r="475" spans="1:14" ht="22">
      <c r="A475" s="24">
        <v>40276</v>
      </c>
      <c r="B475" s="25" t="s">
        <v>636</v>
      </c>
      <c r="C475" s="25" t="s">
        <v>580</v>
      </c>
      <c r="D475" s="25" t="s">
        <v>166</v>
      </c>
      <c r="E475" s="25" t="s">
        <v>110</v>
      </c>
      <c r="F475" s="25">
        <v>25</v>
      </c>
      <c r="G475" s="25">
        <v>45</v>
      </c>
      <c r="H475" s="25" t="s">
        <v>156</v>
      </c>
      <c r="I475" s="25"/>
      <c r="J475" s="25"/>
      <c r="K475" s="25"/>
      <c r="L475" s="25"/>
      <c r="M475" s="25"/>
      <c r="N475" s="25"/>
    </row>
    <row r="476" spans="1:14" ht="22">
      <c r="A476" s="24">
        <v>40276</v>
      </c>
      <c r="B476" s="25" t="s">
        <v>637</v>
      </c>
      <c r="C476" s="25" t="s">
        <v>580</v>
      </c>
      <c r="D476" s="25" t="s">
        <v>180</v>
      </c>
      <c r="E476" s="25"/>
      <c r="F476" s="25"/>
      <c r="G476" s="25">
        <v>45</v>
      </c>
      <c r="H476" s="25" t="s">
        <v>156</v>
      </c>
      <c r="I476" s="25" t="s">
        <v>181</v>
      </c>
      <c r="J476" s="25"/>
      <c r="K476" s="25"/>
      <c r="L476" s="25"/>
      <c r="M476" s="25"/>
      <c r="N476" s="25"/>
    </row>
    <row r="477" spans="1:14" ht="22">
      <c r="A477" s="24">
        <v>40276</v>
      </c>
      <c r="B477" s="25" t="s">
        <v>638</v>
      </c>
      <c r="C477" s="25" t="s">
        <v>580</v>
      </c>
      <c r="D477" s="25" t="s">
        <v>166</v>
      </c>
      <c r="E477" s="25" t="s">
        <v>219</v>
      </c>
      <c r="F477" s="25">
        <v>2</v>
      </c>
      <c r="G477" s="25">
        <v>45</v>
      </c>
      <c r="H477" s="25" t="s">
        <v>158</v>
      </c>
      <c r="I477" s="25"/>
      <c r="J477" s="25">
        <v>8</v>
      </c>
      <c r="K477" s="25">
        <v>1</v>
      </c>
      <c r="L477" s="25">
        <v>4</v>
      </c>
      <c r="M477" s="25"/>
      <c r="N477" s="25"/>
    </row>
    <row r="478" spans="1:14" ht="22">
      <c r="A478" s="24">
        <v>40276</v>
      </c>
      <c r="B478" s="25" t="s">
        <v>639</v>
      </c>
      <c r="C478" s="25" t="s">
        <v>580</v>
      </c>
      <c r="D478" s="25" t="s">
        <v>166</v>
      </c>
      <c r="E478" s="25" t="s">
        <v>110</v>
      </c>
      <c r="F478" s="25">
        <v>20</v>
      </c>
      <c r="G478" s="25">
        <v>45</v>
      </c>
      <c r="H478" s="25" t="s">
        <v>158</v>
      </c>
      <c r="I478" s="25"/>
      <c r="J478" s="25"/>
      <c r="K478" s="25"/>
      <c r="L478" s="25"/>
      <c r="M478" s="25"/>
      <c r="N478" s="25"/>
    </row>
    <row r="479" spans="1:14" ht="22">
      <c r="A479" s="24">
        <v>40276</v>
      </c>
      <c r="B479" s="25" t="s">
        <v>640</v>
      </c>
      <c r="C479" s="25" t="s">
        <v>580</v>
      </c>
      <c r="D479" s="25" t="s">
        <v>180</v>
      </c>
      <c r="E479" s="25"/>
      <c r="F479" s="25"/>
      <c r="G479" s="25">
        <v>45</v>
      </c>
      <c r="H479" s="25" t="s">
        <v>158</v>
      </c>
      <c r="I479" s="25" t="s">
        <v>181</v>
      </c>
      <c r="J479" s="25"/>
      <c r="K479" s="25"/>
      <c r="L479" s="25"/>
      <c r="M479" s="25"/>
      <c r="N479" s="25"/>
    </row>
    <row r="480" spans="1:14" ht="22">
      <c r="A480" s="24">
        <v>40276</v>
      </c>
      <c r="B480" s="25" t="s">
        <v>641</v>
      </c>
      <c r="C480" s="25" t="s">
        <v>580</v>
      </c>
      <c r="D480" s="25" t="s">
        <v>166</v>
      </c>
      <c r="E480" s="25" t="s">
        <v>171</v>
      </c>
      <c r="F480" s="25">
        <v>2</v>
      </c>
      <c r="G480" s="25">
        <v>45</v>
      </c>
      <c r="H480" s="25" t="s">
        <v>158</v>
      </c>
      <c r="I480" s="25"/>
      <c r="J480" s="25"/>
      <c r="K480" s="25"/>
      <c r="L480" s="25"/>
      <c r="M480" s="25"/>
      <c r="N480" s="25"/>
    </row>
    <row r="481" spans="1:14" ht="22">
      <c r="A481" s="24">
        <v>40276</v>
      </c>
      <c r="B481" s="25" t="s">
        <v>642</v>
      </c>
      <c r="C481" s="25" t="s">
        <v>580</v>
      </c>
      <c r="D481" s="25" t="s">
        <v>166</v>
      </c>
      <c r="E481" s="25" t="s">
        <v>110</v>
      </c>
      <c r="F481" s="25">
        <v>60</v>
      </c>
      <c r="G481" s="25">
        <v>50</v>
      </c>
      <c r="H481" s="25" t="s">
        <v>154</v>
      </c>
      <c r="I481" s="25"/>
      <c r="J481" s="25">
        <v>2</v>
      </c>
      <c r="K481" s="25"/>
      <c r="L481" s="25">
        <v>1</v>
      </c>
      <c r="M481" s="25">
        <v>27</v>
      </c>
      <c r="N481" s="25">
        <v>29</v>
      </c>
    </row>
    <row r="482" spans="1:14" ht="22">
      <c r="A482" s="24">
        <v>40276</v>
      </c>
      <c r="B482" s="25" t="s">
        <v>643</v>
      </c>
      <c r="C482" s="25" t="s">
        <v>580</v>
      </c>
      <c r="D482" s="25" t="s">
        <v>166</v>
      </c>
      <c r="E482" s="25" t="s">
        <v>110</v>
      </c>
      <c r="F482" s="25">
        <v>50</v>
      </c>
      <c r="G482" s="25">
        <v>50</v>
      </c>
      <c r="H482" s="25" t="s">
        <v>156</v>
      </c>
      <c r="I482" s="25"/>
      <c r="J482" s="25">
        <v>2</v>
      </c>
      <c r="K482" s="25"/>
      <c r="L482" s="25">
        <v>2</v>
      </c>
      <c r="M482" s="25"/>
      <c r="N482" s="25"/>
    </row>
    <row r="483" spans="1:14" ht="22">
      <c r="A483" s="24">
        <v>40276</v>
      </c>
      <c r="B483" s="25" t="s">
        <v>644</v>
      </c>
      <c r="C483" s="25" t="s">
        <v>580</v>
      </c>
      <c r="D483" s="25" t="s">
        <v>166</v>
      </c>
      <c r="E483" s="25" t="s">
        <v>110</v>
      </c>
      <c r="F483" s="25">
        <v>80</v>
      </c>
      <c r="G483" s="25">
        <v>50</v>
      </c>
      <c r="H483" s="25" t="s">
        <v>158</v>
      </c>
      <c r="I483" s="25"/>
      <c r="J483" s="25">
        <v>6</v>
      </c>
      <c r="K483" s="25"/>
      <c r="L483" s="25">
        <v>5</v>
      </c>
      <c r="M483" s="25"/>
      <c r="N483" s="25"/>
    </row>
    <row r="484" spans="1:14" ht="22">
      <c r="A484" s="24">
        <v>40276</v>
      </c>
      <c r="B484" s="25" t="s">
        <v>645</v>
      </c>
      <c r="C484" s="25" t="s">
        <v>580</v>
      </c>
      <c r="D484" s="25" t="s">
        <v>166</v>
      </c>
      <c r="E484" s="25" t="s">
        <v>646</v>
      </c>
      <c r="F484" s="25">
        <v>2</v>
      </c>
      <c r="G484" s="25">
        <v>50</v>
      </c>
      <c r="H484" s="25" t="s">
        <v>158</v>
      </c>
      <c r="I484" s="25"/>
      <c r="J484" s="25"/>
      <c r="K484" s="25"/>
      <c r="L484" s="25"/>
      <c r="M484" s="25"/>
      <c r="N484" s="25"/>
    </row>
    <row r="485" spans="1:14" ht="22">
      <c r="A485" s="24">
        <v>40276</v>
      </c>
      <c r="B485" s="25" t="s">
        <v>647</v>
      </c>
      <c r="C485" s="25" t="s">
        <v>580</v>
      </c>
      <c r="D485" s="25" t="s">
        <v>166</v>
      </c>
      <c r="E485" s="25" t="s">
        <v>110</v>
      </c>
      <c r="F485" s="25">
        <v>3</v>
      </c>
      <c r="G485" s="25">
        <v>55</v>
      </c>
      <c r="H485" s="25" t="s">
        <v>154</v>
      </c>
      <c r="I485" s="25"/>
      <c r="J485" s="25">
        <v>2</v>
      </c>
      <c r="K485" s="25"/>
      <c r="L485" s="25">
        <v>2</v>
      </c>
      <c r="M485" s="25">
        <v>63</v>
      </c>
      <c r="N485" s="25">
        <v>63</v>
      </c>
    </row>
    <row r="486" spans="1:14" ht="22">
      <c r="A486" s="24">
        <v>40276</v>
      </c>
      <c r="B486" s="25" t="s">
        <v>648</v>
      </c>
      <c r="C486" s="25" t="s">
        <v>580</v>
      </c>
      <c r="D486" s="25" t="s">
        <v>180</v>
      </c>
      <c r="E486" s="25"/>
      <c r="F486" s="25"/>
      <c r="G486" s="25">
        <v>55</v>
      </c>
      <c r="H486" s="25" t="s">
        <v>154</v>
      </c>
      <c r="I486" s="25" t="s">
        <v>181</v>
      </c>
      <c r="J486" s="25"/>
      <c r="K486" s="25"/>
      <c r="L486" s="25"/>
      <c r="M486" s="25"/>
      <c r="N486" s="25"/>
    </row>
    <row r="487" spans="1:14" ht="22">
      <c r="A487" s="24">
        <v>40276</v>
      </c>
      <c r="B487" s="25" t="s">
        <v>649</v>
      </c>
      <c r="C487" s="25" t="s">
        <v>580</v>
      </c>
      <c r="D487" s="25" t="s">
        <v>166</v>
      </c>
      <c r="E487" s="25" t="s">
        <v>110</v>
      </c>
      <c r="F487" s="25">
        <v>5</v>
      </c>
      <c r="G487" s="25">
        <v>55</v>
      </c>
      <c r="H487" s="25" t="s">
        <v>156</v>
      </c>
      <c r="I487" s="25"/>
      <c r="J487" s="25">
        <v>3</v>
      </c>
      <c r="K487" s="25"/>
      <c r="L487" s="25">
        <v>4</v>
      </c>
      <c r="M487" s="25"/>
      <c r="N487" s="25"/>
    </row>
    <row r="488" spans="1:14" ht="22">
      <c r="A488" s="24">
        <v>40276</v>
      </c>
      <c r="B488" s="25" t="s">
        <v>650</v>
      </c>
      <c r="C488" s="25" t="s">
        <v>580</v>
      </c>
      <c r="D488" s="25" t="s">
        <v>180</v>
      </c>
      <c r="E488" s="25"/>
      <c r="F488" s="25"/>
      <c r="G488" s="25">
        <v>55</v>
      </c>
      <c r="H488" s="25" t="s">
        <v>156</v>
      </c>
      <c r="I488" s="25" t="s">
        <v>181</v>
      </c>
      <c r="J488" s="25"/>
      <c r="K488" s="25"/>
      <c r="L488" s="25"/>
      <c r="M488" s="25"/>
      <c r="N488" s="25"/>
    </row>
    <row r="489" spans="1:14" ht="22">
      <c r="A489" s="24">
        <v>40276</v>
      </c>
      <c r="B489" s="25" t="s">
        <v>651</v>
      </c>
      <c r="C489" s="25" t="s">
        <v>580</v>
      </c>
      <c r="D489" s="25" t="s">
        <v>166</v>
      </c>
      <c r="E489" s="25" t="s">
        <v>110</v>
      </c>
      <c r="F489" s="25">
        <v>40</v>
      </c>
      <c r="G489" s="25">
        <v>55</v>
      </c>
      <c r="H489" s="25" t="s">
        <v>158</v>
      </c>
      <c r="I489" s="25"/>
      <c r="J489" s="25">
        <v>7</v>
      </c>
      <c r="K489" s="25"/>
      <c r="L489" s="25">
        <v>7</v>
      </c>
      <c r="M489" s="25"/>
      <c r="N489" s="25"/>
    </row>
    <row r="490" spans="1:14" ht="22">
      <c r="A490" s="24">
        <v>40276</v>
      </c>
      <c r="B490" s="25" t="s">
        <v>652</v>
      </c>
      <c r="C490" s="25" t="s">
        <v>580</v>
      </c>
      <c r="D490" s="25" t="s">
        <v>180</v>
      </c>
      <c r="E490" s="25"/>
      <c r="F490" s="25"/>
      <c r="G490" s="25">
        <v>55</v>
      </c>
      <c r="H490" s="25" t="s">
        <v>158</v>
      </c>
      <c r="I490" s="25" t="s">
        <v>181</v>
      </c>
      <c r="J490" s="25"/>
      <c r="K490" s="25"/>
      <c r="L490" s="25"/>
      <c r="M490" s="25"/>
      <c r="N490" s="25"/>
    </row>
    <row r="491" spans="1:14" ht="22">
      <c r="A491" s="24">
        <v>40276</v>
      </c>
      <c r="B491" s="25" t="s">
        <v>653</v>
      </c>
      <c r="C491" s="25" t="s">
        <v>580</v>
      </c>
      <c r="D491" s="25" t="s">
        <v>166</v>
      </c>
      <c r="E491" s="25" t="s">
        <v>646</v>
      </c>
      <c r="F491" s="25">
        <v>3</v>
      </c>
      <c r="G491" s="25">
        <v>55</v>
      </c>
      <c r="H491" s="25" t="s">
        <v>158</v>
      </c>
      <c r="I491" s="25"/>
      <c r="J491" s="25"/>
      <c r="K491" s="25"/>
      <c r="L491" s="25"/>
      <c r="M491" s="25"/>
      <c r="N491" s="25"/>
    </row>
    <row r="492" spans="1:14" ht="22">
      <c r="A492" s="24">
        <v>40276</v>
      </c>
      <c r="B492" s="25" t="s">
        <v>654</v>
      </c>
      <c r="C492" s="25" t="s">
        <v>580</v>
      </c>
      <c r="D492" s="25" t="s">
        <v>166</v>
      </c>
      <c r="E492" s="25" t="s">
        <v>646</v>
      </c>
      <c r="F492" s="25">
        <v>5</v>
      </c>
      <c r="G492" s="25">
        <v>60</v>
      </c>
      <c r="H492" s="25" t="s">
        <v>154</v>
      </c>
      <c r="I492" s="25"/>
      <c r="J492" s="25"/>
      <c r="K492" s="25"/>
      <c r="L492" s="25"/>
      <c r="M492" s="25"/>
      <c r="N492" s="25"/>
    </row>
    <row r="493" spans="1:14" ht="22">
      <c r="A493" s="24">
        <v>40276</v>
      </c>
      <c r="B493" s="25" t="s">
        <v>655</v>
      </c>
      <c r="C493" s="25" t="s">
        <v>580</v>
      </c>
      <c r="D493" s="25" t="s">
        <v>166</v>
      </c>
      <c r="E493" s="25" t="s">
        <v>110</v>
      </c>
      <c r="F493" s="25">
        <v>10</v>
      </c>
      <c r="G493" s="25">
        <v>60</v>
      </c>
      <c r="H493" s="25" t="s">
        <v>154</v>
      </c>
      <c r="I493" s="25"/>
      <c r="J493" s="25"/>
      <c r="K493" s="25"/>
      <c r="L493" s="25"/>
      <c r="M493" s="25"/>
      <c r="N493" s="25"/>
    </row>
    <row r="494" spans="1:14" ht="22">
      <c r="A494" s="24">
        <v>40276</v>
      </c>
      <c r="B494" s="25" t="s">
        <v>656</v>
      </c>
      <c r="C494" s="25" t="s">
        <v>580</v>
      </c>
      <c r="D494" s="25" t="s">
        <v>153</v>
      </c>
      <c r="E494" s="25"/>
      <c r="F494" s="25"/>
      <c r="G494" s="25">
        <v>60</v>
      </c>
      <c r="H494" s="25" t="s">
        <v>154</v>
      </c>
      <c r="I494" s="25"/>
      <c r="J494" s="25"/>
      <c r="K494" s="25"/>
      <c r="L494" s="25"/>
      <c r="M494" s="25"/>
      <c r="N494" s="25"/>
    </row>
    <row r="495" spans="1:14" ht="22">
      <c r="A495" s="24">
        <v>40276</v>
      </c>
      <c r="B495" s="25" t="s">
        <v>657</v>
      </c>
      <c r="C495" s="25" t="s">
        <v>580</v>
      </c>
      <c r="D495" s="25" t="s">
        <v>166</v>
      </c>
      <c r="E495" s="25" t="s">
        <v>646</v>
      </c>
      <c r="F495" s="25">
        <v>10</v>
      </c>
      <c r="G495" s="25">
        <v>60</v>
      </c>
      <c r="H495" s="25" t="s">
        <v>156</v>
      </c>
      <c r="I495" s="25"/>
      <c r="J495" s="25">
        <v>1</v>
      </c>
      <c r="K495" s="25"/>
      <c r="L495" s="25">
        <v>1</v>
      </c>
      <c r="M495" s="25">
        <v>200</v>
      </c>
      <c r="N495" s="25">
        <v>200</v>
      </c>
    </row>
    <row r="496" spans="1:14" ht="22">
      <c r="A496" s="24">
        <v>40276</v>
      </c>
      <c r="B496" s="25" t="s">
        <v>658</v>
      </c>
      <c r="C496" s="25" t="s">
        <v>580</v>
      </c>
      <c r="D496" s="25" t="s">
        <v>166</v>
      </c>
      <c r="E496" s="25" t="s">
        <v>110</v>
      </c>
      <c r="F496" s="25">
        <v>30</v>
      </c>
      <c r="G496" s="25">
        <v>60</v>
      </c>
      <c r="H496" s="25" t="s">
        <v>156</v>
      </c>
      <c r="I496" s="25"/>
      <c r="J496" s="25"/>
      <c r="K496" s="25"/>
      <c r="L496" s="25"/>
      <c r="M496" s="25"/>
      <c r="N496" s="25"/>
    </row>
    <row r="497" spans="1:14" ht="22">
      <c r="A497" s="24">
        <v>40276</v>
      </c>
      <c r="B497" s="25" t="s">
        <v>659</v>
      </c>
      <c r="C497" s="25" t="s">
        <v>580</v>
      </c>
      <c r="D497" s="25" t="s">
        <v>180</v>
      </c>
      <c r="E497" s="25"/>
      <c r="F497" s="25"/>
      <c r="G497" s="25">
        <v>60</v>
      </c>
      <c r="H497" s="25" t="s">
        <v>156</v>
      </c>
      <c r="I497" s="25" t="s">
        <v>181</v>
      </c>
      <c r="J497" s="25"/>
      <c r="K497" s="25"/>
      <c r="L497" s="25"/>
      <c r="M497" s="25"/>
      <c r="N497" s="25"/>
    </row>
    <row r="498" spans="1:14" ht="22">
      <c r="A498" s="24">
        <v>40276</v>
      </c>
      <c r="B498" s="25" t="s">
        <v>660</v>
      </c>
      <c r="C498" s="25" t="s">
        <v>580</v>
      </c>
      <c r="D498" s="25" t="s">
        <v>166</v>
      </c>
      <c r="E498" s="25" t="s">
        <v>646</v>
      </c>
      <c r="F498" s="25">
        <v>25</v>
      </c>
      <c r="G498" s="25">
        <v>60</v>
      </c>
      <c r="H498" s="25" t="s">
        <v>158</v>
      </c>
      <c r="I498" s="25"/>
      <c r="J498" s="25">
        <v>4</v>
      </c>
      <c r="K498" s="25"/>
      <c r="L498" s="25">
        <v>4</v>
      </c>
      <c r="M498" s="25"/>
      <c r="N498" s="25"/>
    </row>
    <row r="499" spans="1:14" ht="22">
      <c r="A499" s="24">
        <v>40276</v>
      </c>
      <c r="B499" s="25" t="s">
        <v>661</v>
      </c>
      <c r="C499" s="25" t="s">
        <v>580</v>
      </c>
      <c r="D499" s="25" t="s">
        <v>166</v>
      </c>
      <c r="E499" s="25" t="s">
        <v>110</v>
      </c>
      <c r="F499" s="25">
        <v>50</v>
      </c>
      <c r="G499" s="25">
        <v>60</v>
      </c>
      <c r="H499" s="25" t="s">
        <v>158</v>
      </c>
      <c r="I499" s="25"/>
      <c r="J499" s="25"/>
      <c r="K499" s="25"/>
      <c r="L499" s="25"/>
      <c r="M499" s="25"/>
      <c r="N499" s="25"/>
    </row>
    <row r="500" spans="1:14" ht="22">
      <c r="A500" s="24">
        <v>40276</v>
      </c>
      <c r="B500" s="25" t="s">
        <v>662</v>
      </c>
      <c r="C500" s="25" t="s">
        <v>580</v>
      </c>
      <c r="D500" s="25" t="s">
        <v>180</v>
      </c>
      <c r="E500" s="25"/>
      <c r="F500" s="25"/>
      <c r="G500" s="25">
        <v>60</v>
      </c>
      <c r="H500" s="25" t="s">
        <v>158</v>
      </c>
      <c r="I500" s="25" t="s">
        <v>181</v>
      </c>
      <c r="J500" s="25"/>
      <c r="K500" s="25"/>
      <c r="L500" s="25"/>
      <c r="M500" s="25"/>
      <c r="N500" s="25"/>
    </row>
    <row r="501" spans="1:14" ht="22">
      <c r="A501" s="24">
        <v>40276</v>
      </c>
      <c r="B501" s="25" t="s">
        <v>663</v>
      </c>
      <c r="C501" s="25" t="s">
        <v>580</v>
      </c>
      <c r="D501" s="25" t="s">
        <v>166</v>
      </c>
      <c r="E501" s="25" t="s">
        <v>646</v>
      </c>
      <c r="F501" s="25">
        <v>2</v>
      </c>
      <c r="G501" s="25">
        <v>65</v>
      </c>
      <c r="H501" s="25" t="s">
        <v>154</v>
      </c>
      <c r="I501" s="25"/>
      <c r="J501" s="25"/>
      <c r="K501" s="25"/>
      <c r="L501" s="25"/>
      <c r="M501" s="25"/>
      <c r="N501" s="25"/>
    </row>
    <row r="502" spans="1:14" ht="22">
      <c r="A502" s="24">
        <v>40276</v>
      </c>
      <c r="B502" s="25" t="s">
        <v>664</v>
      </c>
      <c r="C502" s="25" t="s">
        <v>580</v>
      </c>
      <c r="D502" s="25" t="s">
        <v>166</v>
      </c>
      <c r="E502" s="25" t="s">
        <v>110</v>
      </c>
      <c r="F502" s="25">
        <v>15</v>
      </c>
      <c r="G502" s="25">
        <v>65</v>
      </c>
      <c r="H502" s="25" t="s">
        <v>154</v>
      </c>
      <c r="I502" s="25"/>
      <c r="J502" s="25"/>
      <c r="K502" s="25"/>
      <c r="L502" s="25"/>
      <c r="M502" s="25"/>
      <c r="N502" s="25"/>
    </row>
    <row r="503" spans="1:14" ht="22">
      <c r="A503" s="24">
        <v>40276</v>
      </c>
      <c r="B503" s="25" t="s">
        <v>665</v>
      </c>
      <c r="C503" s="25" t="s">
        <v>580</v>
      </c>
      <c r="D503" s="25" t="s">
        <v>153</v>
      </c>
      <c r="E503" s="25"/>
      <c r="F503" s="25"/>
      <c r="G503" s="25">
        <v>65</v>
      </c>
      <c r="H503" s="25" t="s">
        <v>154</v>
      </c>
      <c r="I503" s="25"/>
      <c r="J503" s="25"/>
      <c r="K503" s="25"/>
      <c r="L503" s="25"/>
      <c r="M503" s="25"/>
      <c r="N503" s="25"/>
    </row>
    <row r="504" spans="1:14" ht="22">
      <c r="A504" s="24">
        <v>40276</v>
      </c>
      <c r="B504" s="25" t="s">
        <v>666</v>
      </c>
      <c r="C504" s="25" t="s">
        <v>580</v>
      </c>
      <c r="D504" s="25" t="s">
        <v>166</v>
      </c>
      <c r="E504" s="25" t="s">
        <v>646</v>
      </c>
      <c r="F504" s="25">
        <v>3</v>
      </c>
      <c r="G504" s="25">
        <v>65</v>
      </c>
      <c r="H504" s="25" t="s">
        <v>156</v>
      </c>
      <c r="I504" s="25"/>
      <c r="J504" s="25">
        <v>3</v>
      </c>
      <c r="K504" s="25"/>
      <c r="L504" s="25">
        <v>2</v>
      </c>
      <c r="M504" s="25">
        <v>171</v>
      </c>
      <c r="N504" s="25">
        <v>110</v>
      </c>
    </row>
    <row r="505" spans="1:14" ht="22">
      <c r="A505" s="24">
        <v>40276</v>
      </c>
      <c r="B505" s="25" t="s">
        <v>667</v>
      </c>
      <c r="C505" s="25" t="s">
        <v>580</v>
      </c>
      <c r="D505" s="25" t="s">
        <v>166</v>
      </c>
      <c r="E505" s="25" t="s">
        <v>110</v>
      </c>
      <c r="F505" s="25">
        <v>20</v>
      </c>
      <c r="G505" s="25">
        <v>65</v>
      </c>
      <c r="H505" s="25" t="s">
        <v>156</v>
      </c>
      <c r="I505" s="25"/>
      <c r="J505" s="25"/>
      <c r="K505" s="25"/>
      <c r="L505" s="25"/>
      <c r="M505" s="25"/>
      <c r="N505" s="25"/>
    </row>
    <row r="506" spans="1:14" ht="22">
      <c r="A506" s="24">
        <v>40276</v>
      </c>
      <c r="B506" s="25" t="s">
        <v>668</v>
      </c>
      <c r="C506" s="25" t="s">
        <v>580</v>
      </c>
      <c r="D506" s="25" t="s">
        <v>166</v>
      </c>
      <c r="E506" s="25" t="s">
        <v>646</v>
      </c>
      <c r="F506" s="25">
        <v>2</v>
      </c>
      <c r="G506" s="25">
        <v>65</v>
      </c>
      <c r="H506" s="25" t="s">
        <v>158</v>
      </c>
      <c r="I506" s="25"/>
      <c r="J506" s="25">
        <v>7</v>
      </c>
      <c r="K506" s="25">
        <v>1</v>
      </c>
      <c r="L506" s="25">
        <v>5</v>
      </c>
      <c r="M506" s="25"/>
      <c r="N506" s="25"/>
    </row>
    <row r="507" spans="1:14" ht="22">
      <c r="A507" s="24">
        <v>40276</v>
      </c>
      <c r="B507" s="25" t="s">
        <v>669</v>
      </c>
      <c r="C507" s="25" t="s">
        <v>580</v>
      </c>
      <c r="D507" s="25" t="s">
        <v>166</v>
      </c>
      <c r="E507" s="25" t="s">
        <v>110</v>
      </c>
      <c r="F507" s="25">
        <v>15</v>
      </c>
      <c r="G507" s="25">
        <v>65</v>
      </c>
      <c r="H507" s="25" t="s">
        <v>158</v>
      </c>
      <c r="I507" s="25"/>
      <c r="J507" s="25"/>
      <c r="K507" s="25"/>
      <c r="L507" s="25"/>
      <c r="M507" s="25"/>
      <c r="N507" s="25"/>
    </row>
    <row r="508" spans="1:14" ht="22">
      <c r="A508" s="24">
        <v>40276</v>
      </c>
      <c r="B508" s="25" t="s">
        <v>670</v>
      </c>
      <c r="C508" s="25" t="s">
        <v>580</v>
      </c>
      <c r="D508" s="25" t="s">
        <v>166</v>
      </c>
      <c r="E508" s="25" t="s">
        <v>345</v>
      </c>
      <c r="F508" s="25">
        <v>2</v>
      </c>
      <c r="G508" s="25">
        <v>65</v>
      </c>
      <c r="H508" s="25" t="s">
        <v>158</v>
      </c>
      <c r="I508" s="25"/>
      <c r="J508" s="25"/>
      <c r="K508" s="25"/>
      <c r="L508" s="25"/>
      <c r="M508" s="25"/>
      <c r="N508" s="25"/>
    </row>
    <row r="509" spans="1:14" ht="22">
      <c r="A509" s="24">
        <v>40276</v>
      </c>
      <c r="B509" s="25" t="s">
        <v>671</v>
      </c>
      <c r="C509" s="25" t="s">
        <v>580</v>
      </c>
      <c r="D509" s="25" t="s">
        <v>166</v>
      </c>
      <c r="E509" s="25" t="s">
        <v>672</v>
      </c>
      <c r="F509" s="25">
        <v>1</v>
      </c>
      <c r="G509" s="25">
        <v>65</v>
      </c>
      <c r="H509" s="25" t="s">
        <v>158</v>
      </c>
      <c r="I509" s="25"/>
      <c r="J509" s="25"/>
      <c r="K509" s="25"/>
      <c r="L509" s="25"/>
      <c r="M509" s="25"/>
      <c r="N509" s="25"/>
    </row>
    <row r="510" spans="1:14" ht="22">
      <c r="A510" s="24">
        <v>40276</v>
      </c>
      <c r="B510" s="25" t="s">
        <v>673</v>
      </c>
      <c r="C510" s="25" t="s">
        <v>674</v>
      </c>
      <c r="D510" s="25" t="s">
        <v>153</v>
      </c>
      <c r="E510" s="25"/>
      <c r="F510" s="25"/>
      <c r="G510" s="25">
        <v>0</v>
      </c>
      <c r="H510" s="25" t="s">
        <v>154</v>
      </c>
      <c r="I510" s="25"/>
      <c r="J510" s="25"/>
      <c r="K510" s="25">
        <v>3</v>
      </c>
      <c r="L510" s="25"/>
      <c r="M510" s="25">
        <v>178</v>
      </c>
      <c r="N510" s="25">
        <v>26</v>
      </c>
    </row>
    <row r="511" spans="1:14" ht="22">
      <c r="A511" s="24">
        <v>40276</v>
      </c>
      <c r="B511" s="25" t="s">
        <v>675</v>
      </c>
      <c r="C511" s="25" t="s">
        <v>674</v>
      </c>
      <c r="D511" s="25" t="s">
        <v>153</v>
      </c>
      <c r="E511" s="25"/>
      <c r="F511" s="25"/>
      <c r="G511" s="25">
        <v>0</v>
      </c>
      <c r="H511" s="25" t="s">
        <v>156</v>
      </c>
      <c r="I511" s="25"/>
      <c r="J511" s="25">
        <v>2</v>
      </c>
      <c r="K511" s="25">
        <v>8</v>
      </c>
      <c r="L511" s="25">
        <v>3</v>
      </c>
      <c r="M511" s="25"/>
      <c r="N511" s="25"/>
    </row>
    <row r="512" spans="1:14" ht="22">
      <c r="A512" s="24">
        <v>40276</v>
      </c>
      <c r="B512" s="25" t="s">
        <v>676</v>
      </c>
      <c r="C512" s="25" t="s">
        <v>674</v>
      </c>
      <c r="D512" s="25" t="s">
        <v>153</v>
      </c>
      <c r="E512" s="25"/>
      <c r="F512" s="25"/>
      <c r="G512" s="25">
        <v>0</v>
      </c>
      <c r="H512" s="25" t="s">
        <v>158</v>
      </c>
      <c r="I512" s="25"/>
      <c r="J512" s="25">
        <v>10</v>
      </c>
      <c r="K512" s="25">
        <v>25</v>
      </c>
      <c r="L512" s="25">
        <v>6</v>
      </c>
      <c r="M512" s="25"/>
      <c r="N512" s="25"/>
    </row>
    <row r="513" spans="1:14" ht="22">
      <c r="A513" s="24">
        <v>40276</v>
      </c>
      <c r="B513" s="25" t="s">
        <v>677</v>
      </c>
      <c r="C513" s="25" t="s">
        <v>674</v>
      </c>
      <c r="D513" s="25" t="s">
        <v>153</v>
      </c>
      <c r="E513" s="25"/>
      <c r="F513" s="25"/>
      <c r="G513" s="25">
        <v>5</v>
      </c>
      <c r="H513" s="25" t="s">
        <v>154</v>
      </c>
      <c r="I513" s="25"/>
      <c r="J513" s="25">
        <v>4</v>
      </c>
      <c r="K513" s="25">
        <v>3</v>
      </c>
      <c r="L513" s="25">
        <v>1</v>
      </c>
      <c r="M513" s="25">
        <v>48</v>
      </c>
      <c r="N513" s="25">
        <v>38</v>
      </c>
    </row>
    <row r="514" spans="1:14" ht="22">
      <c r="A514" s="24">
        <v>40276</v>
      </c>
      <c r="B514" s="25" t="s">
        <v>678</v>
      </c>
      <c r="C514" s="25" t="s">
        <v>674</v>
      </c>
      <c r="D514" s="25" t="s">
        <v>153</v>
      </c>
      <c r="E514" s="25"/>
      <c r="F514" s="25"/>
      <c r="G514" s="25">
        <v>5</v>
      </c>
      <c r="H514" s="25" t="s">
        <v>156</v>
      </c>
      <c r="I514" s="25"/>
      <c r="J514" s="25">
        <v>10</v>
      </c>
      <c r="K514" s="25">
        <v>13</v>
      </c>
      <c r="L514" s="25">
        <v>1</v>
      </c>
      <c r="M514" s="25"/>
      <c r="N514" s="25"/>
    </row>
    <row r="515" spans="1:14" ht="22">
      <c r="A515" s="24">
        <v>40276</v>
      </c>
      <c r="B515" s="25" t="s">
        <v>679</v>
      </c>
      <c r="C515" s="25" t="s">
        <v>674</v>
      </c>
      <c r="D515" s="25" t="s">
        <v>153</v>
      </c>
      <c r="E515" s="25"/>
      <c r="F515" s="25"/>
      <c r="G515" s="25">
        <v>5</v>
      </c>
      <c r="H515" s="25" t="s">
        <v>158</v>
      </c>
      <c r="I515" s="25"/>
      <c r="J515" s="25">
        <v>18</v>
      </c>
      <c r="K515" s="25">
        <v>34</v>
      </c>
      <c r="L515" s="25">
        <v>2</v>
      </c>
      <c r="M515" s="25"/>
      <c r="N515" s="25"/>
    </row>
    <row r="516" spans="1:14" ht="22">
      <c r="A516" s="24">
        <v>40276</v>
      </c>
      <c r="B516" s="25" t="s">
        <v>680</v>
      </c>
      <c r="C516" s="25" t="s">
        <v>674</v>
      </c>
      <c r="D516" s="25" t="s">
        <v>153</v>
      </c>
      <c r="E516" s="25"/>
      <c r="F516" s="25"/>
      <c r="G516" s="25">
        <v>10</v>
      </c>
      <c r="H516" s="25" t="s">
        <v>154</v>
      </c>
      <c r="I516" s="25"/>
      <c r="J516" s="25">
        <v>3</v>
      </c>
      <c r="K516" s="25">
        <v>2</v>
      </c>
      <c r="L516" s="25"/>
      <c r="M516" s="25">
        <v>71</v>
      </c>
      <c r="N516" s="25">
        <v>41</v>
      </c>
    </row>
    <row r="517" spans="1:14" ht="22">
      <c r="A517" s="24">
        <v>40276</v>
      </c>
      <c r="B517" s="25" t="s">
        <v>681</v>
      </c>
      <c r="C517" s="25" t="s">
        <v>674</v>
      </c>
      <c r="D517" s="25" t="s">
        <v>153</v>
      </c>
      <c r="E517" s="25"/>
      <c r="F517" s="25"/>
      <c r="G517" s="25">
        <v>10</v>
      </c>
      <c r="H517" s="25" t="s">
        <v>156</v>
      </c>
      <c r="I517" s="25"/>
      <c r="J517" s="25">
        <v>6</v>
      </c>
      <c r="K517" s="25">
        <v>7</v>
      </c>
      <c r="L517" s="25"/>
      <c r="M517" s="25"/>
      <c r="N517" s="25"/>
    </row>
    <row r="518" spans="1:14" ht="22">
      <c r="A518" s="24">
        <v>40276</v>
      </c>
      <c r="B518" s="25" t="s">
        <v>682</v>
      </c>
      <c r="C518" s="25" t="s">
        <v>674</v>
      </c>
      <c r="D518" s="25" t="s">
        <v>153</v>
      </c>
      <c r="E518" s="25"/>
      <c r="F518" s="25"/>
      <c r="G518" s="25">
        <v>10</v>
      </c>
      <c r="H518" s="25" t="s">
        <v>158</v>
      </c>
      <c r="I518" s="25"/>
      <c r="J518" s="25">
        <v>14</v>
      </c>
      <c r="K518" s="25">
        <v>24</v>
      </c>
      <c r="L518" s="25">
        <v>3</v>
      </c>
      <c r="M518" s="25"/>
      <c r="N518" s="25"/>
    </row>
    <row r="519" spans="1:14" ht="22">
      <c r="A519" s="24">
        <v>40276</v>
      </c>
      <c r="B519" s="25" t="s">
        <v>683</v>
      </c>
      <c r="C519" s="25" t="s">
        <v>674</v>
      </c>
      <c r="D519" s="25" t="s">
        <v>153</v>
      </c>
      <c r="E519" s="25"/>
      <c r="F519" s="25"/>
      <c r="G519" s="25">
        <v>15</v>
      </c>
      <c r="H519" s="25" t="s">
        <v>154</v>
      </c>
      <c r="I519" s="25"/>
      <c r="J519" s="25"/>
      <c r="K519" s="25"/>
      <c r="L519" s="25"/>
      <c r="M519" s="25">
        <v>134</v>
      </c>
      <c r="N519" s="25">
        <v>75</v>
      </c>
    </row>
    <row r="520" spans="1:14" ht="22">
      <c r="A520" s="24">
        <v>40276</v>
      </c>
      <c r="B520" s="25" t="s">
        <v>684</v>
      </c>
      <c r="C520" s="25" t="s">
        <v>674</v>
      </c>
      <c r="D520" s="25" t="s">
        <v>166</v>
      </c>
      <c r="E520" s="25" t="s">
        <v>219</v>
      </c>
      <c r="F520" s="25">
        <v>5</v>
      </c>
      <c r="G520" s="25">
        <v>15</v>
      </c>
      <c r="H520" s="25" t="s">
        <v>158</v>
      </c>
      <c r="I520" s="25"/>
      <c r="J520" s="25">
        <v>4</v>
      </c>
      <c r="K520" s="25">
        <v>7</v>
      </c>
      <c r="L520" s="25">
        <v>1</v>
      </c>
      <c r="M520" s="25"/>
      <c r="N520" s="25"/>
    </row>
    <row r="521" spans="1:14" ht="22">
      <c r="A521" s="24">
        <v>40276</v>
      </c>
      <c r="B521" s="25" t="s">
        <v>685</v>
      </c>
      <c r="C521" s="25" t="s">
        <v>674</v>
      </c>
      <c r="D521" s="25" t="s">
        <v>166</v>
      </c>
      <c r="E521" s="25" t="s">
        <v>219</v>
      </c>
      <c r="F521" s="25">
        <v>10</v>
      </c>
      <c r="G521" s="25">
        <v>20</v>
      </c>
      <c r="H521" s="25" t="s">
        <v>154</v>
      </c>
      <c r="I521" s="25"/>
      <c r="J521" s="25">
        <v>2</v>
      </c>
      <c r="K521" s="25">
        <v>2</v>
      </c>
      <c r="L521" s="25"/>
      <c r="M521" s="25">
        <v>72</v>
      </c>
      <c r="N521" s="25">
        <v>68</v>
      </c>
    </row>
    <row r="522" spans="1:14" ht="22">
      <c r="A522" s="24">
        <v>40276</v>
      </c>
      <c r="B522" s="25" t="s">
        <v>686</v>
      </c>
      <c r="C522" s="25" t="s">
        <v>674</v>
      </c>
      <c r="D522" s="25" t="s">
        <v>166</v>
      </c>
      <c r="E522" s="25" t="s">
        <v>219</v>
      </c>
      <c r="F522" s="25">
        <v>8</v>
      </c>
      <c r="G522" s="25">
        <v>20</v>
      </c>
      <c r="H522" s="25" t="s">
        <v>156</v>
      </c>
      <c r="I522" s="25"/>
      <c r="J522" s="25">
        <v>5</v>
      </c>
      <c r="K522" s="25">
        <v>6</v>
      </c>
      <c r="L522" s="25">
        <v>1</v>
      </c>
      <c r="M522" s="25"/>
      <c r="N522" s="25"/>
    </row>
    <row r="523" spans="1:14" ht="22">
      <c r="A523" s="24">
        <v>40276</v>
      </c>
      <c r="B523" s="25" t="s">
        <v>687</v>
      </c>
      <c r="C523" s="25" t="s">
        <v>674</v>
      </c>
      <c r="D523" s="25" t="s">
        <v>166</v>
      </c>
      <c r="E523" s="25" t="s">
        <v>219</v>
      </c>
      <c r="F523" s="25">
        <v>10</v>
      </c>
      <c r="G523" s="25">
        <v>20</v>
      </c>
      <c r="H523" s="25" t="s">
        <v>158</v>
      </c>
      <c r="I523" s="25"/>
      <c r="J523" s="25">
        <v>10</v>
      </c>
      <c r="K523" s="25">
        <v>16</v>
      </c>
      <c r="L523" s="25">
        <v>2</v>
      </c>
      <c r="M523" s="25"/>
      <c r="N523" s="25"/>
    </row>
    <row r="524" spans="1:14" ht="22">
      <c r="A524" s="24">
        <v>40276</v>
      </c>
      <c r="B524" s="25" t="s">
        <v>688</v>
      </c>
      <c r="C524" s="25" t="s">
        <v>674</v>
      </c>
      <c r="D524" s="25" t="s">
        <v>166</v>
      </c>
      <c r="E524" s="25" t="s">
        <v>219</v>
      </c>
      <c r="F524" s="25">
        <v>8</v>
      </c>
      <c r="G524" s="25">
        <v>25</v>
      </c>
      <c r="H524" s="25" t="s">
        <v>154</v>
      </c>
      <c r="I524" s="25"/>
      <c r="J524" s="25">
        <v>1</v>
      </c>
      <c r="K524" s="25">
        <v>4</v>
      </c>
      <c r="L524" s="25"/>
      <c r="M524" s="25">
        <v>81</v>
      </c>
      <c r="N524" s="25">
        <v>111</v>
      </c>
    </row>
    <row r="525" spans="1:14" ht="22">
      <c r="A525" s="24">
        <v>40276</v>
      </c>
      <c r="B525" s="25" t="s">
        <v>689</v>
      </c>
      <c r="C525" s="25" t="s">
        <v>674</v>
      </c>
      <c r="D525" s="25" t="s">
        <v>166</v>
      </c>
      <c r="E525" s="25" t="s">
        <v>219</v>
      </c>
      <c r="F525" s="25">
        <v>12</v>
      </c>
      <c r="G525" s="25">
        <v>25</v>
      </c>
      <c r="H525" s="25" t="s">
        <v>156</v>
      </c>
      <c r="I525" s="25"/>
      <c r="J525" s="25">
        <v>6</v>
      </c>
      <c r="K525" s="25">
        <v>7</v>
      </c>
      <c r="L525" s="25"/>
      <c r="M525" s="25"/>
      <c r="N525" s="25"/>
    </row>
    <row r="526" spans="1:14" ht="22">
      <c r="A526" s="24">
        <v>40276</v>
      </c>
      <c r="B526" s="25" t="s">
        <v>690</v>
      </c>
      <c r="C526" s="25" t="s">
        <v>674</v>
      </c>
      <c r="D526" s="25" t="s">
        <v>166</v>
      </c>
      <c r="E526" s="25" t="s">
        <v>191</v>
      </c>
      <c r="F526" s="25">
        <v>12</v>
      </c>
      <c r="G526" s="25">
        <v>25</v>
      </c>
      <c r="H526" s="25" t="s">
        <v>156</v>
      </c>
      <c r="I526" s="25"/>
      <c r="J526" s="25"/>
      <c r="K526" s="25"/>
      <c r="L526" s="25"/>
      <c r="M526" s="25"/>
      <c r="N526" s="25"/>
    </row>
    <row r="527" spans="1:14" ht="22">
      <c r="A527" s="24">
        <v>40276</v>
      </c>
      <c r="B527" s="25" t="s">
        <v>691</v>
      </c>
      <c r="C527" s="25" t="s">
        <v>674</v>
      </c>
      <c r="D527" s="25" t="s">
        <v>166</v>
      </c>
      <c r="E527" s="25" t="s">
        <v>171</v>
      </c>
      <c r="F527" s="25">
        <v>4</v>
      </c>
      <c r="G527" s="25">
        <v>25</v>
      </c>
      <c r="H527" s="25" t="s">
        <v>158</v>
      </c>
      <c r="I527" s="25"/>
      <c r="J527" s="25">
        <v>14</v>
      </c>
      <c r="K527" s="25">
        <v>11</v>
      </c>
      <c r="L527" s="25"/>
      <c r="M527" s="25"/>
      <c r="N527" s="25"/>
    </row>
    <row r="528" spans="1:14" ht="22">
      <c r="A528" s="24">
        <v>40276</v>
      </c>
      <c r="B528" s="25" t="s">
        <v>692</v>
      </c>
      <c r="C528" s="25" t="s">
        <v>674</v>
      </c>
      <c r="D528" s="25" t="s">
        <v>166</v>
      </c>
      <c r="E528" s="25" t="s">
        <v>219</v>
      </c>
      <c r="F528" s="25">
        <v>8</v>
      </c>
      <c r="G528" s="25">
        <v>25</v>
      </c>
      <c r="H528" s="25" t="s">
        <v>158</v>
      </c>
      <c r="I528" s="25"/>
      <c r="J528" s="25"/>
      <c r="K528" s="25"/>
      <c r="L528" s="25"/>
      <c r="M528" s="25"/>
      <c r="N528" s="25"/>
    </row>
    <row r="529" spans="1:14" ht="22">
      <c r="A529" s="24">
        <v>40276</v>
      </c>
      <c r="B529" s="25" t="s">
        <v>355</v>
      </c>
      <c r="C529" s="25" t="s">
        <v>674</v>
      </c>
      <c r="D529" s="25" t="s">
        <v>166</v>
      </c>
      <c r="E529" s="25" t="s">
        <v>219</v>
      </c>
      <c r="F529" s="25">
        <v>2</v>
      </c>
      <c r="G529" s="25">
        <v>30</v>
      </c>
      <c r="H529" s="25" t="s">
        <v>154</v>
      </c>
      <c r="I529" s="25"/>
      <c r="J529" s="25">
        <v>2</v>
      </c>
      <c r="K529" s="25"/>
      <c r="L529" s="25"/>
      <c r="M529" s="25">
        <v>86</v>
      </c>
      <c r="N529" s="25">
        <v>10</v>
      </c>
    </row>
    <row r="530" spans="1:14" ht="22">
      <c r="A530" s="24">
        <v>40276</v>
      </c>
      <c r="B530" s="25" t="s">
        <v>693</v>
      </c>
      <c r="C530" s="25" t="s">
        <v>674</v>
      </c>
      <c r="D530" s="25" t="s">
        <v>166</v>
      </c>
      <c r="E530" s="25" t="s">
        <v>219</v>
      </c>
      <c r="F530" s="25">
        <v>1</v>
      </c>
      <c r="G530" s="25">
        <v>30</v>
      </c>
      <c r="H530" s="25" t="s">
        <v>156</v>
      </c>
      <c r="I530" s="25"/>
      <c r="J530" s="25">
        <v>3</v>
      </c>
      <c r="K530" s="25">
        <v>1</v>
      </c>
      <c r="L530" s="25"/>
      <c r="M530" s="25"/>
      <c r="N530" s="25"/>
    </row>
    <row r="531" spans="1:14" ht="22">
      <c r="A531" s="24">
        <v>40276</v>
      </c>
      <c r="B531" s="25" t="s">
        <v>694</v>
      </c>
      <c r="C531" s="25" t="s">
        <v>674</v>
      </c>
      <c r="D531" s="25" t="s">
        <v>166</v>
      </c>
      <c r="E531" s="25" t="s">
        <v>219</v>
      </c>
      <c r="F531" s="25">
        <v>5</v>
      </c>
      <c r="G531" s="25">
        <v>30</v>
      </c>
      <c r="H531" s="25" t="s">
        <v>158</v>
      </c>
      <c r="I531" s="25"/>
      <c r="J531" s="25">
        <v>3</v>
      </c>
      <c r="K531" s="25">
        <v>10</v>
      </c>
      <c r="L531" s="25">
        <v>1</v>
      </c>
      <c r="M531" s="25"/>
      <c r="N531" s="25"/>
    </row>
    <row r="532" spans="1:14" ht="22">
      <c r="A532" s="24">
        <v>40276</v>
      </c>
      <c r="B532" s="25" t="s">
        <v>695</v>
      </c>
      <c r="C532" s="25" t="s">
        <v>674</v>
      </c>
      <c r="D532" s="25" t="s">
        <v>166</v>
      </c>
      <c r="E532" s="25" t="s">
        <v>191</v>
      </c>
      <c r="F532" s="25">
        <v>5</v>
      </c>
      <c r="G532" s="25">
        <v>30</v>
      </c>
      <c r="H532" s="25" t="s">
        <v>158</v>
      </c>
      <c r="I532" s="25"/>
      <c r="J532" s="25"/>
      <c r="K532" s="25"/>
      <c r="L532" s="25"/>
      <c r="M532" s="25"/>
      <c r="N532" s="25"/>
    </row>
    <row r="533" spans="1:14" ht="22">
      <c r="A533" s="24">
        <v>40276</v>
      </c>
      <c r="B533" s="25" t="s">
        <v>696</v>
      </c>
      <c r="C533" s="25" t="s">
        <v>674</v>
      </c>
      <c r="D533" s="25" t="s">
        <v>166</v>
      </c>
      <c r="E533" s="25" t="s">
        <v>191</v>
      </c>
      <c r="F533" s="25">
        <v>35</v>
      </c>
      <c r="G533" s="25">
        <v>35</v>
      </c>
      <c r="H533" s="25" t="s">
        <v>154</v>
      </c>
      <c r="I533" s="25"/>
      <c r="J533" s="25">
        <v>1</v>
      </c>
      <c r="K533" s="25">
        <v>1</v>
      </c>
      <c r="L533" s="25"/>
      <c r="M533" s="25">
        <v>69</v>
      </c>
      <c r="N533" s="25">
        <v>112</v>
      </c>
    </row>
    <row r="534" spans="1:14" ht="22">
      <c r="A534" s="24">
        <v>40276</v>
      </c>
      <c r="B534" s="25" t="s">
        <v>697</v>
      </c>
      <c r="C534" s="25" t="s">
        <v>674</v>
      </c>
      <c r="D534" s="25" t="s">
        <v>166</v>
      </c>
      <c r="E534" s="25" t="s">
        <v>219</v>
      </c>
      <c r="F534" s="25">
        <v>5</v>
      </c>
      <c r="G534" s="25">
        <v>35</v>
      </c>
      <c r="H534" s="25" t="s">
        <v>154</v>
      </c>
      <c r="I534" s="25"/>
      <c r="J534" s="25"/>
      <c r="K534" s="25"/>
      <c r="L534" s="25"/>
      <c r="M534" s="25"/>
      <c r="N534" s="25"/>
    </row>
    <row r="535" spans="1:14" ht="22">
      <c r="A535" s="24">
        <v>40276</v>
      </c>
      <c r="B535" s="25" t="s">
        <v>698</v>
      </c>
      <c r="C535" s="25" t="s">
        <v>674</v>
      </c>
      <c r="D535" s="25" t="s">
        <v>166</v>
      </c>
      <c r="E535" s="25" t="s">
        <v>191</v>
      </c>
      <c r="F535" s="25">
        <v>30</v>
      </c>
      <c r="G535" s="25">
        <v>35</v>
      </c>
      <c r="H535" s="25" t="s">
        <v>156</v>
      </c>
      <c r="I535" s="25"/>
      <c r="J535" s="25">
        <v>2</v>
      </c>
      <c r="K535" s="25">
        <v>5</v>
      </c>
      <c r="L535" s="25"/>
      <c r="M535" s="25"/>
      <c r="N535" s="25"/>
    </row>
    <row r="536" spans="1:14" ht="22">
      <c r="A536" s="24">
        <v>40276</v>
      </c>
      <c r="B536" s="25" t="s">
        <v>699</v>
      </c>
      <c r="C536" s="25" t="s">
        <v>674</v>
      </c>
      <c r="D536" s="25" t="s">
        <v>166</v>
      </c>
      <c r="E536" s="25" t="s">
        <v>219</v>
      </c>
      <c r="F536" s="25">
        <v>12</v>
      </c>
      <c r="G536" s="25">
        <v>35</v>
      </c>
      <c r="H536" s="25" t="s">
        <v>156</v>
      </c>
      <c r="I536" s="25"/>
      <c r="J536" s="25"/>
      <c r="K536" s="25"/>
      <c r="L536" s="25"/>
      <c r="M536" s="25"/>
      <c r="N536" s="25"/>
    </row>
    <row r="537" spans="1:14" ht="22">
      <c r="A537" s="24">
        <v>40276</v>
      </c>
      <c r="B537" s="25" t="s">
        <v>700</v>
      </c>
      <c r="C537" s="25" t="s">
        <v>674</v>
      </c>
      <c r="D537" s="25" t="s">
        <v>166</v>
      </c>
      <c r="E537" s="25" t="s">
        <v>171</v>
      </c>
      <c r="F537" s="25">
        <v>2</v>
      </c>
      <c r="G537" s="25">
        <v>35</v>
      </c>
      <c r="H537" s="25" t="s">
        <v>156</v>
      </c>
      <c r="I537" s="25"/>
      <c r="J537" s="25"/>
      <c r="K537" s="25"/>
      <c r="L537" s="25"/>
      <c r="M537" s="25"/>
      <c r="N537" s="25"/>
    </row>
    <row r="538" spans="1:14" ht="22">
      <c r="A538" s="24">
        <v>40276</v>
      </c>
      <c r="B538" s="25" t="s">
        <v>701</v>
      </c>
      <c r="C538" s="25" t="s">
        <v>674</v>
      </c>
      <c r="D538" s="25" t="s">
        <v>166</v>
      </c>
      <c r="E538" s="25" t="s">
        <v>219</v>
      </c>
      <c r="F538" s="25">
        <v>17</v>
      </c>
      <c r="G538" s="25">
        <v>35</v>
      </c>
      <c r="H538" s="25" t="s">
        <v>158</v>
      </c>
      <c r="I538" s="25"/>
      <c r="J538" s="25">
        <v>6</v>
      </c>
      <c r="K538" s="25">
        <v>18</v>
      </c>
      <c r="L538" s="25"/>
      <c r="M538" s="25"/>
      <c r="N538" s="25"/>
    </row>
    <row r="539" spans="1:14" ht="22">
      <c r="A539" s="24">
        <v>40276</v>
      </c>
      <c r="B539" s="25" t="s">
        <v>702</v>
      </c>
      <c r="C539" s="25" t="s">
        <v>674</v>
      </c>
      <c r="D539" s="25" t="s">
        <v>166</v>
      </c>
      <c r="E539" s="25" t="s">
        <v>191</v>
      </c>
      <c r="F539" s="25">
        <v>35</v>
      </c>
      <c r="G539" s="25">
        <v>35</v>
      </c>
      <c r="H539" s="25" t="s">
        <v>158</v>
      </c>
      <c r="I539" s="25"/>
      <c r="J539" s="25"/>
      <c r="K539" s="25"/>
      <c r="L539" s="25"/>
      <c r="M539" s="25"/>
      <c r="N539" s="25"/>
    </row>
    <row r="540" spans="1:14" ht="22">
      <c r="A540" s="24">
        <v>40276</v>
      </c>
      <c r="B540" s="25" t="s">
        <v>703</v>
      </c>
      <c r="C540" s="25" t="s">
        <v>674</v>
      </c>
      <c r="D540" s="25" t="s">
        <v>166</v>
      </c>
      <c r="E540" s="25" t="s">
        <v>171</v>
      </c>
      <c r="F540" s="25">
        <v>4</v>
      </c>
      <c r="G540" s="25">
        <v>35</v>
      </c>
      <c r="H540" s="25" t="s">
        <v>158</v>
      </c>
      <c r="I540" s="25"/>
      <c r="J540" s="25"/>
      <c r="K540" s="25"/>
      <c r="L540" s="25"/>
      <c r="M540" s="25"/>
      <c r="N540" s="25"/>
    </row>
    <row r="541" spans="1:14" ht="22">
      <c r="A541" s="24">
        <v>40276</v>
      </c>
      <c r="B541" s="25" t="s">
        <v>704</v>
      </c>
      <c r="C541" s="25" t="s">
        <v>674</v>
      </c>
      <c r="D541" s="25" t="s">
        <v>153</v>
      </c>
      <c r="E541" s="25"/>
      <c r="F541" s="25"/>
      <c r="G541" s="25">
        <v>40</v>
      </c>
      <c r="H541" s="25" t="s">
        <v>154</v>
      </c>
      <c r="I541" s="25"/>
      <c r="J541" s="25"/>
      <c r="K541" s="25"/>
      <c r="L541" s="25"/>
      <c r="M541" s="25"/>
      <c r="N541" s="25"/>
    </row>
    <row r="542" spans="1:14" ht="22">
      <c r="A542" s="24">
        <v>40276</v>
      </c>
      <c r="B542" s="25" t="s">
        <v>705</v>
      </c>
      <c r="C542" s="25" t="s">
        <v>674</v>
      </c>
      <c r="D542" s="25" t="s">
        <v>166</v>
      </c>
      <c r="E542" s="25" t="s">
        <v>191</v>
      </c>
      <c r="F542" s="25">
        <v>50</v>
      </c>
      <c r="G542" s="25">
        <v>40</v>
      </c>
      <c r="H542" s="25" t="s">
        <v>154</v>
      </c>
      <c r="I542" s="25"/>
      <c r="J542" s="25"/>
      <c r="K542" s="25"/>
      <c r="L542" s="25"/>
      <c r="M542" s="25"/>
      <c r="N542" s="25"/>
    </row>
    <row r="543" spans="1:14" ht="22">
      <c r="A543" s="24">
        <v>40276</v>
      </c>
      <c r="B543" s="25" t="s">
        <v>706</v>
      </c>
      <c r="C543" s="25" t="s">
        <v>674</v>
      </c>
      <c r="D543" s="25" t="s">
        <v>166</v>
      </c>
      <c r="E543" s="25" t="s">
        <v>219</v>
      </c>
      <c r="F543" s="25">
        <v>2</v>
      </c>
      <c r="G543" s="25">
        <v>40</v>
      </c>
      <c r="H543" s="25" t="s">
        <v>154</v>
      </c>
      <c r="I543" s="25"/>
      <c r="J543" s="25"/>
      <c r="K543" s="25"/>
      <c r="L543" s="25"/>
      <c r="M543" s="25"/>
      <c r="N543" s="25"/>
    </row>
    <row r="544" spans="1:14" ht="22">
      <c r="A544" s="24">
        <v>40276</v>
      </c>
      <c r="B544" s="25" t="s">
        <v>707</v>
      </c>
      <c r="C544" s="25" t="s">
        <v>674</v>
      </c>
      <c r="D544" s="25" t="s">
        <v>166</v>
      </c>
      <c r="E544" s="25" t="s">
        <v>191</v>
      </c>
      <c r="F544" s="25">
        <v>40</v>
      </c>
      <c r="G544" s="25">
        <v>40</v>
      </c>
      <c r="H544" s="25" t="s">
        <v>156</v>
      </c>
      <c r="I544" s="25"/>
      <c r="J544" s="25"/>
      <c r="K544" s="25">
        <v>4</v>
      </c>
      <c r="L544" s="25">
        <v>3</v>
      </c>
      <c r="M544" s="25"/>
      <c r="N544" s="25"/>
    </row>
    <row r="545" spans="1:14" ht="22">
      <c r="A545" s="24">
        <v>40276</v>
      </c>
      <c r="B545" s="25" t="s">
        <v>708</v>
      </c>
      <c r="C545" s="25" t="s">
        <v>674</v>
      </c>
      <c r="D545" s="25" t="s">
        <v>166</v>
      </c>
      <c r="E545" s="25" t="s">
        <v>219</v>
      </c>
      <c r="F545" s="25">
        <v>5</v>
      </c>
      <c r="G545" s="25">
        <v>40</v>
      </c>
      <c r="H545" s="25" t="s">
        <v>156</v>
      </c>
      <c r="I545" s="25"/>
      <c r="J545" s="25"/>
      <c r="K545" s="25"/>
      <c r="L545" s="25"/>
      <c r="M545" s="25"/>
      <c r="N545" s="25"/>
    </row>
    <row r="546" spans="1:14" ht="22">
      <c r="A546" s="24">
        <v>40276</v>
      </c>
      <c r="B546" s="25" t="s">
        <v>709</v>
      </c>
      <c r="C546" s="25" t="s">
        <v>674</v>
      </c>
      <c r="D546" s="25" t="s">
        <v>166</v>
      </c>
      <c r="E546" s="25" t="s">
        <v>191</v>
      </c>
      <c r="F546" s="25">
        <v>35</v>
      </c>
      <c r="G546" s="25">
        <v>40</v>
      </c>
      <c r="H546" s="25" t="s">
        <v>158</v>
      </c>
      <c r="I546" s="25"/>
      <c r="J546" s="25">
        <v>2</v>
      </c>
      <c r="K546" s="25">
        <v>29</v>
      </c>
      <c r="L546" s="25"/>
      <c r="M546" s="25">
        <v>257</v>
      </c>
      <c r="N546" s="25">
        <v>53</v>
      </c>
    </row>
    <row r="547" spans="1:14" ht="22">
      <c r="A547" s="24">
        <v>40276</v>
      </c>
      <c r="B547" s="25" t="s">
        <v>710</v>
      </c>
      <c r="C547" s="25" t="s">
        <v>674</v>
      </c>
      <c r="D547" s="25" t="s">
        <v>166</v>
      </c>
      <c r="E547" s="25" t="s">
        <v>219</v>
      </c>
      <c r="F547" s="25">
        <v>5</v>
      </c>
      <c r="G547" s="25">
        <v>40</v>
      </c>
      <c r="H547" s="25" t="s">
        <v>158</v>
      </c>
      <c r="I547" s="25"/>
      <c r="J547" s="25"/>
      <c r="K547" s="25"/>
      <c r="L547" s="25"/>
      <c r="M547" s="25"/>
      <c r="N547" s="25"/>
    </row>
    <row r="548" spans="1:14" ht="22">
      <c r="A548" s="24">
        <v>40276</v>
      </c>
      <c r="B548" s="25" t="s">
        <v>711</v>
      </c>
      <c r="C548" s="25" t="s">
        <v>674</v>
      </c>
      <c r="D548" s="25" t="s">
        <v>166</v>
      </c>
      <c r="E548" s="25" t="s">
        <v>72</v>
      </c>
      <c r="F548" s="25">
        <v>4</v>
      </c>
      <c r="G548" s="25">
        <v>40</v>
      </c>
      <c r="H548" s="25" t="s">
        <v>158</v>
      </c>
      <c r="I548" s="25"/>
      <c r="J548" s="25"/>
      <c r="K548" s="25"/>
      <c r="L548" s="25"/>
      <c r="M548" s="25"/>
      <c r="N548" s="25"/>
    </row>
    <row r="549" spans="1:14" ht="22">
      <c r="A549" s="24">
        <v>40276</v>
      </c>
      <c r="B549" s="25" t="s">
        <v>712</v>
      </c>
      <c r="C549" s="25" t="s">
        <v>674</v>
      </c>
      <c r="D549" s="25" t="s">
        <v>166</v>
      </c>
      <c r="E549" s="25" t="s">
        <v>110</v>
      </c>
      <c r="F549" s="25">
        <v>1</v>
      </c>
      <c r="G549" s="25">
        <v>45</v>
      </c>
      <c r="H549" s="25" t="s">
        <v>154</v>
      </c>
      <c r="I549" s="25"/>
      <c r="J549" s="25">
        <v>1</v>
      </c>
      <c r="K549" s="25">
        <v>1</v>
      </c>
      <c r="L549" s="25"/>
      <c r="M549" s="25">
        <v>95</v>
      </c>
      <c r="N549" s="25">
        <v>78</v>
      </c>
    </row>
    <row r="550" spans="1:14" ht="22">
      <c r="A550" s="24">
        <v>40276</v>
      </c>
      <c r="B550" s="25" t="s">
        <v>713</v>
      </c>
      <c r="C550" s="25" t="s">
        <v>674</v>
      </c>
      <c r="D550" s="25" t="s">
        <v>166</v>
      </c>
      <c r="E550" s="25" t="s">
        <v>72</v>
      </c>
      <c r="F550" s="25">
        <v>10</v>
      </c>
      <c r="G550" s="25">
        <v>45</v>
      </c>
      <c r="H550" s="25" t="s">
        <v>154</v>
      </c>
      <c r="I550" s="25"/>
      <c r="J550" s="25"/>
      <c r="K550" s="25"/>
      <c r="L550" s="25"/>
      <c r="M550" s="25"/>
      <c r="N550" s="25"/>
    </row>
    <row r="551" spans="1:14" ht="22">
      <c r="A551" s="24">
        <v>40276</v>
      </c>
      <c r="B551" s="25" t="s">
        <v>714</v>
      </c>
      <c r="C551" s="25" t="s">
        <v>674</v>
      </c>
      <c r="D551" s="25" t="s">
        <v>166</v>
      </c>
      <c r="E551" s="25" t="s">
        <v>178</v>
      </c>
      <c r="F551" s="25">
        <v>3</v>
      </c>
      <c r="G551" s="25">
        <v>45</v>
      </c>
      <c r="H551" s="25" t="s">
        <v>156</v>
      </c>
      <c r="I551" s="25"/>
      <c r="J551" s="25">
        <v>2</v>
      </c>
      <c r="K551" s="25">
        <v>2</v>
      </c>
      <c r="L551" s="25">
        <v>1</v>
      </c>
      <c r="M551" s="25"/>
      <c r="N551" s="25"/>
    </row>
    <row r="552" spans="1:14" ht="22">
      <c r="A552" s="24">
        <v>40276</v>
      </c>
      <c r="B552" s="25" t="s">
        <v>715</v>
      </c>
      <c r="C552" s="25" t="s">
        <v>674</v>
      </c>
      <c r="D552" s="25" t="s">
        <v>166</v>
      </c>
      <c r="E552" s="25" t="s">
        <v>72</v>
      </c>
      <c r="F552" s="25">
        <v>35</v>
      </c>
      <c r="G552" s="25">
        <v>45</v>
      </c>
      <c r="H552" s="25" t="s">
        <v>156</v>
      </c>
      <c r="I552" s="25"/>
      <c r="J552" s="25"/>
      <c r="K552" s="25"/>
      <c r="L552" s="25"/>
      <c r="M552" s="25"/>
      <c r="N552" s="25"/>
    </row>
    <row r="553" spans="1:14" ht="22">
      <c r="A553" s="24">
        <v>40276</v>
      </c>
      <c r="B553" s="25" t="s">
        <v>716</v>
      </c>
      <c r="C553" s="25" t="s">
        <v>674</v>
      </c>
      <c r="D553" s="25" t="s">
        <v>166</v>
      </c>
      <c r="E553" s="25" t="s">
        <v>110</v>
      </c>
      <c r="F553" s="25">
        <v>7</v>
      </c>
      <c r="G553" s="25">
        <v>45</v>
      </c>
      <c r="H553" s="25" t="s">
        <v>156</v>
      </c>
      <c r="I553" s="25"/>
      <c r="J553" s="25"/>
      <c r="K553" s="25"/>
      <c r="L553" s="25"/>
      <c r="M553" s="25"/>
      <c r="N553" s="25"/>
    </row>
    <row r="554" spans="1:14" ht="22">
      <c r="A554" s="24">
        <v>40276</v>
      </c>
      <c r="B554" s="25" t="s">
        <v>312</v>
      </c>
      <c r="C554" s="25" t="s">
        <v>674</v>
      </c>
      <c r="D554" s="25" t="s">
        <v>166</v>
      </c>
      <c r="E554" s="25" t="s">
        <v>171</v>
      </c>
      <c r="F554" s="25">
        <v>1</v>
      </c>
      <c r="G554" s="25">
        <v>45</v>
      </c>
      <c r="H554" s="25" t="s">
        <v>156</v>
      </c>
      <c r="I554" s="25"/>
      <c r="J554" s="25"/>
      <c r="K554" s="25"/>
      <c r="L554" s="25"/>
      <c r="M554" s="25"/>
      <c r="N554" s="25"/>
    </row>
    <row r="555" spans="1:14" ht="22">
      <c r="A555" s="24">
        <v>40276</v>
      </c>
      <c r="B555" s="25" t="s">
        <v>717</v>
      </c>
      <c r="C555" s="25" t="s">
        <v>674</v>
      </c>
      <c r="D555" s="25" t="s">
        <v>166</v>
      </c>
      <c r="E555" s="25" t="s">
        <v>72</v>
      </c>
      <c r="F555" s="25">
        <v>35</v>
      </c>
      <c r="G555" s="25">
        <v>45</v>
      </c>
      <c r="H555" s="25" t="s">
        <v>158</v>
      </c>
      <c r="I555" s="25"/>
      <c r="J555" s="25">
        <v>2</v>
      </c>
      <c r="K555" s="25">
        <v>9</v>
      </c>
      <c r="L555" s="25">
        <v>3</v>
      </c>
      <c r="M555" s="25"/>
      <c r="N555" s="25"/>
    </row>
    <row r="556" spans="1:14" ht="22">
      <c r="A556" s="24">
        <v>40276</v>
      </c>
      <c r="B556" s="25" t="s">
        <v>718</v>
      </c>
      <c r="C556" s="25" t="s">
        <v>674</v>
      </c>
      <c r="D556" s="25" t="s">
        <v>166</v>
      </c>
      <c r="E556" s="25" t="s">
        <v>110</v>
      </c>
      <c r="F556" s="25">
        <v>10</v>
      </c>
      <c r="G556" s="25">
        <v>45</v>
      </c>
      <c r="H556" s="25" t="s">
        <v>158</v>
      </c>
      <c r="I556" s="25"/>
      <c r="J556" s="25"/>
      <c r="K556" s="25"/>
      <c r="L556" s="25"/>
      <c r="M556" s="25"/>
      <c r="N556" s="25"/>
    </row>
    <row r="557" spans="1:14" ht="22">
      <c r="A557" s="24">
        <v>40276</v>
      </c>
      <c r="B557" s="25" t="s">
        <v>719</v>
      </c>
      <c r="C557" s="25" t="s">
        <v>674</v>
      </c>
      <c r="D557" s="25" t="s">
        <v>166</v>
      </c>
      <c r="E557" s="25" t="s">
        <v>178</v>
      </c>
      <c r="F557" s="25">
        <v>2</v>
      </c>
      <c r="G557" s="25">
        <v>45</v>
      </c>
      <c r="H557" s="25" t="s">
        <v>158</v>
      </c>
      <c r="I557" s="25"/>
      <c r="J557" s="25"/>
      <c r="K557" s="25"/>
      <c r="L557" s="25"/>
      <c r="M557" s="25"/>
      <c r="N557" s="25"/>
    </row>
    <row r="558" spans="1:14" ht="22">
      <c r="A558" s="24">
        <v>40276</v>
      </c>
      <c r="B558" s="25" t="s">
        <v>316</v>
      </c>
      <c r="C558" s="25" t="s">
        <v>674</v>
      </c>
      <c r="D558" s="25" t="s">
        <v>166</v>
      </c>
      <c r="E558" s="25" t="s">
        <v>171</v>
      </c>
      <c r="F558" s="25">
        <v>2</v>
      </c>
      <c r="G558" s="25">
        <v>45</v>
      </c>
      <c r="H558" s="25" t="s">
        <v>158</v>
      </c>
      <c r="I558" s="25"/>
      <c r="J558" s="25"/>
      <c r="K558" s="25"/>
      <c r="L558" s="25"/>
      <c r="M558" s="25"/>
      <c r="N558" s="25"/>
    </row>
    <row r="559" spans="1:14" ht="22">
      <c r="A559" s="24">
        <v>40276</v>
      </c>
      <c r="B559" s="25" t="s">
        <v>720</v>
      </c>
      <c r="C559" s="25" t="s">
        <v>674</v>
      </c>
      <c r="D559" s="25" t="s">
        <v>180</v>
      </c>
      <c r="E559" s="25"/>
      <c r="F559" s="25"/>
      <c r="G559" s="25">
        <v>50</v>
      </c>
      <c r="H559" s="25" t="s">
        <v>154</v>
      </c>
      <c r="I559" s="25" t="s">
        <v>181</v>
      </c>
      <c r="J559" s="25"/>
      <c r="K559" s="25"/>
      <c r="L559" s="25"/>
      <c r="M559" s="25"/>
      <c r="N559" s="25"/>
    </row>
    <row r="560" spans="1:14" ht="22">
      <c r="A560" s="24">
        <v>40276</v>
      </c>
      <c r="B560" s="25" t="s">
        <v>721</v>
      </c>
      <c r="C560" s="25" t="s">
        <v>674</v>
      </c>
      <c r="D560" s="25" t="s">
        <v>166</v>
      </c>
      <c r="E560" s="25" t="s">
        <v>110</v>
      </c>
      <c r="F560" s="25">
        <v>20</v>
      </c>
      <c r="G560" s="25">
        <v>50</v>
      </c>
      <c r="H560" s="25" t="s">
        <v>154</v>
      </c>
      <c r="I560" s="25"/>
      <c r="J560" s="25"/>
      <c r="K560" s="25">
        <v>1</v>
      </c>
      <c r="L560" s="25">
        <v>1</v>
      </c>
      <c r="M560" s="25"/>
      <c r="N560" s="25"/>
    </row>
    <row r="561" spans="1:14" ht="22">
      <c r="A561" s="24">
        <v>40276</v>
      </c>
      <c r="B561" s="25" t="s">
        <v>722</v>
      </c>
      <c r="C561" s="25" t="s">
        <v>674</v>
      </c>
      <c r="D561" s="25" t="s">
        <v>166</v>
      </c>
      <c r="E561" s="25" t="s">
        <v>110</v>
      </c>
      <c r="F561" s="25">
        <v>50</v>
      </c>
      <c r="G561" s="25">
        <v>50</v>
      </c>
      <c r="H561" s="25" t="s">
        <v>156</v>
      </c>
      <c r="I561" s="25"/>
      <c r="J561" s="25"/>
      <c r="K561" s="25">
        <v>6</v>
      </c>
      <c r="L561" s="25">
        <v>2</v>
      </c>
      <c r="M561" s="25"/>
      <c r="N561" s="25"/>
    </row>
    <row r="562" spans="1:14" ht="22">
      <c r="A562" s="24">
        <v>40276</v>
      </c>
      <c r="B562" s="25" t="s">
        <v>723</v>
      </c>
      <c r="C562" s="25" t="s">
        <v>674</v>
      </c>
      <c r="D562" s="25" t="s">
        <v>166</v>
      </c>
      <c r="E562" s="25" t="s">
        <v>72</v>
      </c>
      <c r="F562" s="25">
        <v>10</v>
      </c>
      <c r="G562" s="25">
        <v>50</v>
      </c>
      <c r="H562" s="25" t="s">
        <v>156</v>
      </c>
      <c r="I562" s="25"/>
      <c r="J562" s="25"/>
      <c r="K562" s="25"/>
      <c r="L562" s="25"/>
      <c r="M562" s="25"/>
      <c r="N562" s="25"/>
    </row>
    <row r="563" spans="1:14" ht="22">
      <c r="A563" s="24">
        <v>40276</v>
      </c>
      <c r="B563" s="25" t="s">
        <v>724</v>
      </c>
      <c r="C563" s="25" t="s">
        <v>674</v>
      </c>
      <c r="D563" s="25" t="s">
        <v>166</v>
      </c>
      <c r="E563" s="25" t="s">
        <v>110</v>
      </c>
      <c r="F563" s="25">
        <v>50</v>
      </c>
      <c r="G563" s="25">
        <v>50</v>
      </c>
      <c r="H563" s="25" t="s">
        <v>158</v>
      </c>
      <c r="I563" s="25"/>
      <c r="J563" s="25"/>
      <c r="K563" s="25">
        <v>6</v>
      </c>
      <c r="L563" s="25">
        <v>2</v>
      </c>
      <c r="M563" s="25"/>
      <c r="N563" s="25"/>
    </row>
    <row r="564" spans="1:14" ht="22">
      <c r="A564" s="24">
        <v>40276</v>
      </c>
      <c r="B564" s="25" t="s">
        <v>725</v>
      </c>
      <c r="C564" s="25" t="s">
        <v>674</v>
      </c>
      <c r="D564" s="25" t="s">
        <v>166</v>
      </c>
      <c r="E564" s="25" t="s">
        <v>72</v>
      </c>
      <c r="F564" s="25">
        <v>10</v>
      </c>
      <c r="G564" s="25">
        <v>50</v>
      </c>
      <c r="H564" s="25" t="s">
        <v>158</v>
      </c>
      <c r="I564" s="25"/>
      <c r="J564" s="25"/>
      <c r="K564" s="25"/>
      <c r="L564" s="25"/>
      <c r="M564" s="25"/>
      <c r="N564" s="25"/>
    </row>
    <row r="565" spans="1:14" ht="22">
      <c r="A565" s="24">
        <v>40277</v>
      </c>
      <c r="B565" s="25" t="s">
        <v>726</v>
      </c>
      <c r="C565" s="25" t="s">
        <v>727</v>
      </c>
      <c r="D565" s="25" t="s">
        <v>153</v>
      </c>
      <c r="E565" s="25"/>
      <c r="F565" s="25"/>
      <c r="G565" s="25">
        <v>0</v>
      </c>
      <c r="H565" s="25" t="s">
        <v>154</v>
      </c>
      <c r="I565" s="25"/>
      <c r="J565" s="25"/>
      <c r="K565" s="25"/>
      <c r="L565" s="25"/>
      <c r="M565" s="25">
        <v>158</v>
      </c>
      <c r="N565" s="25">
        <v>76</v>
      </c>
    </row>
    <row r="566" spans="1:14" ht="22">
      <c r="A566" s="24">
        <v>40277</v>
      </c>
      <c r="B566" s="25" t="s">
        <v>728</v>
      </c>
      <c r="C566" s="25" t="s">
        <v>727</v>
      </c>
      <c r="D566" s="25" t="s">
        <v>153</v>
      </c>
      <c r="E566" s="25"/>
      <c r="F566" s="25"/>
      <c r="G566" s="25">
        <v>0</v>
      </c>
      <c r="H566" s="25" t="s">
        <v>156</v>
      </c>
      <c r="I566" s="25"/>
      <c r="J566" s="25">
        <v>2</v>
      </c>
      <c r="K566" s="25"/>
      <c r="L566" s="25"/>
      <c r="M566" s="25"/>
      <c r="N566" s="25"/>
    </row>
    <row r="567" spans="1:14" ht="22">
      <c r="A567" s="24">
        <v>40277</v>
      </c>
      <c r="B567" s="25" t="s">
        <v>729</v>
      </c>
      <c r="C567" s="25" t="s">
        <v>727</v>
      </c>
      <c r="D567" s="25" t="s">
        <v>153</v>
      </c>
      <c r="E567" s="25"/>
      <c r="F567" s="25"/>
      <c r="G567" s="25">
        <v>0</v>
      </c>
      <c r="H567" s="25" t="s">
        <v>158</v>
      </c>
      <c r="I567" s="25"/>
      <c r="J567" s="25">
        <v>5</v>
      </c>
      <c r="K567" s="25">
        <v>1</v>
      </c>
      <c r="L567" s="25"/>
      <c r="M567" s="25"/>
      <c r="N567" s="25"/>
    </row>
    <row r="568" spans="1:14" ht="22">
      <c r="A568" s="24">
        <v>40277</v>
      </c>
      <c r="B568" s="25" t="s">
        <v>730</v>
      </c>
      <c r="C568" s="25" t="s">
        <v>727</v>
      </c>
      <c r="D568" s="25" t="s">
        <v>153</v>
      </c>
      <c r="E568" s="25"/>
      <c r="F568" s="25"/>
      <c r="G568" s="25">
        <v>5</v>
      </c>
      <c r="H568" s="25" t="s">
        <v>154</v>
      </c>
      <c r="I568" s="25"/>
      <c r="J568" s="25">
        <v>1</v>
      </c>
      <c r="K568" s="25"/>
      <c r="L568" s="25"/>
      <c r="M568" s="25"/>
      <c r="N568" s="25"/>
    </row>
    <row r="569" spans="1:14" ht="22">
      <c r="A569" s="24">
        <v>40277</v>
      </c>
      <c r="B569" s="25" t="s">
        <v>731</v>
      </c>
      <c r="C569" s="25" t="s">
        <v>727</v>
      </c>
      <c r="D569" s="25" t="s">
        <v>153</v>
      </c>
      <c r="E569" s="25"/>
      <c r="F569" s="25"/>
      <c r="G569" s="25">
        <v>5</v>
      </c>
      <c r="H569" s="25" t="s">
        <v>156</v>
      </c>
      <c r="I569" s="25"/>
      <c r="J569" s="25">
        <v>2</v>
      </c>
      <c r="K569" s="25">
        <v>1</v>
      </c>
      <c r="L569" s="25"/>
      <c r="M569" s="25"/>
      <c r="N569" s="25"/>
    </row>
    <row r="570" spans="1:14" ht="22">
      <c r="A570" s="24">
        <v>40277</v>
      </c>
      <c r="B570" s="25" t="s">
        <v>732</v>
      </c>
      <c r="C570" s="25" t="s">
        <v>727</v>
      </c>
      <c r="D570" s="25" t="s">
        <v>153</v>
      </c>
      <c r="E570" s="25"/>
      <c r="F570" s="25"/>
      <c r="G570" s="25">
        <v>5</v>
      </c>
      <c r="H570" s="25" t="s">
        <v>158</v>
      </c>
      <c r="I570" s="25"/>
      <c r="J570" s="25">
        <v>4</v>
      </c>
      <c r="K570" s="25">
        <v>6</v>
      </c>
      <c r="L570" s="25"/>
      <c r="M570" s="25">
        <v>112</v>
      </c>
      <c r="N570" s="25">
        <v>141</v>
      </c>
    </row>
    <row r="571" spans="1:14" ht="22">
      <c r="A571" s="24">
        <v>40277</v>
      </c>
      <c r="B571" s="25" t="s">
        <v>733</v>
      </c>
      <c r="C571" s="25" t="s">
        <v>727</v>
      </c>
      <c r="D571" s="25" t="s">
        <v>153</v>
      </c>
      <c r="E571" s="25"/>
      <c r="F571" s="25"/>
      <c r="G571" s="25">
        <v>10</v>
      </c>
      <c r="H571" s="25" t="s">
        <v>154</v>
      </c>
      <c r="I571" s="25"/>
      <c r="J571" s="25"/>
      <c r="K571" s="25">
        <v>1</v>
      </c>
      <c r="L571" s="25"/>
      <c r="M571" s="25"/>
      <c r="N571" s="25"/>
    </row>
    <row r="572" spans="1:14" ht="22">
      <c r="A572" s="24">
        <v>40277</v>
      </c>
      <c r="B572" s="25" t="s">
        <v>734</v>
      </c>
      <c r="C572" s="25" t="s">
        <v>727</v>
      </c>
      <c r="D572" s="25" t="s">
        <v>153</v>
      </c>
      <c r="E572" s="25"/>
      <c r="F572" s="25"/>
      <c r="G572" s="25">
        <v>10</v>
      </c>
      <c r="H572" s="25" t="s">
        <v>156</v>
      </c>
      <c r="I572" s="25"/>
      <c r="J572" s="25">
        <v>3</v>
      </c>
      <c r="K572" s="25">
        <v>2</v>
      </c>
      <c r="L572" s="25"/>
      <c r="M572" s="25"/>
      <c r="N572" s="25"/>
    </row>
    <row r="573" spans="1:14" ht="22">
      <c r="A573" s="24">
        <v>40277</v>
      </c>
      <c r="B573" s="25" t="s">
        <v>735</v>
      </c>
      <c r="C573" s="25" t="s">
        <v>727</v>
      </c>
      <c r="D573" s="25" t="s">
        <v>153</v>
      </c>
      <c r="E573" s="25"/>
      <c r="F573" s="25"/>
      <c r="G573" s="25">
        <v>10</v>
      </c>
      <c r="H573" s="25" t="s">
        <v>158</v>
      </c>
      <c r="I573" s="25"/>
      <c r="J573" s="25">
        <v>4</v>
      </c>
      <c r="K573" s="25">
        <v>4</v>
      </c>
      <c r="L573" s="25"/>
      <c r="M573" s="25">
        <v>153</v>
      </c>
      <c r="N573" s="25">
        <v>100</v>
      </c>
    </row>
    <row r="574" spans="1:14" ht="22">
      <c r="A574" s="24">
        <v>40277</v>
      </c>
      <c r="B574" s="25" t="s">
        <v>164</v>
      </c>
      <c r="C574" s="25" t="s">
        <v>727</v>
      </c>
      <c r="D574" s="25" t="s">
        <v>153</v>
      </c>
      <c r="E574" s="25"/>
      <c r="F574" s="25"/>
      <c r="G574" s="25">
        <v>15</v>
      </c>
      <c r="H574" s="25" t="s">
        <v>154</v>
      </c>
      <c r="I574" s="25"/>
      <c r="J574" s="25"/>
      <c r="K574" s="25"/>
      <c r="L574" s="25"/>
      <c r="M574" s="25"/>
      <c r="N574" s="25"/>
    </row>
    <row r="575" spans="1:14" ht="22">
      <c r="A575" s="24">
        <v>40277</v>
      </c>
      <c r="B575" s="25" t="s">
        <v>736</v>
      </c>
      <c r="C575" s="25" t="s">
        <v>727</v>
      </c>
      <c r="D575" s="25" t="s">
        <v>153</v>
      </c>
      <c r="E575" s="25"/>
      <c r="F575" s="25"/>
      <c r="G575" s="25">
        <v>15</v>
      </c>
      <c r="H575" s="25" t="s">
        <v>156</v>
      </c>
      <c r="I575" s="25"/>
      <c r="J575" s="25">
        <v>2</v>
      </c>
      <c r="K575" s="25">
        <v>2</v>
      </c>
      <c r="L575" s="25"/>
      <c r="M575" s="25"/>
      <c r="N575" s="25"/>
    </row>
    <row r="576" spans="1:14" ht="22">
      <c r="A576" s="24">
        <v>40277</v>
      </c>
      <c r="B576" s="25" t="s">
        <v>737</v>
      </c>
      <c r="C576" s="25" t="s">
        <v>727</v>
      </c>
      <c r="D576" s="25" t="s">
        <v>153</v>
      </c>
      <c r="E576" s="25"/>
      <c r="F576" s="25"/>
      <c r="G576" s="25">
        <v>15</v>
      </c>
      <c r="H576" s="25" t="s">
        <v>158</v>
      </c>
      <c r="I576" s="25"/>
      <c r="J576" s="25">
        <v>2</v>
      </c>
      <c r="K576" s="25">
        <v>3</v>
      </c>
      <c r="L576" s="25"/>
      <c r="M576" s="25">
        <v>184</v>
      </c>
      <c r="N576" s="25">
        <v>340</v>
      </c>
    </row>
    <row r="577" spans="1:14" ht="22">
      <c r="A577" s="24">
        <v>40277</v>
      </c>
      <c r="B577" s="25" t="s">
        <v>738</v>
      </c>
      <c r="C577" s="25" t="s">
        <v>727</v>
      </c>
      <c r="D577" s="25" t="s">
        <v>153</v>
      </c>
      <c r="E577" s="25"/>
      <c r="F577" s="25"/>
      <c r="G577" s="25">
        <v>20</v>
      </c>
      <c r="H577" s="25" t="s">
        <v>154</v>
      </c>
      <c r="I577" s="25"/>
      <c r="J577" s="25">
        <v>7</v>
      </c>
      <c r="K577" s="25"/>
      <c r="L577" s="25"/>
      <c r="M577" s="25"/>
      <c r="N577" s="25"/>
    </row>
    <row r="578" spans="1:14" ht="22">
      <c r="A578" s="24">
        <v>40277</v>
      </c>
      <c r="B578" s="25" t="s">
        <v>692</v>
      </c>
      <c r="C578" s="25" t="s">
        <v>727</v>
      </c>
      <c r="D578" s="25" t="s">
        <v>153</v>
      </c>
      <c r="E578" s="25"/>
      <c r="F578" s="25"/>
      <c r="G578" s="25">
        <v>20</v>
      </c>
      <c r="H578" s="25" t="s">
        <v>156</v>
      </c>
      <c r="I578" s="25"/>
      <c r="J578" s="25">
        <v>12</v>
      </c>
      <c r="K578" s="25">
        <v>4</v>
      </c>
      <c r="L578" s="25"/>
      <c r="M578" s="25"/>
      <c r="N578" s="25"/>
    </row>
    <row r="579" spans="1:14" ht="22">
      <c r="A579" s="24">
        <v>40277</v>
      </c>
      <c r="B579" s="25" t="s">
        <v>739</v>
      </c>
      <c r="C579" s="25" t="s">
        <v>727</v>
      </c>
      <c r="D579" s="25" t="s">
        <v>153</v>
      </c>
      <c r="E579" s="25"/>
      <c r="F579" s="25"/>
      <c r="G579" s="25">
        <v>20</v>
      </c>
      <c r="H579" s="25" t="s">
        <v>158</v>
      </c>
      <c r="I579" s="25"/>
      <c r="J579" s="25"/>
      <c r="K579" s="25"/>
      <c r="L579" s="25"/>
      <c r="M579" s="25">
        <v>29</v>
      </c>
      <c r="N579" s="25">
        <v>8</v>
      </c>
    </row>
    <row r="580" spans="1:14" ht="22">
      <c r="A580" s="24">
        <v>40277</v>
      </c>
      <c r="B580" s="25" t="s">
        <v>740</v>
      </c>
      <c r="C580" s="25" t="s">
        <v>727</v>
      </c>
      <c r="D580" s="25" t="s">
        <v>166</v>
      </c>
      <c r="E580" s="25" t="s">
        <v>219</v>
      </c>
      <c r="F580" s="25">
        <v>15</v>
      </c>
      <c r="G580" s="25">
        <v>20</v>
      </c>
      <c r="H580" s="25" t="s">
        <v>158</v>
      </c>
      <c r="I580" s="25"/>
      <c r="J580" s="25">
        <v>22</v>
      </c>
      <c r="K580" s="25">
        <v>11</v>
      </c>
      <c r="L580" s="25"/>
      <c r="M580" s="25"/>
      <c r="N580" s="25"/>
    </row>
    <row r="581" spans="1:14" ht="22">
      <c r="A581" s="24">
        <v>40277</v>
      </c>
      <c r="B581" s="25" t="s">
        <v>741</v>
      </c>
      <c r="C581" s="25" t="s">
        <v>727</v>
      </c>
      <c r="D581" s="25" t="s">
        <v>153</v>
      </c>
      <c r="E581" s="25"/>
      <c r="F581" s="25"/>
      <c r="G581" s="25">
        <v>25</v>
      </c>
      <c r="H581" s="25" t="s">
        <v>154</v>
      </c>
      <c r="I581" s="25"/>
      <c r="J581" s="25">
        <v>11</v>
      </c>
      <c r="K581" s="25"/>
      <c r="L581" s="25"/>
      <c r="M581" s="25"/>
      <c r="N581" s="25"/>
    </row>
    <row r="582" spans="1:14" ht="22">
      <c r="A582" s="24">
        <v>40277</v>
      </c>
      <c r="B582" s="25" t="s">
        <v>742</v>
      </c>
      <c r="C582" s="25" t="s">
        <v>727</v>
      </c>
      <c r="D582" s="25" t="s">
        <v>166</v>
      </c>
      <c r="E582" s="25" t="s">
        <v>171</v>
      </c>
      <c r="F582" s="25">
        <v>2</v>
      </c>
      <c r="G582" s="25">
        <v>25</v>
      </c>
      <c r="H582" s="25" t="s">
        <v>156</v>
      </c>
      <c r="I582" s="25"/>
      <c r="J582" s="25">
        <v>18</v>
      </c>
      <c r="K582" s="25">
        <v>3</v>
      </c>
      <c r="L582" s="25"/>
      <c r="M582" s="25"/>
      <c r="N582" s="25"/>
    </row>
    <row r="583" spans="1:14" ht="22">
      <c r="A583" s="24">
        <v>40277</v>
      </c>
      <c r="B583" s="25" t="s">
        <v>743</v>
      </c>
      <c r="C583" s="25" t="s">
        <v>727</v>
      </c>
      <c r="D583" s="25" t="s">
        <v>166</v>
      </c>
      <c r="E583" s="25" t="s">
        <v>219</v>
      </c>
      <c r="F583" s="25">
        <v>19</v>
      </c>
      <c r="G583" s="25">
        <v>25</v>
      </c>
      <c r="H583" s="25" t="s">
        <v>158</v>
      </c>
      <c r="I583" s="25"/>
      <c r="J583" s="25">
        <v>37</v>
      </c>
      <c r="K583" s="25">
        <v>3</v>
      </c>
      <c r="L583" s="25"/>
      <c r="M583" s="25">
        <v>49</v>
      </c>
      <c r="N583" s="25">
        <v>9</v>
      </c>
    </row>
    <row r="584" spans="1:14" ht="22">
      <c r="A584" s="24">
        <v>40277</v>
      </c>
      <c r="B584" s="25" t="s">
        <v>744</v>
      </c>
      <c r="C584" s="25" t="s">
        <v>727</v>
      </c>
      <c r="D584" s="25" t="s">
        <v>180</v>
      </c>
      <c r="E584" s="25"/>
      <c r="F584" s="25"/>
      <c r="G584" s="25">
        <v>25</v>
      </c>
      <c r="H584" s="25" t="s">
        <v>158</v>
      </c>
      <c r="I584" s="25" t="s">
        <v>181</v>
      </c>
      <c r="J584" s="25"/>
      <c r="K584" s="25"/>
      <c r="L584" s="25"/>
      <c r="M584" s="25"/>
      <c r="N584" s="25"/>
    </row>
    <row r="585" spans="1:14" ht="22">
      <c r="A585" s="24">
        <v>40277</v>
      </c>
      <c r="B585" s="25" t="s">
        <v>745</v>
      </c>
      <c r="C585" s="25" t="s">
        <v>727</v>
      </c>
      <c r="D585" s="25" t="s">
        <v>166</v>
      </c>
      <c r="E585" s="25" t="s">
        <v>72</v>
      </c>
      <c r="F585" s="25">
        <v>3</v>
      </c>
      <c r="G585" s="25">
        <v>30</v>
      </c>
      <c r="H585" s="25" t="s">
        <v>154</v>
      </c>
      <c r="I585" s="25"/>
      <c r="J585" s="25">
        <v>8</v>
      </c>
      <c r="K585" s="25"/>
      <c r="L585" s="25">
        <v>1</v>
      </c>
      <c r="M585" s="25"/>
      <c r="N585" s="25"/>
    </row>
    <row r="586" spans="1:14" ht="22">
      <c r="A586" s="24">
        <v>40277</v>
      </c>
      <c r="B586" s="25" t="s">
        <v>746</v>
      </c>
      <c r="C586" s="25" t="s">
        <v>727</v>
      </c>
      <c r="D586" s="25" t="s">
        <v>166</v>
      </c>
      <c r="E586" s="25" t="s">
        <v>219</v>
      </c>
      <c r="F586" s="25">
        <v>3</v>
      </c>
      <c r="G586" s="25">
        <v>30</v>
      </c>
      <c r="H586" s="25" t="s">
        <v>154</v>
      </c>
      <c r="I586" s="25"/>
      <c r="J586" s="25"/>
      <c r="K586" s="25"/>
      <c r="L586" s="25"/>
      <c r="M586" s="25"/>
      <c r="N586" s="25"/>
    </row>
    <row r="587" spans="1:14" ht="22">
      <c r="A587" s="24">
        <v>40277</v>
      </c>
      <c r="B587" s="25" t="s">
        <v>747</v>
      </c>
      <c r="C587" s="25" t="s">
        <v>727</v>
      </c>
      <c r="D587" s="25" t="s">
        <v>166</v>
      </c>
      <c r="E587" s="25" t="s">
        <v>171</v>
      </c>
      <c r="F587" s="25">
        <v>1</v>
      </c>
      <c r="G587" s="25">
        <v>30</v>
      </c>
      <c r="H587" s="25" t="s">
        <v>154</v>
      </c>
      <c r="I587" s="25"/>
      <c r="J587" s="25"/>
      <c r="K587" s="25"/>
      <c r="L587" s="25"/>
      <c r="M587" s="25"/>
      <c r="N587" s="25"/>
    </row>
    <row r="588" spans="1:14" ht="22">
      <c r="A588" s="24">
        <v>40277</v>
      </c>
      <c r="B588" s="25" t="s">
        <v>748</v>
      </c>
      <c r="C588" s="25" t="s">
        <v>727</v>
      </c>
      <c r="D588" s="25" t="s">
        <v>166</v>
      </c>
      <c r="E588" s="25" t="s">
        <v>219</v>
      </c>
      <c r="F588" s="25">
        <v>10</v>
      </c>
      <c r="G588" s="25">
        <v>30</v>
      </c>
      <c r="H588" s="25" t="s">
        <v>156</v>
      </c>
      <c r="I588" s="25"/>
      <c r="J588" s="25">
        <v>21</v>
      </c>
      <c r="K588" s="25"/>
      <c r="L588" s="25">
        <v>1</v>
      </c>
      <c r="M588" s="25"/>
      <c r="N588" s="25"/>
    </row>
    <row r="589" spans="1:14" ht="22">
      <c r="A589" s="24">
        <v>40277</v>
      </c>
      <c r="B589" s="25" t="s">
        <v>749</v>
      </c>
      <c r="C589" s="25" t="s">
        <v>727</v>
      </c>
      <c r="D589" s="25" t="s">
        <v>166</v>
      </c>
      <c r="E589" s="25" t="s">
        <v>72</v>
      </c>
      <c r="F589" s="25">
        <v>3</v>
      </c>
      <c r="G589" s="25">
        <v>30</v>
      </c>
      <c r="H589" s="25" t="s">
        <v>156</v>
      </c>
      <c r="I589" s="25"/>
      <c r="J589" s="25"/>
      <c r="K589" s="25"/>
      <c r="L589" s="25"/>
      <c r="M589" s="25"/>
      <c r="N589" s="25"/>
    </row>
    <row r="590" spans="1:14" ht="22">
      <c r="A590" s="24">
        <v>40277</v>
      </c>
      <c r="B590" s="25" t="s">
        <v>750</v>
      </c>
      <c r="C590" s="25" t="s">
        <v>727</v>
      </c>
      <c r="D590" s="25" t="s">
        <v>166</v>
      </c>
      <c r="E590" s="25" t="s">
        <v>171</v>
      </c>
      <c r="F590" s="25">
        <v>1</v>
      </c>
      <c r="G590" s="25">
        <v>30</v>
      </c>
      <c r="H590" s="25" t="s">
        <v>156</v>
      </c>
      <c r="I590" s="25"/>
      <c r="J590" s="25"/>
      <c r="K590" s="25"/>
      <c r="L590" s="25"/>
      <c r="M590" s="25"/>
      <c r="N590" s="25"/>
    </row>
    <row r="591" spans="1:14" ht="22">
      <c r="A591" s="24">
        <v>40277</v>
      </c>
      <c r="B591" s="25" t="s">
        <v>751</v>
      </c>
      <c r="C591" s="25" t="s">
        <v>727</v>
      </c>
      <c r="D591" s="25" t="s">
        <v>166</v>
      </c>
      <c r="E591" s="25" t="s">
        <v>191</v>
      </c>
      <c r="F591" s="25">
        <v>1</v>
      </c>
      <c r="G591" s="25">
        <v>30</v>
      </c>
      <c r="H591" s="25" t="s">
        <v>156</v>
      </c>
      <c r="I591" s="25"/>
      <c r="J591" s="25"/>
      <c r="K591" s="25"/>
      <c r="L591" s="25"/>
      <c r="M591" s="25"/>
      <c r="N591" s="25"/>
    </row>
    <row r="592" spans="1:14" ht="22">
      <c r="A592" s="24">
        <v>40277</v>
      </c>
      <c r="B592" s="25" t="s">
        <v>752</v>
      </c>
      <c r="C592" s="25" t="s">
        <v>727</v>
      </c>
      <c r="D592" s="25" t="s">
        <v>166</v>
      </c>
      <c r="E592" s="25" t="s">
        <v>219</v>
      </c>
      <c r="F592" s="25">
        <v>17</v>
      </c>
      <c r="G592" s="25">
        <v>30</v>
      </c>
      <c r="H592" s="25" t="s">
        <v>158</v>
      </c>
      <c r="I592" s="25"/>
      <c r="J592" s="25">
        <v>44</v>
      </c>
      <c r="K592" s="25">
        <v>2</v>
      </c>
      <c r="L592" s="25"/>
      <c r="M592" s="25">
        <v>12</v>
      </c>
      <c r="N592" s="25">
        <v>34</v>
      </c>
    </row>
    <row r="593" spans="1:14" ht="22">
      <c r="A593" s="24">
        <v>40277</v>
      </c>
      <c r="B593" s="25" t="s">
        <v>753</v>
      </c>
      <c r="C593" s="25" t="s">
        <v>727</v>
      </c>
      <c r="D593" s="25" t="s">
        <v>166</v>
      </c>
      <c r="E593" s="25" t="s">
        <v>171</v>
      </c>
      <c r="F593" s="25">
        <v>2</v>
      </c>
      <c r="G593" s="25">
        <v>30</v>
      </c>
      <c r="H593" s="25" t="s">
        <v>158</v>
      </c>
      <c r="I593" s="25"/>
      <c r="J593" s="25"/>
      <c r="K593" s="25"/>
      <c r="L593" s="25"/>
      <c r="M593" s="25"/>
      <c r="N593" s="25"/>
    </row>
    <row r="594" spans="1:14" ht="22">
      <c r="A594" s="24">
        <v>40277</v>
      </c>
      <c r="B594" s="25" t="s">
        <v>377</v>
      </c>
      <c r="C594" s="25" t="s">
        <v>727</v>
      </c>
      <c r="D594" s="25" t="s">
        <v>180</v>
      </c>
      <c r="E594" s="25"/>
      <c r="F594" s="25"/>
      <c r="G594" s="25">
        <v>30</v>
      </c>
      <c r="H594" s="25" t="s">
        <v>158</v>
      </c>
      <c r="I594" s="25" t="s">
        <v>181</v>
      </c>
      <c r="J594" s="25"/>
      <c r="K594" s="25"/>
      <c r="L594" s="25"/>
      <c r="M594" s="25"/>
      <c r="N594" s="25"/>
    </row>
    <row r="595" spans="1:14" ht="22">
      <c r="A595" s="24">
        <v>40277</v>
      </c>
      <c r="B595" s="25" t="s">
        <v>754</v>
      </c>
      <c r="C595" s="25" t="s">
        <v>727</v>
      </c>
      <c r="D595" s="25" t="s">
        <v>166</v>
      </c>
      <c r="E595" s="25" t="s">
        <v>219</v>
      </c>
      <c r="F595" s="25">
        <v>15</v>
      </c>
      <c r="G595" s="25">
        <v>30</v>
      </c>
      <c r="H595" s="25" t="s">
        <v>158</v>
      </c>
      <c r="I595" s="25"/>
      <c r="J595" s="25"/>
      <c r="K595" s="25"/>
      <c r="L595" s="25"/>
      <c r="M595" s="25"/>
      <c r="N595" s="25"/>
    </row>
    <row r="596" spans="1:14" ht="22">
      <c r="A596" s="24">
        <v>40277</v>
      </c>
      <c r="B596" s="25" t="s">
        <v>755</v>
      </c>
      <c r="C596" s="25" t="s">
        <v>727</v>
      </c>
      <c r="D596" s="25" t="s">
        <v>180</v>
      </c>
      <c r="E596" s="25"/>
      <c r="F596" s="25"/>
      <c r="G596" s="25">
        <v>30</v>
      </c>
      <c r="H596" s="25" t="s">
        <v>158</v>
      </c>
      <c r="I596" s="25" t="s">
        <v>201</v>
      </c>
      <c r="J596" s="25"/>
      <c r="K596" s="25"/>
      <c r="L596" s="25"/>
      <c r="M596" s="25"/>
      <c r="N596" s="25"/>
    </row>
    <row r="597" spans="1:14" ht="22">
      <c r="A597" s="24">
        <v>40277</v>
      </c>
      <c r="B597" s="25" t="s">
        <v>756</v>
      </c>
      <c r="C597" s="25" t="s">
        <v>727</v>
      </c>
      <c r="D597" s="25" t="s">
        <v>166</v>
      </c>
      <c r="E597" s="25" t="s">
        <v>72</v>
      </c>
      <c r="F597" s="25">
        <v>10</v>
      </c>
      <c r="G597" s="25">
        <v>30</v>
      </c>
      <c r="H597" s="25" t="s">
        <v>158</v>
      </c>
      <c r="I597" s="25"/>
      <c r="J597" s="25"/>
      <c r="K597" s="25"/>
      <c r="L597" s="25"/>
      <c r="M597" s="25"/>
      <c r="N597" s="25"/>
    </row>
    <row r="598" spans="1:14" ht="22">
      <c r="A598" s="24">
        <v>40277</v>
      </c>
      <c r="B598" s="25" t="s">
        <v>757</v>
      </c>
      <c r="C598" s="25" t="s">
        <v>727</v>
      </c>
      <c r="D598" s="25" t="s">
        <v>153</v>
      </c>
      <c r="E598" s="25"/>
      <c r="F598" s="25"/>
      <c r="G598" s="25">
        <v>30</v>
      </c>
      <c r="H598" s="25" t="s">
        <v>158</v>
      </c>
      <c r="I598" s="25"/>
      <c r="J598" s="25">
        <v>33</v>
      </c>
      <c r="K598" s="25">
        <v>2</v>
      </c>
      <c r="L598" s="25"/>
      <c r="M598" s="25">
        <v>77</v>
      </c>
      <c r="N598" s="25">
        <v>7</v>
      </c>
    </row>
    <row r="599" spans="1:14" ht="22">
      <c r="A599" s="24">
        <v>40277</v>
      </c>
      <c r="B599" s="25" t="s">
        <v>758</v>
      </c>
      <c r="C599" s="25" t="s">
        <v>727</v>
      </c>
      <c r="D599" s="25" t="s">
        <v>153</v>
      </c>
      <c r="E599" s="25"/>
      <c r="F599" s="25"/>
      <c r="G599" s="25">
        <v>35</v>
      </c>
      <c r="H599" s="25" t="s">
        <v>154</v>
      </c>
      <c r="I599" s="25"/>
      <c r="J599" s="25">
        <v>5</v>
      </c>
      <c r="K599" s="25"/>
      <c r="L599" s="25">
        <v>10</v>
      </c>
      <c r="M599" s="25"/>
      <c r="N599" s="25"/>
    </row>
    <row r="600" spans="1:14" ht="22">
      <c r="A600" s="24">
        <v>40277</v>
      </c>
      <c r="B600" s="25" t="s">
        <v>759</v>
      </c>
      <c r="C600" s="25" t="s">
        <v>727</v>
      </c>
      <c r="D600" s="25" t="s">
        <v>153</v>
      </c>
      <c r="E600" s="25"/>
      <c r="F600" s="25"/>
      <c r="G600" s="25">
        <v>35</v>
      </c>
      <c r="H600" s="25" t="s">
        <v>156</v>
      </c>
      <c r="I600" s="25"/>
      <c r="J600" s="25">
        <v>21</v>
      </c>
      <c r="K600" s="25"/>
      <c r="L600" s="25">
        <v>1</v>
      </c>
      <c r="M600" s="25"/>
      <c r="N600" s="25"/>
    </row>
    <row r="601" spans="1:14" ht="22">
      <c r="A601" s="24">
        <v>40277</v>
      </c>
      <c r="B601" s="25" t="s">
        <v>760</v>
      </c>
      <c r="C601" s="25" t="s">
        <v>727</v>
      </c>
      <c r="D601" s="25" t="s">
        <v>153</v>
      </c>
      <c r="E601" s="25"/>
      <c r="F601" s="25"/>
      <c r="G601" s="25">
        <v>35</v>
      </c>
      <c r="H601" s="25" t="s">
        <v>158</v>
      </c>
      <c r="I601" s="25"/>
      <c r="J601" s="25">
        <v>44</v>
      </c>
      <c r="K601" s="25">
        <v>2</v>
      </c>
      <c r="L601" s="25">
        <v>1</v>
      </c>
      <c r="M601" s="25"/>
      <c r="N601" s="25"/>
    </row>
    <row r="602" spans="1:14" ht="22">
      <c r="A602" s="24">
        <v>40277</v>
      </c>
      <c r="B602" s="25" t="s">
        <v>761</v>
      </c>
      <c r="C602" s="25" t="s">
        <v>727</v>
      </c>
      <c r="D602" s="25" t="s">
        <v>166</v>
      </c>
      <c r="E602" s="25" t="s">
        <v>219</v>
      </c>
      <c r="F602" s="25">
        <v>20</v>
      </c>
      <c r="G602" s="25">
        <v>40</v>
      </c>
      <c r="H602" s="25" t="s">
        <v>154</v>
      </c>
      <c r="I602" s="25"/>
      <c r="J602" s="25">
        <v>9</v>
      </c>
      <c r="K602" s="25"/>
      <c r="L602" s="25"/>
      <c r="M602" s="25"/>
      <c r="N602" s="25"/>
    </row>
    <row r="603" spans="1:14" ht="22">
      <c r="A603" s="24">
        <v>40277</v>
      </c>
      <c r="B603" s="25" t="s">
        <v>762</v>
      </c>
      <c r="C603" s="25" t="s">
        <v>727</v>
      </c>
      <c r="D603" s="25" t="s">
        <v>166</v>
      </c>
      <c r="E603" s="25" t="s">
        <v>72</v>
      </c>
      <c r="F603" s="25">
        <v>10</v>
      </c>
      <c r="G603" s="25">
        <v>40</v>
      </c>
      <c r="H603" s="25" t="s">
        <v>154</v>
      </c>
      <c r="I603" s="25"/>
      <c r="J603" s="25"/>
      <c r="K603" s="25"/>
      <c r="L603" s="25"/>
      <c r="M603" s="25"/>
      <c r="N603" s="25"/>
    </row>
    <row r="604" spans="1:14" ht="22">
      <c r="A604" s="24">
        <v>40277</v>
      </c>
      <c r="B604" s="25" t="s">
        <v>763</v>
      </c>
      <c r="C604" s="25" t="s">
        <v>727</v>
      </c>
      <c r="D604" s="25" t="s">
        <v>166</v>
      </c>
      <c r="E604" s="25" t="s">
        <v>219</v>
      </c>
      <c r="F604" s="25">
        <v>20</v>
      </c>
      <c r="G604" s="25">
        <v>40</v>
      </c>
      <c r="H604" s="25" t="s">
        <v>154</v>
      </c>
      <c r="I604" s="25"/>
      <c r="J604" s="25"/>
      <c r="K604" s="25"/>
      <c r="L604" s="25"/>
      <c r="M604" s="25"/>
      <c r="N604" s="25"/>
    </row>
    <row r="605" spans="1:14" ht="22">
      <c r="A605" s="24">
        <v>40277</v>
      </c>
      <c r="B605" s="25" t="s">
        <v>764</v>
      </c>
      <c r="C605" s="25" t="s">
        <v>727</v>
      </c>
      <c r="D605" s="25" t="s">
        <v>166</v>
      </c>
      <c r="E605" s="25" t="s">
        <v>72</v>
      </c>
      <c r="F605" s="25">
        <v>15</v>
      </c>
      <c r="G605" s="25">
        <v>40</v>
      </c>
      <c r="H605" s="25" t="s">
        <v>156</v>
      </c>
      <c r="I605" s="25"/>
      <c r="J605" s="25">
        <v>26</v>
      </c>
      <c r="K605" s="25">
        <v>2</v>
      </c>
      <c r="L605" s="25"/>
      <c r="M605" s="25"/>
      <c r="N605" s="25"/>
    </row>
    <row r="606" spans="1:14" ht="22">
      <c r="A606" s="24">
        <v>40277</v>
      </c>
      <c r="B606" s="25" t="s">
        <v>765</v>
      </c>
      <c r="C606" s="25" t="s">
        <v>727</v>
      </c>
      <c r="D606" s="25" t="s">
        <v>166</v>
      </c>
      <c r="E606" s="25" t="s">
        <v>191</v>
      </c>
      <c r="F606" s="25">
        <v>3</v>
      </c>
      <c r="G606" s="25">
        <v>40</v>
      </c>
      <c r="H606" s="25" t="s">
        <v>156</v>
      </c>
      <c r="I606" s="25"/>
      <c r="J606" s="25"/>
      <c r="K606" s="25"/>
      <c r="L606" s="25"/>
      <c r="M606" s="25"/>
      <c r="N606" s="25"/>
    </row>
    <row r="607" spans="1:14" ht="22">
      <c r="A607" s="24">
        <v>40277</v>
      </c>
      <c r="B607" s="25" t="s">
        <v>766</v>
      </c>
      <c r="C607" s="25" t="s">
        <v>727</v>
      </c>
      <c r="D607" s="25" t="s">
        <v>166</v>
      </c>
      <c r="E607" s="25" t="s">
        <v>219</v>
      </c>
      <c r="F607" s="25">
        <v>20</v>
      </c>
      <c r="G607" s="25">
        <v>40</v>
      </c>
      <c r="H607" s="25" t="s">
        <v>158</v>
      </c>
      <c r="I607" s="25"/>
      <c r="J607" s="25">
        <v>42</v>
      </c>
      <c r="K607" s="25">
        <v>2</v>
      </c>
      <c r="L607" s="25">
        <v>2</v>
      </c>
      <c r="M607" s="25">
        <v>10</v>
      </c>
      <c r="N607" s="25">
        <v>7</v>
      </c>
    </row>
    <row r="608" spans="1:14" ht="22">
      <c r="A608" s="24">
        <v>40277</v>
      </c>
      <c r="B608" s="25" t="s">
        <v>767</v>
      </c>
      <c r="C608" s="25" t="s">
        <v>727</v>
      </c>
      <c r="D608" s="25" t="s">
        <v>166</v>
      </c>
      <c r="E608" s="25" t="s">
        <v>72</v>
      </c>
      <c r="F608" s="25">
        <v>10</v>
      </c>
      <c r="G608" s="25">
        <v>40</v>
      </c>
      <c r="H608" s="25" t="s">
        <v>158</v>
      </c>
      <c r="I608" s="25"/>
      <c r="J608" s="25"/>
      <c r="K608" s="25"/>
      <c r="L608" s="25"/>
      <c r="M608" s="25"/>
      <c r="N608" s="25"/>
    </row>
    <row r="609" spans="1:14" ht="22">
      <c r="A609" s="24">
        <v>40277</v>
      </c>
      <c r="B609" s="25" t="s">
        <v>768</v>
      </c>
      <c r="C609" s="25" t="s">
        <v>727</v>
      </c>
      <c r="D609" s="25" t="s">
        <v>166</v>
      </c>
      <c r="E609" s="25" t="s">
        <v>191</v>
      </c>
      <c r="F609" s="25">
        <v>5</v>
      </c>
      <c r="G609" s="25">
        <v>40</v>
      </c>
      <c r="H609" s="25" t="s">
        <v>158</v>
      </c>
      <c r="I609" s="25"/>
      <c r="J609" s="25"/>
      <c r="K609" s="25"/>
      <c r="L609" s="25"/>
      <c r="M609" s="25"/>
      <c r="N609" s="25"/>
    </row>
    <row r="610" spans="1:14" ht="22">
      <c r="A610" s="24">
        <v>40277</v>
      </c>
      <c r="B610" s="25" t="s">
        <v>769</v>
      </c>
      <c r="C610" s="25" t="s">
        <v>727</v>
      </c>
      <c r="D610" s="25" t="s">
        <v>166</v>
      </c>
      <c r="E610" s="25" t="s">
        <v>178</v>
      </c>
      <c r="F610" s="25">
        <v>1</v>
      </c>
      <c r="G610" s="25">
        <v>40</v>
      </c>
      <c r="H610" s="25" t="s">
        <v>158</v>
      </c>
      <c r="I610" s="25"/>
      <c r="J610" s="25"/>
      <c r="K610" s="25"/>
      <c r="L610" s="25"/>
      <c r="M610" s="25"/>
      <c r="N610" s="25"/>
    </row>
    <row r="611" spans="1:14" ht="22">
      <c r="A611" s="24">
        <v>40277</v>
      </c>
      <c r="B611" s="25" t="s">
        <v>770</v>
      </c>
      <c r="C611" s="25" t="s">
        <v>727</v>
      </c>
      <c r="D611" s="25" t="s">
        <v>180</v>
      </c>
      <c r="E611" s="25"/>
      <c r="F611" s="25"/>
      <c r="G611" s="25">
        <v>45</v>
      </c>
      <c r="H611" s="25" t="s">
        <v>154</v>
      </c>
      <c r="I611" s="25" t="s">
        <v>181</v>
      </c>
      <c r="J611" s="25"/>
      <c r="K611" s="25"/>
      <c r="L611" s="25"/>
      <c r="M611" s="25"/>
      <c r="N611" s="25"/>
    </row>
    <row r="612" spans="1:14" ht="22">
      <c r="A612" s="24">
        <v>40277</v>
      </c>
      <c r="B612" s="25" t="s">
        <v>771</v>
      </c>
      <c r="C612" s="25" t="s">
        <v>727</v>
      </c>
      <c r="D612" s="25" t="s">
        <v>166</v>
      </c>
      <c r="E612" s="25" t="s">
        <v>219</v>
      </c>
      <c r="F612" s="25">
        <v>5</v>
      </c>
      <c r="G612" s="25">
        <v>45</v>
      </c>
      <c r="H612" s="25" t="s">
        <v>154</v>
      </c>
      <c r="I612" s="25"/>
      <c r="J612" s="25">
        <v>4</v>
      </c>
      <c r="K612" s="25">
        <v>1</v>
      </c>
      <c r="L612" s="25">
        <v>1</v>
      </c>
      <c r="M612" s="25">
        <v>29</v>
      </c>
      <c r="N612" s="25">
        <v>69</v>
      </c>
    </row>
    <row r="613" spans="1:14" ht="22">
      <c r="A613" s="24">
        <v>40277</v>
      </c>
      <c r="B613" s="25" t="s">
        <v>772</v>
      </c>
      <c r="C613" s="25" t="s">
        <v>727</v>
      </c>
      <c r="D613" s="25" t="s">
        <v>166</v>
      </c>
      <c r="E613" s="25" t="s">
        <v>72</v>
      </c>
      <c r="F613" s="25">
        <v>3</v>
      </c>
      <c r="G613" s="25">
        <v>45</v>
      </c>
      <c r="H613" s="25" t="s">
        <v>154</v>
      </c>
      <c r="I613" s="25"/>
      <c r="J613" s="25"/>
      <c r="K613" s="25"/>
      <c r="L613" s="25"/>
      <c r="M613" s="25"/>
      <c r="N613" s="25"/>
    </row>
    <row r="614" spans="1:14" ht="22">
      <c r="A614" s="24">
        <v>40277</v>
      </c>
      <c r="B614" s="25" t="s">
        <v>773</v>
      </c>
      <c r="C614" s="25" t="s">
        <v>727</v>
      </c>
      <c r="D614" s="25" t="s">
        <v>166</v>
      </c>
      <c r="E614" s="25" t="s">
        <v>219</v>
      </c>
      <c r="F614" s="25">
        <v>15</v>
      </c>
      <c r="G614" s="25">
        <v>45</v>
      </c>
      <c r="H614" s="25" t="s">
        <v>156</v>
      </c>
      <c r="I614" s="25"/>
      <c r="J614" s="25">
        <v>9</v>
      </c>
      <c r="K614" s="25">
        <v>2</v>
      </c>
      <c r="L614" s="25"/>
      <c r="M614" s="25"/>
      <c r="N614" s="25"/>
    </row>
    <row r="615" spans="1:14" ht="22">
      <c r="A615" s="24">
        <v>40277</v>
      </c>
      <c r="B615" s="25" t="s">
        <v>774</v>
      </c>
      <c r="C615" s="25" t="s">
        <v>727</v>
      </c>
      <c r="D615" s="25" t="s">
        <v>166</v>
      </c>
      <c r="E615" s="25" t="s">
        <v>72</v>
      </c>
      <c r="F615" s="25">
        <v>3</v>
      </c>
      <c r="G615" s="25">
        <v>45</v>
      </c>
      <c r="H615" s="25" t="s">
        <v>156</v>
      </c>
      <c r="I615" s="25"/>
      <c r="J615" s="25"/>
      <c r="K615" s="25"/>
      <c r="L615" s="25"/>
      <c r="M615" s="25"/>
      <c r="N615" s="25"/>
    </row>
    <row r="616" spans="1:14" ht="22">
      <c r="A616" s="24">
        <v>40277</v>
      </c>
      <c r="B616" s="25" t="s">
        <v>775</v>
      </c>
      <c r="C616" s="25" t="s">
        <v>727</v>
      </c>
      <c r="D616" s="25" t="s">
        <v>166</v>
      </c>
      <c r="E616" s="25" t="s">
        <v>171</v>
      </c>
      <c r="F616" s="25">
        <v>1</v>
      </c>
      <c r="G616" s="25">
        <v>45</v>
      </c>
      <c r="H616" s="25" t="s">
        <v>156</v>
      </c>
      <c r="I616" s="25"/>
      <c r="J616" s="25"/>
      <c r="K616" s="25"/>
      <c r="L616" s="25"/>
      <c r="M616" s="25"/>
      <c r="N616" s="25"/>
    </row>
    <row r="617" spans="1:14" ht="22">
      <c r="A617" s="24">
        <v>40277</v>
      </c>
      <c r="B617" s="25" t="s">
        <v>776</v>
      </c>
      <c r="C617" s="25" t="s">
        <v>727</v>
      </c>
      <c r="D617" s="25" t="s">
        <v>166</v>
      </c>
      <c r="E617" s="25" t="s">
        <v>219</v>
      </c>
      <c r="F617" s="25">
        <v>15</v>
      </c>
      <c r="G617" s="25">
        <v>45</v>
      </c>
      <c r="H617" s="25" t="s">
        <v>158</v>
      </c>
      <c r="I617" s="25"/>
      <c r="J617" s="25">
        <v>22</v>
      </c>
      <c r="K617" s="25">
        <v>3</v>
      </c>
      <c r="L617" s="25">
        <v>1</v>
      </c>
      <c r="M617" s="25"/>
      <c r="N617" s="25"/>
    </row>
    <row r="618" spans="1:14" ht="22">
      <c r="A618" s="24">
        <v>40277</v>
      </c>
      <c r="B618" s="25" t="s">
        <v>777</v>
      </c>
      <c r="C618" s="25" t="s">
        <v>727</v>
      </c>
      <c r="D618" s="25" t="s">
        <v>166</v>
      </c>
      <c r="E618" s="25" t="s">
        <v>72</v>
      </c>
      <c r="F618" s="25">
        <v>5</v>
      </c>
      <c r="G618" s="25">
        <v>45</v>
      </c>
      <c r="H618" s="25" t="s">
        <v>158</v>
      </c>
      <c r="I618" s="25"/>
      <c r="J618" s="25"/>
      <c r="K618" s="25"/>
      <c r="L618" s="25"/>
      <c r="M618" s="25"/>
      <c r="N618" s="25"/>
    </row>
    <row r="619" spans="1:14" ht="22">
      <c r="A619" s="24">
        <v>40277</v>
      </c>
      <c r="B619" s="25" t="s">
        <v>778</v>
      </c>
      <c r="C619" s="25" t="s">
        <v>727</v>
      </c>
      <c r="D619" s="25" t="s">
        <v>166</v>
      </c>
      <c r="E619" s="25" t="s">
        <v>171</v>
      </c>
      <c r="F619" s="25">
        <v>1</v>
      </c>
      <c r="G619" s="25">
        <v>45</v>
      </c>
      <c r="H619" s="25" t="s">
        <v>158</v>
      </c>
      <c r="I619" s="25"/>
      <c r="J619" s="25"/>
      <c r="K619" s="25"/>
      <c r="L619" s="25"/>
      <c r="M619" s="25"/>
      <c r="N619" s="25"/>
    </row>
    <row r="620" spans="1:14" ht="22">
      <c r="A620" s="24">
        <v>40277</v>
      </c>
      <c r="B620" s="25" t="s">
        <v>779</v>
      </c>
      <c r="C620" s="25" t="s">
        <v>727</v>
      </c>
      <c r="D620" s="25" t="s">
        <v>166</v>
      </c>
      <c r="E620" s="25" t="s">
        <v>178</v>
      </c>
      <c r="F620" s="25">
        <v>1</v>
      </c>
      <c r="G620" s="25">
        <v>45</v>
      </c>
      <c r="H620" s="25" t="s">
        <v>158</v>
      </c>
      <c r="I620" s="25"/>
      <c r="J620" s="25"/>
      <c r="K620" s="25"/>
      <c r="L620" s="25"/>
      <c r="M620" s="25"/>
      <c r="N620" s="25"/>
    </row>
    <row r="621" spans="1:14" ht="22">
      <c r="A621" s="24">
        <v>40277</v>
      </c>
      <c r="B621" s="25" t="s">
        <v>780</v>
      </c>
      <c r="C621" s="25" t="s">
        <v>727</v>
      </c>
      <c r="D621" s="25" t="s">
        <v>166</v>
      </c>
      <c r="E621" s="25" t="s">
        <v>672</v>
      </c>
      <c r="F621" s="25">
        <v>3</v>
      </c>
      <c r="G621" s="25">
        <v>50</v>
      </c>
      <c r="H621" s="25" t="s">
        <v>154</v>
      </c>
      <c r="I621" s="25"/>
      <c r="J621" s="25">
        <v>7</v>
      </c>
      <c r="K621" s="25">
        <v>3</v>
      </c>
      <c r="L621" s="25">
        <v>2</v>
      </c>
      <c r="M621" s="25">
        <v>52</v>
      </c>
      <c r="N621" s="25">
        <v>6</v>
      </c>
    </row>
    <row r="622" spans="1:14" ht="22">
      <c r="A622" s="24">
        <v>40277</v>
      </c>
      <c r="B622" s="25" t="s">
        <v>781</v>
      </c>
      <c r="C622" s="25" t="s">
        <v>727</v>
      </c>
      <c r="D622" s="25" t="s">
        <v>166</v>
      </c>
      <c r="E622" s="25" t="s">
        <v>219</v>
      </c>
      <c r="F622" s="25">
        <v>10</v>
      </c>
      <c r="G622" s="25">
        <v>50</v>
      </c>
      <c r="H622" s="25" t="s">
        <v>154</v>
      </c>
      <c r="I622" s="25"/>
      <c r="J622" s="25"/>
      <c r="K622" s="25"/>
      <c r="L622" s="25"/>
      <c r="M622" s="25"/>
      <c r="N622" s="25"/>
    </row>
    <row r="623" spans="1:14" ht="22">
      <c r="A623" s="24">
        <v>40277</v>
      </c>
      <c r="B623" s="25" t="s">
        <v>782</v>
      </c>
      <c r="C623" s="25" t="s">
        <v>727</v>
      </c>
      <c r="D623" s="25" t="s">
        <v>166</v>
      </c>
      <c r="E623" s="25" t="s">
        <v>551</v>
      </c>
      <c r="F623" s="25">
        <v>2</v>
      </c>
      <c r="G623" s="25">
        <v>50</v>
      </c>
      <c r="H623" s="25" t="s">
        <v>154</v>
      </c>
      <c r="I623" s="25"/>
      <c r="J623" s="25"/>
      <c r="K623" s="25"/>
      <c r="L623" s="25"/>
      <c r="M623" s="25"/>
      <c r="N623" s="25"/>
    </row>
    <row r="624" spans="1:14" ht="22">
      <c r="A624" s="24">
        <v>40277</v>
      </c>
      <c r="B624" s="25" t="s">
        <v>783</v>
      </c>
      <c r="C624" s="25" t="s">
        <v>727</v>
      </c>
      <c r="D624" s="25" t="s">
        <v>166</v>
      </c>
      <c r="E624" s="25" t="s">
        <v>72</v>
      </c>
      <c r="F624" s="25">
        <v>2</v>
      </c>
      <c r="G624" s="25">
        <v>50</v>
      </c>
      <c r="H624" s="25" t="s">
        <v>154</v>
      </c>
      <c r="I624" s="25"/>
      <c r="J624" s="25"/>
      <c r="K624" s="25"/>
      <c r="L624" s="25"/>
      <c r="M624" s="25"/>
      <c r="N624" s="25"/>
    </row>
    <row r="625" spans="1:14" ht="22">
      <c r="A625" s="24">
        <v>40277</v>
      </c>
      <c r="B625" s="25" t="s">
        <v>784</v>
      </c>
      <c r="C625" s="25" t="s">
        <v>727</v>
      </c>
      <c r="D625" s="25" t="s">
        <v>166</v>
      </c>
      <c r="E625" s="25" t="s">
        <v>219</v>
      </c>
      <c r="F625" s="25">
        <v>20</v>
      </c>
      <c r="G625" s="25">
        <v>50</v>
      </c>
      <c r="H625" s="25" t="s">
        <v>156</v>
      </c>
      <c r="I625" s="25"/>
      <c r="J625" s="25">
        <v>11</v>
      </c>
      <c r="K625" s="25"/>
      <c r="L625" s="25"/>
      <c r="M625" s="25"/>
      <c r="N625" s="25"/>
    </row>
    <row r="626" spans="1:14" ht="22">
      <c r="A626" s="24">
        <v>40277</v>
      </c>
      <c r="B626" s="25" t="s">
        <v>785</v>
      </c>
      <c r="C626" s="25" t="s">
        <v>727</v>
      </c>
      <c r="D626" s="25" t="s">
        <v>166</v>
      </c>
      <c r="E626" s="25" t="s">
        <v>72</v>
      </c>
      <c r="F626" s="25">
        <v>10</v>
      </c>
      <c r="G626" s="25">
        <v>50</v>
      </c>
      <c r="H626" s="25" t="s">
        <v>156</v>
      </c>
      <c r="I626" s="25"/>
      <c r="J626" s="25"/>
      <c r="K626" s="25"/>
      <c r="L626" s="25"/>
      <c r="M626" s="25"/>
      <c r="N626" s="25"/>
    </row>
    <row r="627" spans="1:14" ht="22">
      <c r="A627" s="24">
        <v>40277</v>
      </c>
      <c r="B627" s="25" t="s">
        <v>786</v>
      </c>
      <c r="C627" s="25" t="s">
        <v>727</v>
      </c>
      <c r="D627" s="25" t="s">
        <v>166</v>
      </c>
      <c r="E627" s="25" t="s">
        <v>551</v>
      </c>
      <c r="F627" s="25">
        <v>1</v>
      </c>
      <c r="G627" s="25">
        <v>50</v>
      </c>
      <c r="H627" s="25" t="s">
        <v>156</v>
      </c>
      <c r="I627" s="25"/>
      <c r="J627" s="25"/>
      <c r="K627" s="25"/>
      <c r="L627" s="25"/>
      <c r="M627" s="25"/>
      <c r="N627" s="25"/>
    </row>
    <row r="628" spans="1:14" ht="22">
      <c r="A628" s="24">
        <v>40277</v>
      </c>
      <c r="B628" s="25" t="s">
        <v>787</v>
      </c>
      <c r="C628" s="25" t="s">
        <v>727</v>
      </c>
      <c r="D628" s="25" t="s">
        <v>166</v>
      </c>
      <c r="E628" s="25" t="s">
        <v>219</v>
      </c>
      <c r="F628" s="25">
        <v>20</v>
      </c>
      <c r="G628" s="25">
        <v>50</v>
      </c>
      <c r="H628" s="25" t="s">
        <v>158</v>
      </c>
      <c r="I628" s="25"/>
      <c r="J628" s="25">
        <v>15</v>
      </c>
      <c r="K628" s="25">
        <v>2</v>
      </c>
      <c r="L628" s="25"/>
      <c r="M628" s="25"/>
      <c r="N628" s="25"/>
    </row>
    <row r="629" spans="1:14" ht="22">
      <c r="A629" s="24">
        <v>40277</v>
      </c>
      <c r="B629" s="25" t="s">
        <v>788</v>
      </c>
      <c r="C629" s="25" t="s">
        <v>727</v>
      </c>
      <c r="D629" s="25" t="s">
        <v>166</v>
      </c>
      <c r="E629" s="25" t="s">
        <v>72</v>
      </c>
      <c r="F629" s="25">
        <v>20</v>
      </c>
      <c r="G629" s="25">
        <v>50</v>
      </c>
      <c r="H629" s="25" t="s">
        <v>158</v>
      </c>
      <c r="I629" s="25"/>
      <c r="J629" s="25"/>
      <c r="K629" s="25"/>
      <c r="L629" s="25"/>
      <c r="M629" s="25"/>
      <c r="N629" s="25"/>
    </row>
    <row r="630" spans="1:14" ht="22">
      <c r="A630" s="24">
        <v>40277</v>
      </c>
      <c r="B630" s="25" t="s">
        <v>789</v>
      </c>
      <c r="C630" s="25" t="s">
        <v>727</v>
      </c>
      <c r="D630" s="25" t="s">
        <v>166</v>
      </c>
      <c r="E630" s="25" t="s">
        <v>551</v>
      </c>
      <c r="F630" s="25">
        <v>15</v>
      </c>
      <c r="G630" s="25">
        <v>50</v>
      </c>
      <c r="H630" s="25" t="s">
        <v>158</v>
      </c>
      <c r="I630" s="25"/>
      <c r="J630" s="25"/>
      <c r="K630" s="25"/>
      <c r="L630" s="25"/>
      <c r="M630" s="25"/>
      <c r="N630" s="25"/>
    </row>
    <row r="631" spans="1:14" ht="22">
      <c r="A631" s="24">
        <v>40277</v>
      </c>
      <c r="B631" s="25" t="s">
        <v>790</v>
      </c>
      <c r="C631" s="25" t="s">
        <v>727</v>
      </c>
      <c r="D631" s="25" t="s">
        <v>166</v>
      </c>
      <c r="E631" s="25" t="s">
        <v>72</v>
      </c>
      <c r="F631" s="25">
        <v>40</v>
      </c>
      <c r="G631" s="25">
        <v>55</v>
      </c>
      <c r="H631" s="25" t="s">
        <v>154</v>
      </c>
      <c r="I631" s="25"/>
      <c r="J631" s="25"/>
      <c r="K631" s="25"/>
      <c r="L631" s="25">
        <v>90</v>
      </c>
      <c r="M631" s="25">
        <v>185</v>
      </c>
      <c r="N631" s="25">
        <v>84</v>
      </c>
    </row>
    <row r="632" spans="1:14" ht="22">
      <c r="A632" s="24">
        <v>40277</v>
      </c>
      <c r="B632" s="25" t="s">
        <v>791</v>
      </c>
      <c r="C632" s="25" t="s">
        <v>727</v>
      </c>
      <c r="D632" s="25" t="s">
        <v>166</v>
      </c>
      <c r="E632" s="25" t="s">
        <v>219</v>
      </c>
      <c r="F632" s="25">
        <v>2</v>
      </c>
      <c r="G632" s="25">
        <v>55</v>
      </c>
      <c r="H632" s="25" t="s">
        <v>156</v>
      </c>
      <c r="I632" s="25"/>
      <c r="J632" s="25">
        <v>1</v>
      </c>
      <c r="K632" s="25"/>
      <c r="L632" s="25"/>
      <c r="M632" s="25"/>
      <c r="N632" s="25"/>
    </row>
    <row r="633" spans="1:14" ht="22">
      <c r="A633" s="24">
        <v>40277</v>
      </c>
      <c r="B633" s="25" t="s">
        <v>792</v>
      </c>
      <c r="C633" s="25" t="s">
        <v>727</v>
      </c>
      <c r="D633" s="25" t="s">
        <v>166</v>
      </c>
      <c r="E633" s="25" t="s">
        <v>72</v>
      </c>
      <c r="F633" s="25">
        <v>50</v>
      </c>
      <c r="G633" s="25">
        <v>55</v>
      </c>
      <c r="H633" s="25" t="s">
        <v>156</v>
      </c>
      <c r="I633" s="25"/>
      <c r="J633" s="25"/>
      <c r="K633" s="25"/>
      <c r="L633" s="25"/>
      <c r="M633" s="25"/>
      <c r="N633" s="25"/>
    </row>
    <row r="634" spans="1:14" ht="22">
      <c r="A634" s="24">
        <v>40277</v>
      </c>
      <c r="B634" s="25" t="s">
        <v>793</v>
      </c>
      <c r="C634" s="25" t="s">
        <v>727</v>
      </c>
      <c r="D634" s="25" t="s">
        <v>166</v>
      </c>
      <c r="E634" s="25" t="s">
        <v>219</v>
      </c>
      <c r="F634" s="25">
        <v>5</v>
      </c>
      <c r="G634" s="25">
        <v>55</v>
      </c>
      <c r="H634" s="25" t="s">
        <v>158</v>
      </c>
      <c r="I634" s="25"/>
      <c r="J634" s="25">
        <v>4</v>
      </c>
      <c r="K634" s="25">
        <v>1</v>
      </c>
      <c r="L634" s="25">
        <v>1</v>
      </c>
      <c r="M634" s="25"/>
      <c r="N634" s="25"/>
    </row>
    <row r="635" spans="1:14" ht="22">
      <c r="A635" s="24">
        <v>40277</v>
      </c>
      <c r="B635" s="25" t="s">
        <v>794</v>
      </c>
      <c r="C635" s="25" t="s">
        <v>727</v>
      </c>
      <c r="D635" s="25" t="s">
        <v>166</v>
      </c>
      <c r="E635" s="25" t="s">
        <v>72</v>
      </c>
      <c r="F635" s="25">
        <v>30</v>
      </c>
      <c r="G635" s="25">
        <v>55</v>
      </c>
      <c r="H635" s="25" t="s">
        <v>158</v>
      </c>
      <c r="I635" s="25"/>
      <c r="J635" s="25"/>
      <c r="K635" s="25"/>
      <c r="L635" s="25"/>
      <c r="M635" s="25"/>
      <c r="N635" s="25"/>
    </row>
    <row r="636" spans="1:14" ht="22">
      <c r="A636" s="24">
        <v>40277</v>
      </c>
      <c r="B636" s="25" t="s">
        <v>795</v>
      </c>
      <c r="C636" s="25" t="s">
        <v>796</v>
      </c>
      <c r="D636" s="25" t="s">
        <v>153</v>
      </c>
      <c r="E636" s="25"/>
      <c r="F636" s="25"/>
      <c r="G636" s="25">
        <v>0</v>
      </c>
      <c r="H636" s="25" t="s">
        <v>154</v>
      </c>
      <c r="I636" s="25"/>
      <c r="J636" s="25"/>
      <c r="K636" s="25"/>
      <c r="L636" s="25"/>
      <c r="M636" s="25">
        <v>150</v>
      </c>
      <c r="N636" s="25">
        <v>124</v>
      </c>
    </row>
    <row r="637" spans="1:14" ht="22">
      <c r="A637" s="24">
        <v>40277</v>
      </c>
      <c r="B637" s="25" t="s">
        <v>797</v>
      </c>
      <c r="C637" s="25" t="s">
        <v>796</v>
      </c>
      <c r="D637" s="25" t="s">
        <v>153</v>
      </c>
      <c r="E637" s="25"/>
      <c r="F637" s="25"/>
      <c r="G637" s="25">
        <v>0</v>
      </c>
      <c r="H637" s="25" t="s">
        <v>156</v>
      </c>
      <c r="I637" s="25"/>
      <c r="J637" s="25">
        <v>3</v>
      </c>
      <c r="K637" s="25">
        <v>1</v>
      </c>
      <c r="L637" s="25"/>
      <c r="M637" s="25"/>
      <c r="N637" s="25"/>
    </row>
    <row r="638" spans="1:14" ht="22">
      <c r="A638" s="24">
        <v>40277</v>
      </c>
      <c r="B638" s="25" t="s">
        <v>798</v>
      </c>
      <c r="C638" s="25" t="s">
        <v>796</v>
      </c>
      <c r="D638" s="25" t="s">
        <v>153</v>
      </c>
      <c r="E638" s="25"/>
      <c r="F638" s="25"/>
      <c r="G638" s="25">
        <v>0</v>
      </c>
      <c r="H638" s="25" t="s">
        <v>158</v>
      </c>
      <c r="I638" s="25"/>
      <c r="J638" s="25">
        <v>7</v>
      </c>
      <c r="K638" s="25">
        <v>4</v>
      </c>
      <c r="L638" s="25"/>
      <c r="M638" s="25"/>
      <c r="N638" s="25"/>
    </row>
    <row r="639" spans="1:14" ht="22">
      <c r="A639" s="24">
        <v>40277</v>
      </c>
      <c r="B639" s="25" t="s">
        <v>799</v>
      </c>
      <c r="C639" s="25" t="s">
        <v>796</v>
      </c>
      <c r="D639" s="25" t="s">
        <v>153</v>
      </c>
      <c r="E639" s="25"/>
      <c r="F639" s="25"/>
      <c r="G639" s="25">
        <v>5</v>
      </c>
      <c r="H639" s="25" t="s">
        <v>154</v>
      </c>
      <c r="I639" s="25"/>
      <c r="J639" s="25"/>
      <c r="K639" s="25">
        <v>1</v>
      </c>
      <c r="L639" s="25"/>
      <c r="M639" s="25">
        <v>119</v>
      </c>
      <c r="N639" s="25">
        <v>103</v>
      </c>
    </row>
    <row r="640" spans="1:14" ht="22">
      <c r="A640" s="24">
        <v>40277</v>
      </c>
      <c r="B640" s="25" t="s">
        <v>800</v>
      </c>
      <c r="C640" s="25" t="s">
        <v>796</v>
      </c>
      <c r="D640" s="25" t="s">
        <v>153</v>
      </c>
      <c r="E640" s="25"/>
      <c r="F640" s="25"/>
      <c r="G640" s="25">
        <v>5</v>
      </c>
      <c r="H640" s="25" t="s">
        <v>156</v>
      </c>
      <c r="I640" s="25"/>
      <c r="J640" s="25">
        <v>3</v>
      </c>
      <c r="K640" s="25">
        <v>3</v>
      </c>
      <c r="L640" s="25"/>
      <c r="M640" s="25"/>
      <c r="N640" s="25"/>
    </row>
    <row r="641" spans="1:14" ht="22">
      <c r="A641" s="24">
        <v>40277</v>
      </c>
      <c r="B641" s="25" t="s">
        <v>801</v>
      </c>
      <c r="C641" s="25" t="s">
        <v>796</v>
      </c>
      <c r="D641" s="25" t="s">
        <v>153</v>
      </c>
      <c r="E641" s="25"/>
      <c r="F641" s="25"/>
      <c r="G641" s="25">
        <v>5</v>
      </c>
      <c r="H641" s="25" t="s">
        <v>158</v>
      </c>
      <c r="I641" s="25"/>
      <c r="J641" s="25">
        <v>7</v>
      </c>
      <c r="K641" s="25">
        <v>7</v>
      </c>
      <c r="L641" s="25"/>
      <c r="M641" s="25"/>
      <c r="N641" s="25"/>
    </row>
    <row r="642" spans="1:14" ht="22">
      <c r="A642" s="24">
        <v>40277</v>
      </c>
      <c r="B642" s="25" t="s">
        <v>802</v>
      </c>
      <c r="C642" s="25" t="s">
        <v>796</v>
      </c>
      <c r="D642" s="25" t="s">
        <v>153</v>
      </c>
      <c r="E642" s="25"/>
      <c r="F642" s="25"/>
      <c r="G642" s="25">
        <v>10</v>
      </c>
      <c r="H642" s="25" t="s">
        <v>154</v>
      </c>
      <c r="I642" s="25"/>
      <c r="J642" s="25"/>
      <c r="K642" s="25">
        <v>1</v>
      </c>
      <c r="L642" s="25"/>
      <c r="M642" s="25">
        <v>86</v>
      </c>
      <c r="N642" s="25">
        <v>98</v>
      </c>
    </row>
    <row r="643" spans="1:14" ht="22">
      <c r="A643" s="24">
        <v>40277</v>
      </c>
      <c r="B643" s="25" t="s">
        <v>803</v>
      </c>
      <c r="C643" s="25" t="s">
        <v>796</v>
      </c>
      <c r="D643" s="25" t="s">
        <v>153</v>
      </c>
      <c r="E643" s="25"/>
      <c r="F643" s="25"/>
      <c r="G643" s="25">
        <v>10</v>
      </c>
      <c r="H643" s="25" t="s">
        <v>156</v>
      </c>
      <c r="I643" s="25"/>
      <c r="J643" s="25">
        <v>3</v>
      </c>
      <c r="K643" s="25">
        <v>3</v>
      </c>
      <c r="L643" s="25"/>
      <c r="M643" s="25"/>
      <c r="N643" s="25"/>
    </row>
    <row r="644" spans="1:14" ht="22">
      <c r="A644" s="24">
        <v>40277</v>
      </c>
      <c r="B644" s="25" t="s">
        <v>804</v>
      </c>
      <c r="C644" s="25" t="s">
        <v>805</v>
      </c>
      <c r="D644" s="25" t="s">
        <v>153</v>
      </c>
      <c r="E644" s="25"/>
      <c r="F644" s="25"/>
      <c r="G644" s="25">
        <v>0</v>
      </c>
      <c r="H644" s="25" t="s">
        <v>154</v>
      </c>
      <c r="I644" s="25"/>
      <c r="J644" s="25"/>
      <c r="K644" s="25"/>
      <c r="L644" s="25"/>
      <c r="M644" s="25">
        <v>150</v>
      </c>
      <c r="N644" s="25">
        <v>124</v>
      </c>
    </row>
    <row r="645" spans="1:14" ht="22">
      <c r="A645" s="24">
        <v>40277</v>
      </c>
      <c r="B645" s="25" t="s">
        <v>806</v>
      </c>
      <c r="C645" s="25" t="s">
        <v>805</v>
      </c>
      <c r="D645" s="25" t="s">
        <v>153</v>
      </c>
      <c r="E645" s="25"/>
      <c r="F645" s="25"/>
      <c r="G645" s="25">
        <v>0</v>
      </c>
      <c r="H645" s="25" t="s">
        <v>156</v>
      </c>
      <c r="I645" s="25"/>
      <c r="J645" s="25">
        <v>3</v>
      </c>
      <c r="K645" s="25">
        <v>1</v>
      </c>
      <c r="L645" s="25"/>
      <c r="M645" s="25"/>
      <c r="N645" s="25"/>
    </row>
    <row r="646" spans="1:14" ht="22">
      <c r="A646" s="24">
        <v>40277</v>
      </c>
      <c r="B646" s="25" t="s">
        <v>807</v>
      </c>
      <c r="C646" s="25" t="s">
        <v>805</v>
      </c>
      <c r="D646" s="25" t="s">
        <v>153</v>
      </c>
      <c r="E646" s="25"/>
      <c r="F646" s="25"/>
      <c r="G646" s="25">
        <v>0</v>
      </c>
      <c r="H646" s="25" t="s">
        <v>158</v>
      </c>
      <c r="I646" s="25"/>
      <c r="J646" s="25">
        <v>7</v>
      </c>
      <c r="K646" s="25">
        <v>4</v>
      </c>
      <c r="L646" s="25"/>
      <c r="M646" s="25"/>
      <c r="N646" s="25"/>
    </row>
    <row r="647" spans="1:14" ht="22">
      <c r="A647" s="24">
        <v>40277</v>
      </c>
      <c r="B647" s="25" t="s">
        <v>808</v>
      </c>
      <c r="C647" s="25" t="s">
        <v>805</v>
      </c>
      <c r="D647" s="25" t="s">
        <v>153</v>
      </c>
      <c r="E647" s="25"/>
      <c r="F647" s="25"/>
      <c r="G647" s="25">
        <v>5</v>
      </c>
      <c r="H647" s="25" t="s">
        <v>154</v>
      </c>
      <c r="I647" s="25"/>
      <c r="J647" s="25"/>
      <c r="K647" s="25">
        <v>1</v>
      </c>
      <c r="L647" s="25"/>
      <c r="M647" s="25">
        <v>119</v>
      </c>
      <c r="N647" s="25">
        <v>103</v>
      </c>
    </row>
    <row r="648" spans="1:14" ht="22">
      <c r="A648" s="24">
        <v>40277</v>
      </c>
      <c r="B648" s="25" t="s">
        <v>809</v>
      </c>
      <c r="C648" s="25" t="s">
        <v>805</v>
      </c>
      <c r="D648" s="25" t="s">
        <v>153</v>
      </c>
      <c r="E648" s="25"/>
      <c r="F648" s="25"/>
      <c r="G648" s="25">
        <v>5</v>
      </c>
      <c r="H648" s="25" t="s">
        <v>156</v>
      </c>
      <c r="I648" s="25"/>
      <c r="J648" s="25">
        <v>3</v>
      </c>
      <c r="K648" s="25">
        <v>3</v>
      </c>
      <c r="L648" s="25"/>
      <c r="M648" s="25"/>
      <c r="N648" s="25"/>
    </row>
    <row r="649" spans="1:14" ht="22">
      <c r="A649" s="24">
        <v>40277</v>
      </c>
      <c r="B649" s="25" t="s">
        <v>810</v>
      </c>
      <c r="C649" s="25" t="s">
        <v>805</v>
      </c>
      <c r="D649" s="25" t="s">
        <v>153</v>
      </c>
      <c r="E649" s="25"/>
      <c r="F649" s="25"/>
      <c r="G649" s="25">
        <v>5</v>
      </c>
      <c r="H649" s="25" t="s">
        <v>158</v>
      </c>
      <c r="I649" s="25"/>
      <c r="J649" s="25">
        <v>7</v>
      </c>
      <c r="K649" s="25">
        <v>7</v>
      </c>
      <c r="L649" s="25"/>
      <c r="M649" s="25"/>
      <c r="N649" s="25"/>
    </row>
    <row r="650" spans="1:14" ht="22">
      <c r="A650" s="24">
        <v>40277</v>
      </c>
      <c r="B650" s="25" t="s">
        <v>811</v>
      </c>
      <c r="C650" s="25" t="s">
        <v>805</v>
      </c>
      <c r="D650" s="25" t="s">
        <v>153</v>
      </c>
      <c r="E650" s="25"/>
      <c r="F650" s="25"/>
      <c r="G650" s="25">
        <v>10</v>
      </c>
      <c r="H650" s="25" t="s">
        <v>154</v>
      </c>
      <c r="I650" s="25"/>
      <c r="J650" s="25">
        <v>1</v>
      </c>
      <c r="K650" s="25"/>
      <c r="L650" s="25"/>
      <c r="M650" s="25">
        <v>86</v>
      </c>
      <c r="N650" s="25">
        <v>98</v>
      </c>
    </row>
    <row r="651" spans="1:14" ht="22">
      <c r="A651" s="24">
        <v>40277</v>
      </c>
      <c r="B651" s="25" t="s">
        <v>812</v>
      </c>
      <c r="C651" s="25" t="s">
        <v>805</v>
      </c>
      <c r="D651" s="25" t="s">
        <v>153</v>
      </c>
      <c r="E651" s="25"/>
      <c r="F651" s="25"/>
      <c r="G651" s="25">
        <v>10</v>
      </c>
      <c r="H651" s="25" t="s">
        <v>156</v>
      </c>
      <c r="I651" s="25"/>
      <c r="J651" s="25">
        <v>2</v>
      </c>
      <c r="K651" s="25"/>
      <c r="L651" s="25"/>
      <c r="M651" s="25"/>
      <c r="N651" s="25"/>
    </row>
    <row r="652" spans="1:14" ht="22">
      <c r="A652" s="24">
        <v>40277</v>
      </c>
      <c r="B652" s="25" t="s">
        <v>813</v>
      </c>
      <c r="C652" s="25" t="s">
        <v>805</v>
      </c>
      <c r="D652" s="25" t="s">
        <v>153</v>
      </c>
      <c r="E652" s="25"/>
      <c r="F652" s="25"/>
      <c r="G652" s="25">
        <v>10</v>
      </c>
      <c r="H652" s="25" t="s">
        <v>158</v>
      </c>
      <c r="I652" s="25"/>
      <c r="J652" s="25">
        <v>3</v>
      </c>
      <c r="K652" s="25">
        <v>1</v>
      </c>
      <c r="L652" s="25"/>
      <c r="M652" s="25"/>
      <c r="N652" s="25"/>
    </row>
    <row r="653" spans="1:14" ht="22">
      <c r="A653" s="24">
        <v>40277</v>
      </c>
      <c r="B653" s="25" t="s">
        <v>814</v>
      </c>
      <c r="C653" s="25" t="s">
        <v>805</v>
      </c>
      <c r="D653" s="25" t="s">
        <v>153</v>
      </c>
      <c r="E653" s="25"/>
      <c r="F653" s="25"/>
      <c r="G653" s="25">
        <v>15</v>
      </c>
      <c r="H653" s="25" t="s">
        <v>154</v>
      </c>
      <c r="I653" s="25"/>
      <c r="J653" s="25"/>
      <c r="K653" s="25">
        <v>1</v>
      </c>
      <c r="L653" s="25"/>
      <c r="M653" s="25">
        <v>139</v>
      </c>
      <c r="N653" s="25">
        <v>935</v>
      </c>
    </row>
    <row r="654" spans="1:14" ht="22">
      <c r="A654" s="24">
        <v>40277</v>
      </c>
      <c r="B654" s="25" t="s">
        <v>815</v>
      </c>
      <c r="C654" s="25" t="s">
        <v>805</v>
      </c>
      <c r="D654" s="25" t="s">
        <v>153</v>
      </c>
      <c r="E654" s="25"/>
      <c r="F654" s="25"/>
      <c r="G654" s="25">
        <v>15</v>
      </c>
      <c r="H654" s="25" t="s">
        <v>156</v>
      </c>
      <c r="I654" s="25"/>
      <c r="J654" s="25">
        <v>1</v>
      </c>
      <c r="K654" s="25">
        <v>4</v>
      </c>
      <c r="L654" s="25"/>
      <c r="M654" s="25"/>
      <c r="N654" s="25"/>
    </row>
    <row r="655" spans="1:14" ht="22">
      <c r="A655" s="24">
        <v>40277</v>
      </c>
      <c r="B655" s="25" t="s">
        <v>816</v>
      </c>
      <c r="C655" s="25" t="s">
        <v>805</v>
      </c>
      <c r="D655" s="25" t="s">
        <v>153</v>
      </c>
      <c r="E655" s="25"/>
      <c r="F655" s="25"/>
      <c r="G655" s="25">
        <v>15</v>
      </c>
      <c r="H655" s="25" t="s">
        <v>158</v>
      </c>
      <c r="I655" s="25"/>
      <c r="J655" s="25">
        <v>2</v>
      </c>
      <c r="K655" s="25">
        <v>8</v>
      </c>
      <c r="L655" s="25"/>
      <c r="M655" s="25"/>
      <c r="N655" s="25"/>
    </row>
    <row r="656" spans="1:14" ht="22">
      <c r="A656" s="24">
        <v>40277</v>
      </c>
      <c r="B656" s="25" t="s">
        <v>817</v>
      </c>
      <c r="C656" s="25" t="s">
        <v>805</v>
      </c>
      <c r="D656" s="25" t="s">
        <v>153</v>
      </c>
      <c r="E656" s="25"/>
      <c r="F656" s="25"/>
      <c r="G656" s="25">
        <v>20</v>
      </c>
      <c r="H656" s="25" t="s">
        <v>154</v>
      </c>
      <c r="I656" s="25"/>
      <c r="J656" s="25"/>
      <c r="K656" s="25"/>
      <c r="L656" s="25"/>
      <c r="M656" s="25">
        <v>260</v>
      </c>
      <c r="N656" s="25">
        <v>136</v>
      </c>
    </row>
    <row r="657" spans="1:14" ht="22">
      <c r="A657" s="24">
        <v>40277</v>
      </c>
      <c r="B657" s="25" t="s">
        <v>818</v>
      </c>
      <c r="C657" s="25" t="s">
        <v>805</v>
      </c>
      <c r="D657" s="25" t="s">
        <v>153</v>
      </c>
      <c r="E657" s="25"/>
      <c r="F657" s="25"/>
      <c r="G657" s="25">
        <v>20</v>
      </c>
      <c r="H657" s="25" t="s">
        <v>156</v>
      </c>
      <c r="I657" s="25"/>
      <c r="J657" s="25"/>
      <c r="K657" s="25">
        <v>6</v>
      </c>
      <c r="L657" s="25"/>
      <c r="M657" s="25"/>
      <c r="N657" s="25"/>
    </row>
    <row r="658" spans="1:14" ht="22">
      <c r="A658" s="24">
        <v>40277</v>
      </c>
      <c r="B658" s="25" t="s">
        <v>819</v>
      </c>
      <c r="C658" s="25" t="s">
        <v>805</v>
      </c>
      <c r="D658" s="25" t="s">
        <v>153</v>
      </c>
      <c r="E658" s="25"/>
      <c r="F658" s="25"/>
      <c r="G658" s="25">
        <v>20</v>
      </c>
      <c r="H658" s="25" t="s">
        <v>158</v>
      </c>
      <c r="I658" s="25"/>
      <c r="J658" s="25">
        <v>4</v>
      </c>
      <c r="K658" s="25">
        <v>10</v>
      </c>
      <c r="L658" s="25"/>
      <c r="M658" s="25"/>
      <c r="N658" s="25"/>
    </row>
    <row r="659" spans="1:14" ht="22">
      <c r="A659" s="24">
        <v>40277</v>
      </c>
      <c r="B659" s="25" t="s">
        <v>820</v>
      </c>
      <c r="C659" s="25" t="s">
        <v>805</v>
      </c>
      <c r="D659" s="25" t="s">
        <v>166</v>
      </c>
      <c r="E659" s="25" t="s">
        <v>171</v>
      </c>
      <c r="F659" s="25">
        <v>5</v>
      </c>
      <c r="G659" s="25">
        <v>25</v>
      </c>
      <c r="H659" s="25" t="s">
        <v>154</v>
      </c>
      <c r="I659" s="25"/>
      <c r="J659" s="25">
        <v>6</v>
      </c>
      <c r="K659" s="25"/>
      <c r="L659" s="25"/>
      <c r="M659" s="25">
        <v>61</v>
      </c>
      <c r="N659" s="25">
        <v>40</v>
      </c>
    </row>
    <row r="660" spans="1:14" ht="22">
      <c r="A660" s="24">
        <v>40277</v>
      </c>
      <c r="B660" s="25" t="s">
        <v>821</v>
      </c>
      <c r="C660" s="25" t="s">
        <v>805</v>
      </c>
      <c r="D660" s="25" t="s">
        <v>166</v>
      </c>
      <c r="E660" s="25" t="s">
        <v>191</v>
      </c>
      <c r="F660" s="25">
        <v>2</v>
      </c>
      <c r="G660" s="25">
        <v>25</v>
      </c>
      <c r="H660" s="25" t="s">
        <v>154</v>
      </c>
      <c r="I660" s="25"/>
      <c r="J660" s="25"/>
      <c r="K660" s="25"/>
      <c r="L660" s="25"/>
      <c r="M660" s="25"/>
      <c r="N660" s="25"/>
    </row>
    <row r="661" spans="1:14" ht="22">
      <c r="A661" s="24">
        <v>40277</v>
      </c>
      <c r="B661" s="25" t="s">
        <v>822</v>
      </c>
      <c r="C661" s="25" t="s">
        <v>805</v>
      </c>
      <c r="D661" s="25" t="s">
        <v>166</v>
      </c>
      <c r="E661" s="25" t="s">
        <v>72</v>
      </c>
      <c r="F661" s="25">
        <v>50</v>
      </c>
      <c r="G661" s="25">
        <v>25</v>
      </c>
      <c r="H661" s="25" t="s">
        <v>154</v>
      </c>
      <c r="I661" s="25"/>
      <c r="J661" s="25"/>
      <c r="K661" s="25"/>
      <c r="L661" s="25"/>
      <c r="M661" s="25"/>
      <c r="N661" s="25"/>
    </row>
    <row r="662" spans="1:14" ht="22">
      <c r="A662" s="24">
        <v>40277</v>
      </c>
      <c r="B662" s="25" t="s">
        <v>823</v>
      </c>
      <c r="C662" s="25" t="s">
        <v>805</v>
      </c>
      <c r="D662" s="25" t="s">
        <v>166</v>
      </c>
      <c r="E662" s="25" t="s">
        <v>219</v>
      </c>
      <c r="F662" s="25">
        <v>40</v>
      </c>
      <c r="G662" s="25">
        <v>25</v>
      </c>
      <c r="H662" s="25" t="s">
        <v>156</v>
      </c>
      <c r="I662" s="25"/>
      <c r="J662" s="25">
        <v>15</v>
      </c>
      <c r="K662" s="25">
        <v>2</v>
      </c>
      <c r="L662" s="25">
        <v>1</v>
      </c>
      <c r="M662" s="25"/>
      <c r="N662" s="25"/>
    </row>
    <row r="663" spans="1:14" ht="22">
      <c r="A663" s="24">
        <v>40277</v>
      </c>
      <c r="B663" s="25" t="s">
        <v>824</v>
      </c>
      <c r="C663" s="25" t="s">
        <v>805</v>
      </c>
      <c r="D663" s="25" t="s">
        <v>166</v>
      </c>
      <c r="E663" s="25" t="s">
        <v>171</v>
      </c>
      <c r="F663" s="25">
        <v>5</v>
      </c>
      <c r="G663" s="25">
        <v>25</v>
      </c>
      <c r="H663" s="25" t="s">
        <v>156</v>
      </c>
      <c r="I663" s="25"/>
      <c r="J663" s="25"/>
      <c r="K663" s="25"/>
      <c r="L663" s="25"/>
      <c r="M663" s="25"/>
      <c r="N663" s="25"/>
    </row>
    <row r="664" spans="1:14" ht="22">
      <c r="A664" s="24">
        <v>40277</v>
      </c>
      <c r="B664" s="25" t="s">
        <v>825</v>
      </c>
      <c r="C664" s="25" t="s">
        <v>805</v>
      </c>
      <c r="D664" s="25" t="s">
        <v>166</v>
      </c>
      <c r="E664" s="25" t="s">
        <v>191</v>
      </c>
      <c r="F664" s="25">
        <v>4</v>
      </c>
      <c r="G664" s="25">
        <v>25</v>
      </c>
      <c r="H664" s="25" t="s">
        <v>156</v>
      </c>
      <c r="I664" s="25"/>
      <c r="J664" s="25"/>
      <c r="K664" s="25"/>
      <c r="L664" s="25"/>
      <c r="M664" s="25"/>
      <c r="N664" s="25"/>
    </row>
    <row r="665" spans="1:14" ht="22">
      <c r="A665" s="24">
        <v>40277</v>
      </c>
      <c r="B665" s="25" t="s">
        <v>826</v>
      </c>
      <c r="C665" s="25" t="s">
        <v>805</v>
      </c>
      <c r="D665" s="25" t="s">
        <v>180</v>
      </c>
      <c r="E665" s="25"/>
      <c r="F665" s="25"/>
      <c r="G665" s="25">
        <v>25</v>
      </c>
      <c r="H665" s="25" t="s">
        <v>156</v>
      </c>
      <c r="I665" s="25" t="s">
        <v>181</v>
      </c>
      <c r="J665" s="25"/>
      <c r="K665" s="25"/>
      <c r="L665" s="25"/>
      <c r="M665" s="25"/>
      <c r="N665" s="25"/>
    </row>
    <row r="666" spans="1:14" ht="22">
      <c r="A666" s="24">
        <v>40277</v>
      </c>
      <c r="B666" s="25" t="s">
        <v>827</v>
      </c>
      <c r="C666" s="25" t="s">
        <v>805</v>
      </c>
      <c r="D666" s="25" t="s">
        <v>166</v>
      </c>
      <c r="E666" s="25" t="s">
        <v>219</v>
      </c>
      <c r="F666" s="25">
        <v>45</v>
      </c>
      <c r="G666" s="25">
        <v>25</v>
      </c>
      <c r="H666" s="25" t="s">
        <v>158</v>
      </c>
      <c r="I666" s="25"/>
      <c r="J666" s="25">
        <v>26</v>
      </c>
      <c r="K666" s="25">
        <v>21</v>
      </c>
      <c r="L666" s="25">
        <v>1</v>
      </c>
      <c r="M666" s="25"/>
      <c r="N666" s="25"/>
    </row>
    <row r="667" spans="1:14" ht="22">
      <c r="A667" s="24">
        <v>40277</v>
      </c>
      <c r="B667" s="25" t="s">
        <v>828</v>
      </c>
      <c r="C667" s="25" t="s">
        <v>805</v>
      </c>
      <c r="D667" s="25" t="s">
        <v>166</v>
      </c>
      <c r="E667" s="25" t="s">
        <v>171</v>
      </c>
      <c r="F667" s="25">
        <v>5</v>
      </c>
      <c r="G667" s="25">
        <v>25</v>
      </c>
      <c r="H667" s="25" t="s">
        <v>158</v>
      </c>
      <c r="I667" s="25"/>
      <c r="J667" s="25"/>
      <c r="K667" s="25"/>
      <c r="L667" s="25"/>
      <c r="M667" s="25"/>
      <c r="N667" s="25"/>
    </row>
    <row r="668" spans="1:14" ht="22">
      <c r="A668" s="24">
        <v>40277</v>
      </c>
      <c r="B668" s="25" t="s">
        <v>829</v>
      </c>
      <c r="C668" s="25" t="s">
        <v>805</v>
      </c>
      <c r="D668" s="25" t="s">
        <v>166</v>
      </c>
      <c r="E668" s="25" t="s">
        <v>191</v>
      </c>
      <c r="F668" s="25">
        <v>3</v>
      </c>
      <c r="G668" s="25">
        <v>25</v>
      </c>
      <c r="H668" s="25" t="s">
        <v>158</v>
      </c>
      <c r="I668" s="25"/>
      <c r="J668" s="25"/>
      <c r="K668" s="25"/>
      <c r="L668" s="25"/>
      <c r="M668" s="25"/>
      <c r="N668" s="25"/>
    </row>
    <row r="669" spans="1:14" ht="22">
      <c r="A669" s="24">
        <v>40277</v>
      </c>
      <c r="B669" s="25" t="s">
        <v>830</v>
      </c>
      <c r="C669" s="25" t="s">
        <v>805</v>
      </c>
      <c r="D669" s="25" t="s">
        <v>180</v>
      </c>
      <c r="E669" s="25"/>
      <c r="F669" s="25"/>
      <c r="G669" s="25">
        <v>25</v>
      </c>
      <c r="H669" s="25" t="s">
        <v>158</v>
      </c>
      <c r="I669" s="25" t="s">
        <v>181</v>
      </c>
      <c r="J669" s="25"/>
      <c r="K669" s="25"/>
      <c r="L669" s="25"/>
      <c r="M669" s="25"/>
      <c r="N669" s="25"/>
    </row>
    <row r="670" spans="1:14" ht="22">
      <c r="A670" s="24">
        <v>40277</v>
      </c>
      <c r="B670" s="25" t="s">
        <v>831</v>
      </c>
      <c r="C670" s="25" t="s">
        <v>805</v>
      </c>
      <c r="D670" s="25" t="s">
        <v>166</v>
      </c>
      <c r="E670" s="25" t="s">
        <v>219</v>
      </c>
      <c r="F670" s="25">
        <v>30</v>
      </c>
      <c r="G670" s="25">
        <v>30</v>
      </c>
      <c r="H670" s="25" t="s">
        <v>154</v>
      </c>
      <c r="I670" s="25"/>
      <c r="J670" s="25">
        <v>6</v>
      </c>
      <c r="K670" s="25">
        <v>2</v>
      </c>
      <c r="L670" s="25">
        <v>2</v>
      </c>
      <c r="M670" s="25">
        <v>16</v>
      </c>
      <c r="N670" s="25">
        <v>77</v>
      </c>
    </row>
    <row r="671" spans="1:14" ht="22">
      <c r="A671" s="24">
        <v>40277</v>
      </c>
      <c r="B671" s="25" t="s">
        <v>832</v>
      </c>
      <c r="C671" s="25" t="s">
        <v>805</v>
      </c>
      <c r="D671" s="25" t="s">
        <v>166</v>
      </c>
      <c r="E671" s="25" t="s">
        <v>191</v>
      </c>
      <c r="F671" s="25">
        <v>2</v>
      </c>
      <c r="G671" s="25">
        <v>30</v>
      </c>
      <c r="H671" s="25" t="s">
        <v>154</v>
      </c>
      <c r="I671" s="25"/>
      <c r="J671" s="25"/>
      <c r="K671" s="25"/>
      <c r="L671" s="25"/>
      <c r="M671" s="25"/>
      <c r="N671" s="25"/>
    </row>
    <row r="672" spans="1:14" ht="22">
      <c r="A672" s="24">
        <v>40277</v>
      </c>
      <c r="B672" s="25" t="s">
        <v>833</v>
      </c>
      <c r="C672" s="25" t="s">
        <v>805</v>
      </c>
      <c r="D672" s="25" t="s">
        <v>166</v>
      </c>
      <c r="E672" s="25" t="s">
        <v>219</v>
      </c>
      <c r="F672" s="25">
        <v>20</v>
      </c>
      <c r="G672" s="25">
        <v>30</v>
      </c>
      <c r="H672" s="25" t="s">
        <v>156</v>
      </c>
      <c r="I672" s="25"/>
      <c r="J672" s="25">
        <v>13</v>
      </c>
      <c r="K672" s="25">
        <v>4</v>
      </c>
      <c r="L672" s="25">
        <v>3</v>
      </c>
      <c r="M672" s="25"/>
      <c r="N672" s="25"/>
    </row>
    <row r="673" spans="1:14" ht="22">
      <c r="A673" s="24">
        <v>40277</v>
      </c>
      <c r="B673" s="25" t="s">
        <v>834</v>
      </c>
      <c r="C673" s="25" t="s">
        <v>805</v>
      </c>
      <c r="D673" s="25" t="s">
        <v>166</v>
      </c>
      <c r="E673" s="25" t="s">
        <v>191</v>
      </c>
      <c r="F673" s="25">
        <v>4</v>
      </c>
      <c r="G673" s="25">
        <v>30</v>
      </c>
      <c r="H673" s="25" t="s">
        <v>156</v>
      </c>
      <c r="I673" s="25"/>
      <c r="J673" s="25"/>
      <c r="K673" s="25"/>
      <c r="L673" s="25"/>
      <c r="M673" s="25"/>
      <c r="N673" s="25"/>
    </row>
    <row r="674" spans="1:14" ht="22">
      <c r="A674" s="24">
        <v>40277</v>
      </c>
      <c r="B674" s="25" t="s">
        <v>835</v>
      </c>
      <c r="C674" s="25" t="s">
        <v>805</v>
      </c>
      <c r="D674" s="25" t="s">
        <v>166</v>
      </c>
      <c r="E674" s="25" t="s">
        <v>219</v>
      </c>
      <c r="F674" s="25">
        <v>30</v>
      </c>
      <c r="G674" s="25">
        <v>30</v>
      </c>
      <c r="H674" s="25" t="s">
        <v>158</v>
      </c>
      <c r="I674" s="25"/>
      <c r="J674" s="25">
        <v>19</v>
      </c>
      <c r="K674" s="25">
        <v>13</v>
      </c>
      <c r="L674" s="25">
        <v>4</v>
      </c>
      <c r="M674" s="25"/>
      <c r="N674" s="25"/>
    </row>
    <row r="675" spans="1:14" ht="22">
      <c r="A675" s="24">
        <v>40277</v>
      </c>
      <c r="B675" s="25" t="s">
        <v>836</v>
      </c>
      <c r="C675" s="25" t="s">
        <v>805</v>
      </c>
      <c r="D675" s="25" t="s">
        <v>166</v>
      </c>
      <c r="E675" s="25" t="s">
        <v>191</v>
      </c>
      <c r="F675" s="25"/>
      <c r="G675" s="25">
        <v>30</v>
      </c>
      <c r="H675" s="25" t="s">
        <v>158</v>
      </c>
      <c r="I675" s="25"/>
      <c r="J675" s="25"/>
      <c r="K675" s="25"/>
      <c r="L675" s="25"/>
      <c r="M675" s="25"/>
      <c r="N675" s="25"/>
    </row>
    <row r="676" spans="1:14" ht="22">
      <c r="A676" s="24">
        <v>40277</v>
      </c>
      <c r="B676" s="25" t="s">
        <v>837</v>
      </c>
      <c r="C676" s="25" t="s">
        <v>805</v>
      </c>
      <c r="D676" s="25" t="s">
        <v>166</v>
      </c>
      <c r="E676" s="25" t="s">
        <v>219</v>
      </c>
      <c r="F676" s="25">
        <v>5</v>
      </c>
      <c r="G676" s="25">
        <v>35</v>
      </c>
      <c r="H676" s="25" t="s">
        <v>154</v>
      </c>
      <c r="I676" s="25"/>
      <c r="J676" s="25"/>
      <c r="K676" s="25">
        <v>4</v>
      </c>
      <c r="L676" s="25"/>
      <c r="M676" s="25">
        <v>149</v>
      </c>
      <c r="N676" s="25">
        <v>118</v>
      </c>
    </row>
    <row r="677" spans="1:14" ht="22">
      <c r="A677" s="24">
        <v>40277</v>
      </c>
      <c r="B677" s="25" t="s">
        <v>838</v>
      </c>
      <c r="C677" s="25" t="s">
        <v>805</v>
      </c>
      <c r="D677" s="25" t="s">
        <v>166</v>
      </c>
      <c r="E677" s="25" t="s">
        <v>219</v>
      </c>
      <c r="F677" s="25">
        <v>5</v>
      </c>
      <c r="G677" s="25">
        <v>35</v>
      </c>
      <c r="H677" s="25" t="s">
        <v>156</v>
      </c>
      <c r="I677" s="25"/>
      <c r="J677" s="25">
        <v>4</v>
      </c>
      <c r="K677" s="25">
        <v>11</v>
      </c>
      <c r="L677" s="25">
        <v>3</v>
      </c>
      <c r="M677" s="25"/>
      <c r="N677" s="25"/>
    </row>
    <row r="678" spans="1:14" ht="22">
      <c r="A678" s="24">
        <v>40277</v>
      </c>
      <c r="B678" s="25" t="s">
        <v>839</v>
      </c>
      <c r="C678" s="25" t="s">
        <v>805</v>
      </c>
      <c r="D678" s="25" t="s">
        <v>166</v>
      </c>
      <c r="E678" s="25" t="s">
        <v>72</v>
      </c>
      <c r="F678" s="25">
        <v>2</v>
      </c>
      <c r="G678" s="25">
        <v>35</v>
      </c>
      <c r="H678" s="25" t="s">
        <v>156</v>
      </c>
      <c r="I678" s="25"/>
      <c r="J678" s="25"/>
      <c r="K678" s="25"/>
      <c r="L678" s="25"/>
      <c r="M678" s="25"/>
      <c r="N678" s="25"/>
    </row>
    <row r="679" spans="1:14" ht="22">
      <c r="A679" s="24">
        <v>40277</v>
      </c>
      <c r="B679" s="25" t="s">
        <v>840</v>
      </c>
      <c r="C679" s="25" t="s">
        <v>805</v>
      </c>
      <c r="D679" s="25" t="s">
        <v>166</v>
      </c>
      <c r="E679" s="25" t="s">
        <v>171</v>
      </c>
      <c r="F679" s="25">
        <v>5</v>
      </c>
      <c r="G679" s="25">
        <v>35</v>
      </c>
      <c r="H679" s="25" t="s">
        <v>156</v>
      </c>
      <c r="I679" s="25"/>
      <c r="J679" s="25"/>
      <c r="K679" s="25"/>
      <c r="L679" s="25"/>
      <c r="M679" s="25"/>
      <c r="N679" s="25"/>
    </row>
    <row r="680" spans="1:14" ht="22">
      <c r="A680" s="24">
        <v>40277</v>
      </c>
      <c r="B680" s="25" t="s">
        <v>841</v>
      </c>
      <c r="C680" s="25" t="s">
        <v>805</v>
      </c>
      <c r="D680" s="25" t="s">
        <v>166</v>
      </c>
      <c r="E680" s="25" t="s">
        <v>219</v>
      </c>
      <c r="F680" s="25">
        <v>5</v>
      </c>
      <c r="G680" s="25">
        <v>35</v>
      </c>
      <c r="H680" s="25" t="s">
        <v>158</v>
      </c>
      <c r="I680" s="25"/>
      <c r="J680" s="25">
        <v>11</v>
      </c>
      <c r="K680" s="25">
        <v>16</v>
      </c>
      <c r="L680" s="25">
        <v>4</v>
      </c>
      <c r="M680" s="25"/>
      <c r="N680" s="25"/>
    </row>
    <row r="681" spans="1:14" ht="22">
      <c r="A681" s="24">
        <v>40277</v>
      </c>
      <c r="B681" s="25" t="s">
        <v>842</v>
      </c>
      <c r="C681" s="25" t="s">
        <v>805</v>
      </c>
      <c r="D681" s="25" t="s">
        <v>166</v>
      </c>
      <c r="E681" s="25" t="s">
        <v>72</v>
      </c>
      <c r="F681" s="25">
        <v>10</v>
      </c>
      <c r="G681" s="25">
        <v>35</v>
      </c>
      <c r="H681" s="25" t="s">
        <v>158</v>
      </c>
      <c r="I681" s="25"/>
      <c r="J681" s="25"/>
      <c r="K681" s="25"/>
      <c r="L681" s="25"/>
      <c r="M681" s="25"/>
      <c r="N681" s="25"/>
    </row>
    <row r="682" spans="1:14" ht="22">
      <c r="A682" s="24">
        <v>40277</v>
      </c>
      <c r="B682" s="25" t="s">
        <v>843</v>
      </c>
      <c r="C682" s="25" t="s">
        <v>805</v>
      </c>
      <c r="D682" s="25" t="s">
        <v>166</v>
      </c>
      <c r="E682" s="25" t="s">
        <v>171</v>
      </c>
      <c r="F682" s="25">
        <v>8</v>
      </c>
      <c r="G682" s="25">
        <v>35</v>
      </c>
      <c r="H682" s="25" t="s">
        <v>158</v>
      </c>
      <c r="I682" s="25"/>
      <c r="J682" s="25"/>
      <c r="K682" s="25"/>
      <c r="L682" s="25"/>
      <c r="M682" s="25"/>
      <c r="N682" s="25"/>
    </row>
    <row r="683" spans="1:14" ht="22">
      <c r="A683" s="24">
        <v>40277</v>
      </c>
      <c r="B683" s="25" t="s">
        <v>844</v>
      </c>
      <c r="C683" s="25" t="s">
        <v>805</v>
      </c>
      <c r="D683" s="25" t="s">
        <v>166</v>
      </c>
      <c r="E683" s="25" t="s">
        <v>219</v>
      </c>
      <c r="F683" s="25">
        <v>5</v>
      </c>
      <c r="G683" s="25">
        <v>40</v>
      </c>
      <c r="H683" s="25" t="s">
        <v>154</v>
      </c>
      <c r="I683" s="25"/>
      <c r="J683" s="25"/>
      <c r="K683" s="25">
        <v>1</v>
      </c>
      <c r="L683" s="25"/>
      <c r="M683" s="25">
        <v>110</v>
      </c>
      <c r="N683" s="25">
        <v>74</v>
      </c>
    </row>
    <row r="684" spans="1:14" ht="22">
      <c r="A684" s="24">
        <v>40277</v>
      </c>
      <c r="B684" s="25" t="s">
        <v>845</v>
      </c>
      <c r="C684" s="25" t="s">
        <v>805</v>
      </c>
      <c r="D684" s="25" t="s">
        <v>166</v>
      </c>
      <c r="E684" s="25" t="s">
        <v>219</v>
      </c>
      <c r="F684" s="25">
        <v>30</v>
      </c>
      <c r="G684" s="25">
        <v>40</v>
      </c>
      <c r="H684" s="25" t="s">
        <v>156</v>
      </c>
      <c r="I684" s="25"/>
      <c r="J684" s="25">
        <v>14</v>
      </c>
      <c r="K684" s="25">
        <v>17</v>
      </c>
      <c r="L684" s="25">
        <v>2</v>
      </c>
      <c r="M684" s="25"/>
      <c r="N684" s="25"/>
    </row>
    <row r="685" spans="1:14" ht="22">
      <c r="A685" s="24">
        <v>40277</v>
      </c>
      <c r="B685" s="25" t="s">
        <v>846</v>
      </c>
      <c r="C685" s="25" t="s">
        <v>805</v>
      </c>
      <c r="D685" s="25" t="s">
        <v>166</v>
      </c>
      <c r="E685" s="25" t="s">
        <v>72</v>
      </c>
      <c r="F685" s="25">
        <v>10</v>
      </c>
      <c r="G685" s="25">
        <v>40</v>
      </c>
      <c r="H685" s="25" t="s">
        <v>156</v>
      </c>
      <c r="I685" s="25"/>
      <c r="J685" s="25"/>
      <c r="K685" s="25"/>
      <c r="L685" s="25"/>
      <c r="M685" s="25"/>
      <c r="N685" s="25"/>
    </row>
    <row r="686" spans="1:14" ht="22">
      <c r="A686" s="24">
        <v>40277</v>
      </c>
      <c r="B686" s="25" t="s">
        <v>847</v>
      </c>
      <c r="C686" s="25" t="s">
        <v>805</v>
      </c>
      <c r="D686" s="25" t="s">
        <v>180</v>
      </c>
      <c r="E686" s="25"/>
      <c r="F686" s="25"/>
      <c r="G686" s="25">
        <v>40</v>
      </c>
      <c r="H686" s="25" t="s">
        <v>158</v>
      </c>
      <c r="I686" s="25" t="s">
        <v>181</v>
      </c>
      <c r="J686" s="25"/>
      <c r="K686" s="25"/>
      <c r="L686" s="25"/>
      <c r="M686" s="25"/>
      <c r="N686" s="25"/>
    </row>
    <row r="687" spans="1:14" ht="22">
      <c r="A687" s="24">
        <v>40277</v>
      </c>
      <c r="B687" s="25" t="s">
        <v>848</v>
      </c>
      <c r="C687" s="25" t="s">
        <v>805</v>
      </c>
      <c r="D687" s="25" t="s">
        <v>166</v>
      </c>
      <c r="E687" s="25" t="s">
        <v>171</v>
      </c>
      <c r="F687" s="25">
        <v>5</v>
      </c>
      <c r="G687" s="25">
        <v>40</v>
      </c>
      <c r="H687" s="25" t="s">
        <v>158</v>
      </c>
      <c r="I687" s="25"/>
      <c r="J687" s="25">
        <v>19</v>
      </c>
      <c r="K687" s="25">
        <v>35</v>
      </c>
      <c r="L687" s="25">
        <v>4</v>
      </c>
      <c r="M687" s="25"/>
      <c r="N687" s="25"/>
    </row>
    <row r="688" spans="1:14" ht="22">
      <c r="A688" s="24">
        <v>40277</v>
      </c>
      <c r="B688" s="25" t="s">
        <v>849</v>
      </c>
      <c r="C688" s="25" t="s">
        <v>805</v>
      </c>
      <c r="D688" s="25" t="s">
        <v>166</v>
      </c>
      <c r="E688" s="25" t="s">
        <v>219</v>
      </c>
      <c r="F688" s="25">
        <v>40</v>
      </c>
      <c r="G688" s="25">
        <v>45</v>
      </c>
      <c r="H688" s="25" t="s">
        <v>154</v>
      </c>
      <c r="I688" s="25"/>
      <c r="J688" s="25"/>
      <c r="K688" s="25"/>
      <c r="L688" s="25"/>
      <c r="M688" s="25"/>
      <c r="N688" s="25"/>
    </row>
    <row r="689" spans="1:14" ht="22">
      <c r="A689" s="24">
        <v>40277</v>
      </c>
      <c r="B689" s="25" t="s">
        <v>850</v>
      </c>
      <c r="C689" s="25" t="s">
        <v>805</v>
      </c>
      <c r="D689" s="25" t="s">
        <v>166</v>
      </c>
      <c r="E689" s="25" t="s">
        <v>171</v>
      </c>
      <c r="F689" s="25">
        <v>5</v>
      </c>
      <c r="G689" s="25">
        <v>45</v>
      </c>
      <c r="H689" s="25" t="s">
        <v>154</v>
      </c>
      <c r="I689" s="25"/>
      <c r="J689" s="25"/>
      <c r="K689" s="25"/>
      <c r="L689" s="25"/>
      <c r="M689" s="25"/>
      <c r="N689" s="25"/>
    </row>
    <row r="690" spans="1:14" ht="22">
      <c r="A690" s="24">
        <v>40277</v>
      </c>
      <c r="B690" s="25" t="s">
        <v>851</v>
      </c>
      <c r="C690" s="25" t="s">
        <v>805</v>
      </c>
      <c r="D690" s="25" t="s">
        <v>166</v>
      </c>
      <c r="E690" s="25" t="s">
        <v>72</v>
      </c>
      <c r="F690" s="25">
        <v>10</v>
      </c>
      <c r="G690" s="25">
        <v>45</v>
      </c>
      <c r="H690" s="25" t="s">
        <v>154</v>
      </c>
      <c r="I690" s="25"/>
      <c r="J690" s="25"/>
      <c r="K690" s="25"/>
      <c r="L690" s="25"/>
      <c r="M690" s="25"/>
      <c r="N690" s="25"/>
    </row>
    <row r="691" spans="1:14" ht="22">
      <c r="A691" s="24">
        <v>40277</v>
      </c>
      <c r="B691" s="25" t="s">
        <v>852</v>
      </c>
      <c r="C691" s="25" t="s">
        <v>805</v>
      </c>
      <c r="D691" s="25" t="s">
        <v>166</v>
      </c>
      <c r="E691" s="25" t="s">
        <v>219</v>
      </c>
      <c r="F691" s="25">
        <v>30</v>
      </c>
      <c r="G691" s="25">
        <v>45</v>
      </c>
      <c r="H691" s="25" t="s">
        <v>156</v>
      </c>
      <c r="I691" s="25"/>
      <c r="J691" s="25">
        <v>7</v>
      </c>
      <c r="K691" s="25">
        <v>13</v>
      </c>
      <c r="L691" s="25">
        <v>2</v>
      </c>
      <c r="M691" s="25">
        <v>98</v>
      </c>
      <c r="N691" s="25">
        <v>35</v>
      </c>
    </row>
    <row r="692" spans="1:14" ht="22">
      <c r="A692" s="24">
        <v>40277</v>
      </c>
      <c r="B692" s="25" t="s">
        <v>853</v>
      </c>
      <c r="C692" s="25" t="s">
        <v>805</v>
      </c>
      <c r="D692" s="25" t="s">
        <v>166</v>
      </c>
      <c r="E692" s="25" t="s">
        <v>72</v>
      </c>
      <c r="F692" s="25">
        <v>30</v>
      </c>
      <c r="G692" s="25">
        <v>45</v>
      </c>
      <c r="H692" s="25" t="s">
        <v>156</v>
      </c>
      <c r="I692" s="25"/>
      <c r="J692" s="25"/>
      <c r="K692" s="25"/>
      <c r="L692" s="25"/>
      <c r="M692" s="25"/>
      <c r="N692" s="25"/>
    </row>
    <row r="693" spans="1:14" ht="22">
      <c r="A693" s="24">
        <v>40277</v>
      </c>
      <c r="B693" s="25" t="s">
        <v>854</v>
      </c>
      <c r="C693" s="25" t="s">
        <v>805</v>
      </c>
      <c r="D693" s="25" t="s">
        <v>166</v>
      </c>
      <c r="E693" s="25" t="s">
        <v>171</v>
      </c>
      <c r="F693" s="25">
        <v>5</v>
      </c>
      <c r="G693" s="25">
        <v>45</v>
      </c>
      <c r="H693" s="25" t="s">
        <v>156</v>
      </c>
      <c r="I693" s="25"/>
      <c r="J693" s="25"/>
      <c r="K693" s="25"/>
      <c r="L693" s="25"/>
      <c r="M693" s="25"/>
      <c r="N693" s="25"/>
    </row>
    <row r="694" spans="1:14" ht="22">
      <c r="A694" s="24">
        <v>40277</v>
      </c>
      <c r="B694" s="25" t="s">
        <v>855</v>
      </c>
      <c r="C694" s="25" t="s">
        <v>805</v>
      </c>
      <c r="D694" s="25" t="s">
        <v>166</v>
      </c>
      <c r="E694" s="25" t="s">
        <v>191</v>
      </c>
      <c r="F694" s="25">
        <v>2</v>
      </c>
      <c r="G694" s="25">
        <v>45</v>
      </c>
      <c r="H694" s="25" t="s">
        <v>156</v>
      </c>
      <c r="I694" s="25"/>
      <c r="J694" s="25"/>
      <c r="K694" s="25"/>
      <c r="L694" s="25"/>
      <c r="M694" s="25"/>
      <c r="N694" s="25"/>
    </row>
    <row r="695" spans="1:14" ht="22">
      <c r="A695" s="24">
        <v>40277</v>
      </c>
      <c r="B695" s="25" t="s">
        <v>856</v>
      </c>
      <c r="C695" s="25" t="s">
        <v>805</v>
      </c>
      <c r="D695" s="25" t="s">
        <v>166</v>
      </c>
      <c r="E695" s="25" t="s">
        <v>219</v>
      </c>
      <c r="F695" s="25">
        <v>40</v>
      </c>
      <c r="G695" s="25">
        <v>45</v>
      </c>
      <c r="H695" s="25" t="s">
        <v>158</v>
      </c>
      <c r="I695" s="25"/>
      <c r="J695" s="25">
        <v>14</v>
      </c>
      <c r="K695" s="25">
        <v>13</v>
      </c>
      <c r="L695" s="25">
        <v>4</v>
      </c>
      <c r="M695" s="25"/>
      <c r="N695" s="25"/>
    </row>
    <row r="696" spans="1:14" ht="22">
      <c r="A696" s="24">
        <v>40277</v>
      </c>
      <c r="B696" s="25" t="s">
        <v>857</v>
      </c>
      <c r="C696" s="25" t="s">
        <v>805</v>
      </c>
      <c r="D696" s="25" t="s">
        <v>166</v>
      </c>
      <c r="E696" s="25" t="s">
        <v>72</v>
      </c>
      <c r="F696" s="25">
        <v>5</v>
      </c>
      <c r="G696" s="25">
        <v>45</v>
      </c>
      <c r="H696" s="25" t="s">
        <v>158</v>
      </c>
      <c r="I696" s="25"/>
      <c r="J696" s="25"/>
      <c r="K696" s="25"/>
      <c r="L696" s="25"/>
      <c r="M696" s="25"/>
      <c r="N696" s="25"/>
    </row>
    <row r="697" spans="1:14" ht="22">
      <c r="A697" s="24">
        <v>40277</v>
      </c>
      <c r="B697" s="25" t="s">
        <v>858</v>
      </c>
      <c r="C697" s="25" t="s">
        <v>805</v>
      </c>
      <c r="D697" s="25" t="s">
        <v>166</v>
      </c>
      <c r="E697" s="25" t="s">
        <v>191</v>
      </c>
      <c r="F697" s="25">
        <v>1</v>
      </c>
      <c r="G697" s="25">
        <v>45</v>
      </c>
      <c r="H697" s="25" t="s">
        <v>158</v>
      </c>
      <c r="I697" s="25"/>
      <c r="J697" s="25"/>
      <c r="K697" s="25"/>
      <c r="L697" s="25"/>
      <c r="M697" s="25"/>
      <c r="N697" s="25"/>
    </row>
    <row r="698" spans="1:14" ht="22">
      <c r="A698" s="24">
        <v>40277</v>
      </c>
      <c r="B698" s="25" t="s">
        <v>859</v>
      </c>
      <c r="C698" s="25" t="s">
        <v>805</v>
      </c>
      <c r="D698" s="25" t="s">
        <v>166</v>
      </c>
      <c r="E698" s="25" t="s">
        <v>178</v>
      </c>
      <c r="F698" s="25">
        <v>2</v>
      </c>
      <c r="G698" s="25">
        <v>45</v>
      </c>
      <c r="H698" s="25" t="s">
        <v>158</v>
      </c>
      <c r="I698" s="25"/>
      <c r="J698" s="25"/>
      <c r="K698" s="25"/>
      <c r="L698" s="25"/>
      <c r="M698" s="25"/>
      <c r="N698" s="25"/>
    </row>
    <row r="699" spans="1:14" ht="22">
      <c r="A699" s="24">
        <v>40277</v>
      </c>
      <c r="B699" s="25" t="s">
        <v>860</v>
      </c>
      <c r="C699" s="25" t="s">
        <v>805</v>
      </c>
      <c r="D699" s="25" t="s">
        <v>166</v>
      </c>
      <c r="E699" s="25" t="s">
        <v>219</v>
      </c>
      <c r="F699" s="25">
        <v>5</v>
      </c>
      <c r="G699" s="25">
        <v>50</v>
      </c>
      <c r="H699" s="25" t="s">
        <v>154</v>
      </c>
      <c r="I699" s="25"/>
      <c r="J699" s="25">
        <v>1</v>
      </c>
      <c r="K699" s="25">
        <v>2</v>
      </c>
      <c r="L699" s="25"/>
      <c r="M699" s="25">
        <v>91</v>
      </c>
      <c r="N699" s="25">
        <v>51</v>
      </c>
    </row>
    <row r="700" spans="1:14" ht="22">
      <c r="A700" s="24">
        <v>40277</v>
      </c>
      <c r="B700" s="25" t="s">
        <v>861</v>
      </c>
      <c r="C700" s="25" t="s">
        <v>805</v>
      </c>
      <c r="D700" s="25" t="s">
        <v>166</v>
      </c>
      <c r="E700" s="25" t="s">
        <v>672</v>
      </c>
      <c r="F700" s="25">
        <v>1</v>
      </c>
      <c r="G700" s="25">
        <v>50</v>
      </c>
      <c r="H700" s="25" t="s">
        <v>154</v>
      </c>
      <c r="I700" s="25"/>
      <c r="J700" s="25"/>
      <c r="K700" s="25"/>
      <c r="L700" s="25"/>
      <c r="M700" s="25"/>
      <c r="N700" s="25"/>
    </row>
    <row r="701" spans="1:14" ht="22">
      <c r="A701" s="24">
        <v>40277</v>
      </c>
      <c r="B701" s="25" t="s">
        <v>862</v>
      </c>
      <c r="C701" s="25" t="s">
        <v>805</v>
      </c>
      <c r="D701" s="25" t="s">
        <v>166</v>
      </c>
      <c r="E701" s="25" t="s">
        <v>219</v>
      </c>
      <c r="F701" s="25">
        <v>20</v>
      </c>
      <c r="G701" s="25">
        <v>50</v>
      </c>
      <c r="H701" s="25" t="s">
        <v>156</v>
      </c>
      <c r="I701" s="25"/>
      <c r="J701" s="25">
        <v>14</v>
      </c>
      <c r="K701" s="25">
        <v>7</v>
      </c>
      <c r="L701" s="25">
        <v>4</v>
      </c>
      <c r="M701" s="25"/>
      <c r="N701" s="25"/>
    </row>
    <row r="702" spans="1:14" ht="22">
      <c r="A702" s="24">
        <v>40277</v>
      </c>
      <c r="B702" s="25" t="s">
        <v>863</v>
      </c>
      <c r="C702" s="25" t="s">
        <v>805</v>
      </c>
      <c r="D702" s="25" t="s">
        <v>166</v>
      </c>
      <c r="E702" s="25" t="s">
        <v>672</v>
      </c>
      <c r="F702" s="25">
        <v>10</v>
      </c>
      <c r="G702" s="25">
        <v>50</v>
      </c>
      <c r="H702" s="25" t="s">
        <v>156</v>
      </c>
      <c r="I702" s="25"/>
      <c r="J702" s="25"/>
      <c r="K702" s="25"/>
      <c r="L702" s="25"/>
      <c r="M702" s="25"/>
      <c r="N702" s="25"/>
    </row>
    <row r="703" spans="1:14" ht="22">
      <c r="A703" s="24">
        <v>40277</v>
      </c>
      <c r="B703" s="25" t="s">
        <v>864</v>
      </c>
      <c r="C703" s="25" t="s">
        <v>805</v>
      </c>
      <c r="D703" s="25" t="s">
        <v>166</v>
      </c>
      <c r="E703" s="25" t="s">
        <v>171</v>
      </c>
      <c r="F703" s="25">
        <v>2</v>
      </c>
      <c r="G703" s="25">
        <v>50</v>
      </c>
      <c r="H703" s="25" t="s">
        <v>156</v>
      </c>
      <c r="I703" s="25"/>
      <c r="J703" s="25"/>
      <c r="K703" s="25"/>
      <c r="L703" s="25"/>
      <c r="M703" s="25"/>
      <c r="N703" s="25"/>
    </row>
    <row r="704" spans="1:14" ht="22">
      <c r="A704" s="24">
        <v>40277</v>
      </c>
      <c r="B704" s="25" t="s">
        <v>865</v>
      </c>
      <c r="C704" s="25" t="s">
        <v>805</v>
      </c>
      <c r="D704" s="25" t="s">
        <v>166</v>
      </c>
      <c r="E704" s="25" t="s">
        <v>551</v>
      </c>
      <c r="F704" s="25">
        <v>3</v>
      </c>
      <c r="G704" s="25">
        <v>50</v>
      </c>
      <c r="H704" s="25" t="s">
        <v>156</v>
      </c>
      <c r="I704" s="25"/>
      <c r="J704" s="25"/>
      <c r="K704" s="25"/>
      <c r="L704" s="25"/>
      <c r="M704" s="25"/>
      <c r="N704" s="25"/>
    </row>
    <row r="705" spans="1:14" ht="22">
      <c r="A705" s="24">
        <v>40277</v>
      </c>
      <c r="B705" s="25" t="s">
        <v>866</v>
      </c>
      <c r="C705" s="25" t="s">
        <v>805</v>
      </c>
      <c r="D705" s="25" t="s">
        <v>166</v>
      </c>
      <c r="E705" s="25" t="s">
        <v>219</v>
      </c>
      <c r="F705" s="25">
        <v>20</v>
      </c>
      <c r="G705" s="25">
        <v>50</v>
      </c>
      <c r="H705" s="25" t="s">
        <v>158</v>
      </c>
      <c r="I705" s="25"/>
      <c r="J705" s="25">
        <v>26</v>
      </c>
      <c r="K705" s="25">
        <v>16</v>
      </c>
      <c r="L705" s="25">
        <v>10</v>
      </c>
      <c r="M705" s="25"/>
      <c r="N705" s="25"/>
    </row>
    <row r="706" spans="1:14" ht="22">
      <c r="A706" s="24">
        <v>40277</v>
      </c>
      <c r="B706" s="25" t="s">
        <v>867</v>
      </c>
      <c r="C706" s="25" t="s">
        <v>805</v>
      </c>
      <c r="D706" s="25" t="s">
        <v>166</v>
      </c>
      <c r="E706" s="25" t="s">
        <v>72</v>
      </c>
      <c r="F706" s="25">
        <v>5</v>
      </c>
      <c r="G706" s="25">
        <v>50</v>
      </c>
      <c r="H706" s="25" t="s">
        <v>158</v>
      </c>
      <c r="I706" s="25"/>
      <c r="J706" s="25"/>
      <c r="K706" s="25"/>
      <c r="L706" s="25"/>
      <c r="M706" s="25"/>
      <c r="N706" s="25"/>
    </row>
    <row r="707" spans="1:14" ht="22">
      <c r="A707" s="24">
        <v>40277</v>
      </c>
      <c r="B707" s="25" t="s">
        <v>701</v>
      </c>
      <c r="C707" s="25" t="s">
        <v>805</v>
      </c>
      <c r="D707" s="25" t="s">
        <v>166</v>
      </c>
      <c r="E707" s="25" t="s">
        <v>672</v>
      </c>
      <c r="F707" s="25">
        <v>10</v>
      </c>
      <c r="G707" s="25">
        <v>50</v>
      </c>
      <c r="H707" s="25" t="s">
        <v>158</v>
      </c>
      <c r="I707" s="25"/>
      <c r="J707" s="25"/>
      <c r="K707" s="25"/>
      <c r="L707" s="25"/>
      <c r="M707" s="25"/>
      <c r="N707" s="25"/>
    </row>
    <row r="708" spans="1:14" ht="22">
      <c r="A708" s="24">
        <v>40277</v>
      </c>
      <c r="B708" s="25" t="s">
        <v>868</v>
      </c>
      <c r="C708" s="25" t="s">
        <v>805</v>
      </c>
      <c r="D708" s="25" t="s">
        <v>166</v>
      </c>
      <c r="E708" s="25" t="s">
        <v>72</v>
      </c>
      <c r="F708" s="25">
        <v>20</v>
      </c>
      <c r="G708" s="25">
        <v>55</v>
      </c>
      <c r="H708" s="25" t="s">
        <v>154</v>
      </c>
      <c r="I708" s="25"/>
      <c r="J708" s="25">
        <v>3</v>
      </c>
      <c r="K708" s="25">
        <v>5</v>
      </c>
      <c r="L708" s="25"/>
      <c r="M708" s="25">
        <v>57</v>
      </c>
      <c r="N708" s="25">
        <v>47</v>
      </c>
    </row>
    <row r="709" spans="1:14" ht="22">
      <c r="A709" s="24">
        <v>40277</v>
      </c>
      <c r="B709" s="25" t="s">
        <v>869</v>
      </c>
      <c r="C709" s="25" t="s">
        <v>805</v>
      </c>
      <c r="D709" s="25" t="s">
        <v>166</v>
      </c>
      <c r="E709" s="25" t="s">
        <v>219</v>
      </c>
      <c r="F709" s="25">
        <v>5</v>
      </c>
      <c r="G709" s="25">
        <v>55</v>
      </c>
      <c r="H709" s="25" t="s">
        <v>154</v>
      </c>
      <c r="I709" s="25"/>
      <c r="J709" s="25"/>
      <c r="K709" s="25"/>
      <c r="L709" s="25"/>
      <c r="M709" s="25"/>
      <c r="N709" s="25"/>
    </row>
    <row r="710" spans="1:14" ht="22">
      <c r="A710" s="24">
        <v>40277</v>
      </c>
      <c r="B710" s="25" t="s">
        <v>870</v>
      </c>
      <c r="C710" s="25" t="s">
        <v>805</v>
      </c>
      <c r="D710" s="25" t="s">
        <v>166</v>
      </c>
      <c r="E710" s="25" t="s">
        <v>672</v>
      </c>
      <c r="F710" s="25">
        <v>5</v>
      </c>
      <c r="G710" s="25">
        <v>55</v>
      </c>
      <c r="H710" s="25" t="s">
        <v>154</v>
      </c>
      <c r="I710" s="25"/>
      <c r="J710" s="25"/>
      <c r="K710" s="25"/>
      <c r="L710" s="25"/>
      <c r="M710" s="25"/>
      <c r="N710" s="25"/>
    </row>
    <row r="711" spans="1:14" ht="22">
      <c r="A711" s="24">
        <v>40277</v>
      </c>
      <c r="B711" s="25" t="s">
        <v>871</v>
      </c>
      <c r="C711" s="25" t="s">
        <v>805</v>
      </c>
      <c r="D711" s="25" t="s">
        <v>166</v>
      </c>
      <c r="E711" s="25" t="s">
        <v>219</v>
      </c>
      <c r="F711" s="25">
        <v>5</v>
      </c>
      <c r="G711" s="25">
        <v>55</v>
      </c>
      <c r="H711" s="25" t="s">
        <v>156</v>
      </c>
      <c r="I711" s="25"/>
      <c r="J711" s="25">
        <v>9</v>
      </c>
      <c r="K711" s="25">
        <v>13</v>
      </c>
      <c r="L711" s="25">
        <v>4</v>
      </c>
      <c r="M711" s="25"/>
      <c r="N711" s="25"/>
    </row>
    <row r="712" spans="1:14" ht="22">
      <c r="A712" s="24">
        <v>40277</v>
      </c>
      <c r="B712" s="25" t="s">
        <v>872</v>
      </c>
      <c r="C712" s="25" t="s">
        <v>805</v>
      </c>
      <c r="D712" s="25" t="s">
        <v>166</v>
      </c>
      <c r="E712" s="25" t="s">
        <v>171</v>
      </c>
      <c r="F712" s="25">
        <v>5</v>
      </c>
      <c r="G712" s="25">
        <v>55</v>
      </c>
      <c r="H712" s="25" t="s">
        <v>156</v>
      </c>
      <c r="I712" s="25"/>
      <c r="J712" s="25"/>
      <c r="K712" s="25"/>
      <c r="L712" s="25"/>
      <c r="M712" s="25"/>
      <c r="N712" s="25"/>
    </row>
    <row r="713" spans="1:14" ht="22">
      <c r="A713" s="24">
        <v>40277</v>
      </c>
      <c r="B713" s="25" t="s">
        <v>873</v>
      </c>
      <c r="C713" s="25" t="s">
        <v>805</v>
      </c>
      <c r="D713" s="25" t="s">
        <v>166</v>
      </c>
      <c r="E713" s="25" t="s">
        <v>672</v>
      </c>
      <c r="F713" s="25">
        <v>5</v>
      </c>
      <c r="G713" s="25">
        <v>55</v>
      </c>
      <c r="H713" s="25" t="s">
        <v>156</v>
      </c>
      <c r="I713" s="25"/>
      <c r="J713" s="25"/>
      <c r="K713" s="25"/>
      <c r="L713" s="25"/>
      <c r="M713" s="25"/>
      <c r="N713" s="25"/>
    </row>
    <row r="714" spans="1:14" ht="22">
      <c r="A714" s="24">
        <v>40277</v>
      </c>
      <c r="B714" s="25" t="s">
        <v>874</v>
      </c>
      <c r="C714" s="25" t="s">
        <v>805</v>
      </c>
      <c r="D714" s="25" t="s">
        <v>180</v>
      </c>
      <c r="E714" s="25"/>
      <c r="F714" s="25"/>
      <c r="G714" s="25">
        <v>55</v>
      </c>
      <c r="H714" s="25" t="s">
        <v>156</v>
      </c>
      <c r="I714" s="25" t="s">
        <v>875</v>
      </c>
      <c r="J714" s="25"/>
      <c r="K714" s="25"/>
      <c r="L714" s="25"/>
      <c r="M714" s="25"/>
      <c r="N714" s="25"/>
    </row>
    <row r="715" spans="1:14" ht="22">
      <c r="A715" s="24">
        <v>40277</v>
      </c>
      <c r="B715" s="25" t="s">
        <v>876</v>
      </c>
      <c r="C715" s="25" t="s">
        <v>805</v>
      </c>
      <c r="D715" s="25" t="s">
        <v>166</v>
      </c>
      <c r="E715" s="25" t="s">
        <v>219</v>
      </c>
      <c r="F715" s="25">
        <v>10</v>
      </c>
      <c r="G715" s="25">
        <v>55</v>
      </c>
      <c r="H715" s="25" t="s">
        <v>158</v>
      </c>
      <c r="I715" s="25"/>
      <c r="J715" s="25">
        <v>16</v>
      </c>
      <c r="K715" s="25">
        <v>19</v>
      </c>
      <c r="L715" s="25">
        <v>7</v>
      </c>
      <c r="M715" s="25"/>
      <c r="N715" s="25"/>
    </row>
    <row r="716" spans="1:14" ht="22">
      <c r="A716" s="24">
        <v>40277</v>
      </c>
      <c r="B716" s="25" t="s">
        <v>877</v>
      </c>
      <c r="C716" s="25" t="s">
        <v>805</v>
      </c>
      <c r="D716" s="25" t="s">
        <v>166</v>
      </c>
      <c r="E716" s="25" t="s">
        <v>171</v>
      </c>
      <c r="F716" s="25">
        <v>5</v>
      </c>
      <c r="G716" s="25">
        <v>55</v>
      </c>
      <c r="H716" s="25" t="s">
        <v>158</v>
      </c>
      <c r="I716" s="25"/>
      <c r="J716" s="25"/>
      <c r="K716" s="25"/>
      <c r="L716" s="25"/>
      <c r="M716" s="25"/>
      <c r="N716" s="25"/>
    </row>
    <row r="717" spans="1:14" ht="22">
      <c r="A717" s="24">
        <v>40277</v>
      </c>
      <c r="B717" s="25" t="s">
        <v>878</v>
      </c>
      <c r="C717" s="25" t="s">
        <v>805</v>
      </c>
      <c r="D717" s="25" t="s">
        <v>166</v>
      </c>
      <c r="E717" s="25" t="s">
        <v>672</v>
      </c>
      <c r="F717" s="25">
        <v>5</v>
      </c>
      <c r="G717" s="25">
        <v>55</v>
      </c>
      <c r="H717" s="25" t="s">
        <v>158</v>
      </c>
      <c r="I717" s="25"/>
      <c r="J717" s="25"/>
      <c r="K717" s="25"/>
      <c r="L717" s="25"/>
      <c r="M717" s="25"/>
      <c r="N717" s="25"/>
    </row>
    <row r="718" spans="1:14" ht="22">
      <c r="A718" s="24">
        <v>40277</v>
      </c>
      <c r="B718" s="25" t="s">
        <v>879</v>
      </c>
      <c r="C718" s="25" t="s">
        <v>805</v>
      </c>
      <c r="D718" s="25" t="s">
        <v>180</v>
      </c>
      <c r="E718" s="25"/>
      <c r="F718" s="25"/>
      <c r="G718" s="25">
        <v>55</v>
      </c>
      <c r="H718" s="25" t="s">
        <v>158</v>
      </c>
      <c r="I718" s="25" t="s">
        <v>875</v>
      </c>
      <c r="J718" s="25"/>
      <c r="K718" s="25"/>
      <c r="L718" s="25"/>
      <c r="M718" s="25"/>
      <c r="N718" s="25"/>
    </row>
    <row r="719" spans="1:14" ht="22">
      <c r="A719" s="24">
        <v>40277</v>
      </c>
      <c r="B719" s="25" t="s">
        <v>880</v>
      </c>
      <c r="C719" s="25" t="s">
        <v>805</v>
      </c>
      <c r="D719" s="25" t="s">
        <v>166</v>
      </c>
      <c r="E719" s="25" t="s">
        <v>219</v>
      </c>
      <c r="F719" s="25">
        <v>5</v>
      </c>
      <c r="G719" s="25">
        <v>60</v>
      </c>
      <c r="H719" s="25" t="s">
        <v>154</v>
      </c>
      <c r="I719" s="25"/>
      <c r="J719" s="25"/>
      <c r="K719" s="25">
        <v>3</v>
      </c>
      <c r="L719" s="25"/>
      <c r="M719" s="25">
        <v>105</v>
      </c>
      <c r="N719" s="25">
        <v>97</v>
      </c>
    </row>
    <row r="720" spans="1:14" ht="22">
      <c r="A720" s="24">
        <v>40277</v>
      </c>
      <c r="B720" s="25" t="s">
        <v>539</v>
      </c>
      <c r="C720" s="25" t="s">
        <v>805</v>
      </c>
      <c r="D720" s="25" t="s">
        <v>166</v>
      </c>
      <c r="E720" s="25" t="s">
        <v>672</v>
      </c>
      <c r="F720" s="25">
        <v>5</v>
      </c>
      <c r="G720" s="25">
        <v>60</v>
      </c>
      <c r="H720" s="25" t="s">
        <v>154</v>
      </c>
      <c r="I720" s="25"/>
      <c r="J720" s="25"/>
      <c r="K720" s="25"/>
      <c r="L720" s="25"/>
      <c r="M720" s="25"/>
      <c r="N720" s="25"/>
    </row>
    <row r="721" spans="1:14" ht="22">
      <c r="A721" s="24">
        <v>40277</v>
      </c>
      <c r="B721" s="25" t="s">
        <v>177</v>
      </c>
      <c r="C721" s="25" t="s">
        <v>805</v>
      </c>
      <c r="D721" s="25" t="s">
        <v>166</v>
      </c>
      <c r="E721" s="25" t="s">
        <v>219</v>
      </c>
      <c r="F721" s="25">
        <v>30</v>
      </c>
      <c r="G721" s="25">
        <v>60</v>
      </c>
      <c r="H721" s="25" t="s">
        <v>156</v>
      </c>
      <c r="I721" s="25"/>
      <c r="J721" s="25">
        <v>4</v>
      </c>
      <c r="K721" s="25">
        <v>9</v>
      </c>
      <c r="L721" s="25">
        <v>2</v>
      </c>
      <c r="M721" s="25"/>
      <c r="N721" s="25"/>
    </row>
    <row r="722" spans="1:14" ht="22">
      <c r="A722" s="24">
        <v>40277</v>
      </c>
      <c r="B722" s="25" t="s">
        <v>881</v>
      </c>
      <c r="C722" s="25" t="s">
        <v>805</v>
      </c>
      <c r="D722" s="25" t="s">
        <v>166</v>
      </c>
      <c r="E722" s="25" t="s">
        <v>171</v>
      </c>
      <c r="F722" s="25">
        <v>10</v>
      </c>
      <c r="G722" s="25">
        <v>60</v>
      </c>
      <c r="H722" s="25" t="s">
        <v>156</v>
      </c>
      <c r="I722" s="25"/>
      <c r="J722" s="25"/>
      <c r="K722" s="25"/>
      <c r="L722" s="25"/>
      <c r="M722" s="25"/>
      <c r="N722" s="25"/>
    </row>
    <row r="723" spans="1:14" ht="22">
      <c r="A723" s="24">
        <v>40277</v>
      </c>
      <c r="B723" s="25" t="s">
        <v>882</v>
      </c>
      <c r="C723" s="25" t="s">
        <v>805</v>
      </c>
      <c r="D723" s="25" t="s">
        <v>166</v>
      </c>
      <c r="E723" s="25" t="s">
        <v>672</v>
      </c>
      <c r="F723" s="25">
        <v>10</v>
      </c>
      <c r="G723" s="25">
        <v>60</v>
      </c>
      <c r="H723" s="25" t="s">
        <v>156</v>
      </c>
      <c r="I723" s="25"/>
      <c r="J723" s="25"/>
      <c r="K723" s="25"/>
      <c r="L723" s="25"/>
      <c r="M723" s="25"/>
      <c r="N723" s="25"/>
    </row>
    <row r="724" spans="1:14" ht="22">
      <c r="A724" s="24">
        <v>40277</v>
      </c>
      <c r="B724" s="25" t="s">
        <v>883</v>
      </c>
      <c r="C724" s="25" t="s">
        <v>805</v>
      </c>
      <c r="D724" s="25" t="s">
        <v>166</v>
      </c>
      <c r="E724" s="25" t="s">
        <v>219</v>
      </c>
      <c r="F724" s="25">
        <v>20</v>
      </c>
      <c r="G724" s="25">
        <v>60</v>
      </c>
      <c r="H724" s="25" t="s">
        <v>158</v>
      </c>
      <c r="I724" s="25"/>
      <c r="J724" s="25">
        <v>4</v>
      </c>
      <c r="K724" s="25">
        <v>12</v>
      </c>
      <c r="L724" s="25">
        <v>2</v>
      </c>
      <c r="M724" s="25"/>
      <c r="N724" s="25"/>
    </row>
    <row r="725" spans="1:14" ht="22">
      <c r="A725" s="24">
        <v>40277</v>
      </c>
      <c r="B725" s="25" t="s">
        <v>884</v>
      </c>
      <c r="C725" s="25" t="s">
        <v>805</v>
      </c>
      <c r="D725" s="25" t="s">
        <v>166</v>
      </c>
      <c r="E725" s="25" t="s">
        <v>672</v>
      </c>
      <c r="F725" s="25">
        <v>20</v>
      </c>
      <c r="G725" s="25">
        <v>60</v>
      </c>
      <c r="H725" s="25" t="s">
        <v>158</v>
      </c>
      <c r="I725" s="25"/>
      <c r="J725" s="25"/>
      <c r="K725" s="25"/>
      <c r="L725" s="25"/>
      <c r="M725" s="25"/>
      <c r="N725" s="25"/>
    </row>
    <row r="726" spans="1:14" ht="22">
      <c r="A726" s="24">
        <v>40277</v>
      </c>
      <c r="B726" s="25" t="s">
        <v>885</v>
      </c>
      <c r="C726" s="25" t="s">
        <v>805</v>
      </c>
      <c r="D726" s="25" t="s">
        <v>166</v>
      </c>
      <c r="E726" s="25" t="s">
        <v>171</v>
      </c>
      <c r="F726" s="25">
        <v>5</v>
      </c>
      <c r="G726" s="25">
        <v>60</v>
      </c>
      <c r="H726" s="25" t="s">
        <v>158</v>
      </c>
      <c r="I726" s="25"/>
      <c r="J726" s="25"/>
      <c r="K726" s="25"/>
      <c r="L726" s="25"/>
      <c r="M726" s="25"/>
      <c r="N726" s="25"/>
    </row>
    <row r="727" spans="1:14" ht="22">
      <c r="A727" s="24">
        <v>40277</v>
      </c>
      <c r="B727" s="25" t="s">
        <v>886</v>
      </c>
      <c r="C727" s="25" t="s">
        <v>805</v>
      </c>
      <c r="D727" s="25" t="s">
        <v>180</v>
      </c>
      <c r="E727" s="25"/>
      <c r="F727" s="25"/>
      <c r="G727" s="25">
        <v>60</v>
      </c>
      <c r="H727" s="25" t="s">
        <v>158</v>
      </c>
      <c r="I727" s="25" t="s">
        <v>875</v>
      </c>
      <c r="J727" s="25"/>
      <c r="K727" s="25"/>
      <c r="L727" s="25"/>
      <c r="M727" s="25"/>
      <c r="N727" s="25"/>
    </row>
    <row r="728" spans="1:14" ht="33">
      <c r="A728" s="24">
        <v>40277</v>
      </c>
      <c r="B728" s="25" t="s">
        <v>887</v>
      </c>
      <c r="C728" s="25" t="s">
        <v>888</v>
      </c>
      <c r="D728" s="25" t="s">
        <v>153</v>
      </c>
      <c r="E728" s="25"/>
      <c r="F728" s="25"/>
      <c r="G728" s="25">
        <v>0</v>
      </c>
      <c r="H728" s="25" t="s">
        <v>156</v>
      </c>
      <c r="I728" s="25"/>
      <c r="J728" s="25"/>
      <c r="K728" s="25">
        <v>1</v>
      </c>
      <c r="L728" s="25"/>
      <c r="M728" s="25"/>
      <c r="N728" s="25"/>
    </row>
    <row r="729" spans="1:14" ht="33">
      <c r="A729" s="24">
        <v>40277</v>
      </c>
      <c r="B729" s="25" t="s">
        <v>889</v>
      </c>
      <c r="C729" s="25" t="s">
        <v>888</v>
      </c>
      <c r="D729" s="25" t="s">
        <v>153</v>
      </c>
      <c r="E729" s="25"/>
      <c r="F729" s="25"/>
      <c r="G729" s="25">
        <v>0</v>
      </c>
      <c r="H729" s="25" t="s">
        <v>158</v>
      </c>
      <c r="I729" s="25"/>
      <c r="J729" s="25">
        <v>3</v>
      </c>
      <c r="K729" s="25">
        <v>1</v>
      </c>
      <c r="L729" s="25"/>
      <c r="M729" s="25">
        <v>79</v>
      </c>
      <c r="N729" s="25">
        <v>158</v>
      </c>
    </row>
    <row r="730" spans="1:14" ht="33">
      <c r="A730" s="24">
        <v>40277</v>
      </c>
      <c r="B730" s="25" t="s">
        <v>890</v>
      </c>
      <c r="C730" s="25" t="s">
        <v>888</v>
      </c>
      <c r="D730" s="25" t="s">
        <v>153</v>
      </c>
      <c r="E730" s="25"/>
      <c r="F730" s="25"/>
      <c r="G730" s="25">
        <v>5</v>
      </c>
      <c r="H730" s="25" t="s">
        <v>154</v>
      </c>
      <c r="I730" s="25"/>
      <c r="J730" s="25">
        <v>2</v>
      </c>
      <c r="K730" s="25">
        <v>1</v>
      </c>
      <c r="L730" s="25">
        <v>1</v>
      </c>
      <c r="M730" s="25">
        <v>79</v>
      </c>
      <c r="N730" s="25">
        <v>158</v>
      </c>
    </row>
    <row r="731" spans="1:14" ht="33">
      <c r="A731" s="24">
        <v>40277</v>
      </c>
      <c r="B731" s="25" t="s">
        <v>891</v>
      </c>
      <c r="C731" s="25" t="s">
        <v>888</v>
      </c>
      <c r="D731" s="25" t="s">
        <v>153</v>
      </c>
      <c r="E731" s="25"/>
      <c r="F731" s="25"/>
      <c r="G731" s="25">
        <v>5</v>
      </c>
      <c r="H731" s="25" t="s">
        <v>156</v>
      </c>
      <c r="I731" s="25"/>
      <c r="J731" s="25">
        <v>2</v>
      </c>
      <c r="K731" s="25"/>
      <c r="L731" s="25">
        <v>1</v>
      </c>
      <c r="M731" s="25"/>
      <c r="N731" s="25"/>
    </row>
    <row r="732" spans="1:14" ht="33">
      <c r="A732" s="24">
        <v>40277</v>
      </c>
      <c r="B732" s="25" t="s">
        <v>892</v>
      </c>
      <c r="C732" s="25" t="s">
        <v>888</v>
      </c>
      <c r="D732" s="25" t="s">
        <v>153</v>
      </c>
      <c r="E732" s="25"/>
      <c r="F732" s="25"/>
      <c r="G732" s="25">
        <v>5</v>
      </c>
      <c r="H732" s="25" t="s">
        <v>158</v>
      </c>
      <c r="I732" s="25"/>
      <c r="J732" s="25">
        <v>5</v>
      </c>
      <c r="K732" s="25">
        <v>2</v>
      </c>
      <c r="L732" s="25">
        <v>4</v>
      </c>
      <c r="M732" s="25">
        <v>79</v>
      </c>
      <c r="N732" s="25">
        <v>158</v>
      </c>
    </row>
    <row r="733" spans="1:14" ht="33">
      <c r="A733" s="24">
        <v>40277</v>
      </c>
      <c r="B733" s="25" t="s">
        <v>893</v>
      </c>
      <c r="C733" s="25" t="s">
        <v>888</v>
      </c>
      <c r="D733" s="25" t="s">
        <v>153</v>
      </c>
      <c r="E733" s="25"/>
      <c r="F733" s="25"/>
      <c r="G733" s="25">
        <v>5</v>
      </c>
      <c r="H733" s="25" t="s">
        <v>158</v>
      </c>
      <c r="I733" s="25"/>
      <c r="J733" s="25">
        <v>2</v>
      </c>
      <c r="K733" s="25"/>
      <c r="L733" s="25">
        <v>1</v>
      </c>
      <c r="M733" s="25"/>
      <c r="N733" s="25"/>
    </row>
    <row r="734" spans="1:14" ht="33">
      <c r="A734" s="24">
        <v>40277</v>
      </c>
      <c r="B734" s="25" t="s">
        <v>894</v>
      </c>
      <c r="C734" s="25" t="s">
        <v>888</v>
      </c>
      <c r="D734" s="25" t="s">
        <v>153</v>
      </c>
      <c r="E734" s="25"/>
      <c r="F734" s="25"/>
      <c r="G734" s="25">
        <v>5</v>
      </c>
      <c r="H734" s="25" t="s">
        <v>158</v>
      </c>
      <c r="I734" s="25"/>
      <c r="J734" s="25">
        <v>3</v>
      </c>
      <c r="K734" s="25">
        <v>1</v>
      </c>
      <c r="L734" s="25">
        <v>2</v>
      </c>
      <c r="M734" s="25">
        <v>65</v>
      </c>
      <c r="N734" s="25">
        <v>107</v>
      </c>
    </row>
    <row r="735" spans="1:14" ht="33">
      <c r="A735" s="24">
        <v>40277</v>
      </c>
      <c r="B735" s="25" t="s">
        <v>895</v>
      </c>
      <c r="C735" s="25" t="s">
        <v>888</v>
      </c>
      <c r="D735" s="25" t="s">
        <v>166</v>
      </c>
      <c r="E735" s="25" t="s">
        <v>219</v>
      </c>
      <c r="F735" s="25">
        <v>1</v>
      </c>
      <c r="G735" s="25">
        <v>15</v>
      </c>
      <c r="H735" s="25" t="s">
        <v>158</v>
      </c>
      <c r="I735" s="25"/>
      <c r="J735" s="25">
        <v>4</v>
      </c>
      <c r="K735" s="25">
        <v>2</v>
      </c>
      <c r="L735" s="25">
        <v>2</v>
      </c>
      <c r="M735" s="25">
        <v>57</v>
      </c>
      <c r="N735" s="25">
        <v>146</v>
      </c>
    </row>
    <row r="736" spans="1:14" ht="33">
      <c r="A736" s="24">
        <v>40277</v>
      </c>
      <c r="B736" s="25" t="s">
        <v>803</v>
      </c>
      <c r="C736" s="25" t="s">
        <v>888</v>
      </c>
      <c r="D736" s="25" t="s">
        <v>166</v>
      </c>
      <c r="E736" s="25" t="s">
        <v>178</v>
      </c>
      <c r="F736" s="25">
        <v>10</v>
      </c>
      <c r="G736" s="25">
        <v>20</v>
      </c>
      <c r="H736" s="25" t="s">
        <v>154</v>
      </c>
      <c r="I736" s="25"/>
      <c r="J736" s="25"/>
      <c r="K736" s="25"/>
      <c r="L736" s="25"/>
      <c r="M736" s="25"/>
      <c r="N736" s="25"/>
    </row>
    <row r="737" spans="1:14" ht="33">
      <c r="A737" s="24">
        <v>40277</v>
      </c>
      <c r="B737" s="25" t="s">
        <v>896</v>
      </c>
      <c r="C737" s="25" t="s">
        <v>888</v>
      </c>
      <c r="D737" s="25" t="s">
        <v>166</v>
      </c>
      <c r="E737" s="25" t="s">
        <v>171</v>
      </c>
      <c r="F737" s="25">
        <v>10</v>
      </c>
      <c r="G737" s="25">
        <v>20</v>
      </c>
      <c r="H737" s="25" t="s">
        <v>154</v>
      </c>
      <c r="I737" s="25"/>
      <c r="J737" s="25"/>
      <c r="K737" s="25"/>
      <c r="L737" s="25"/>
      <c r="M737" s="25"/>
      <c r="N737" s="25"/>
    </row>
    <row r="738" spans="1:14" ht="33">
      <c r="A738" s="24">
        <v>40277</v>
      </c>
      <c r="B738" s="25" t="s">
        <v>897</v>
      </c>
      <c r="C738" s="25" t="s">
        <v>888</v>
      </c>
      <c r="D738" s="25" t="s">
        <v>166</v>
      </c>
      <c r="E738" s="25" t="s">
        <v>219</v>
      </c>
      <c r="F738" s="25">
        <v>40</v>
      </c>
      <c r="G738" s="25">
        <v>20</v>
      </c>
      <c r="H738" s="25" t="s">
        <v>154</v>
      </c>
      <c r="I738" s="25"/>
      <c r="J738" s="25"/>
      <c r="K738" s="25"/>
      <c r="L738" s="25"/>
      <c r="M738" s="25"/>
      <c r="N738" s="25"/>
    </row>
    <row r="739" spans="1:14" ht="33">
      <c r="A739" s="24">
        <v>40277</v>
      </c>
      <c r="B739" s="25" t="s">
        <v>898</v>
      </c>
      <c r="C739" s="25" t="s">
        <v>888</v>
      </c>
      <c r="D739" s="25" t="s">
        <v>166</v>
      </c>
      <c r="E739" s="25" t="s">
        <v>219</v>
      </c>
      <c r="F739" s="25">
        <v>40</v>
      </c>
      <c r="G739" s="25">
        <v>20</v>
      </c>
      <c r="H739" s="25" t="s">
        <v>156</v>
      </c>
      <c r="I739" s="25"/>
      <c r="J739" s="25"/>
      <c r="K739" s="25"/>
      <c r="L739" s="25"/>
      <c r="M739" s="25"/>
      <c r="N739" s="25"/>
    </row>
    <row r="740" spans="1:14" ht="33">
      <c r="A740" s="24">
        <v>40277</v>
      </c>
      <c r="B740" s="25" t="s">
        <v>899</v>
      </c>
      <c r="C740" s="25" t="s">
        <v>888</v>
      </c>
      <c r="D740" s="25" t="s">
        <v>166</v>
      </c>
      <c r="E740" s="25" t="s">
        <v>178</v>
      </c>
      <c r="F740" s="25">
        <v>5</v>
      </c>
      <c r="G740" s="25">
        <v>20</v>
      </c>
      <c r="H740" s="25" t="s">
        <v>156</v>
      </c>
      <c r="I740" s="25"/>
      <c r="J740" s="25"/>
      <c r="K740" s="25"/>
      <c r="L740" s="25"/>
      <c r="M740" s="25"/>
      <c r="N740" s="25"/>
    </row>
    <row r="741" spans="1:14" ht="33">
      <c r="A741" s="24">
        <v>40277</v>
      </c>
      <c r="B741" s="25" t="s">
        <v>900</v>
      </c>
      <c r="C741" s="25" t="s">
        <v>888</v>
      </c>
      <c r="D741" s="25" t="s">
        <v>166</v>
      </c>
      <c r="E741" s="25" t="s">
        <v>171</v>
      </c>
      <c r="F741" s="25">
        <v>5</v>
      </c>
      <c r="G741" s="25">
        <v>20</v>
      </c>
      <c r="H741" s="25" t="s">
        <v>156</v>
      </c>
      <c r="I741" s="25"/>
      <c r="J741" s="25"/>
      <c r="K741" s="25"/>
      <c r="L741" s="25"/>
      <c r="M741" s="25"/>
      <c r="N741" s="25"/>
    </row>
    <row r="742" spans="1:14" ht="33">
      <c r="A742" s="24">
        <v>40277</v>
      </c>
      <c r="B742" s="25" t="s">
        <v>901</v>
      </c>
      <c r="C742" s="25" t="s">
        <v>888</v>
      </c>
      <c r="D742" s="25" t="s">
        <v>166</v>
      </c>
      <c r="E742" s="25" t="s">
        <v>219</v>
      </c>
      <c r="F742" s="25">
        <v>30</v>
      </c>
      <c r="G742" s="25">
        <v>20</v>
      </c>
      <c r="H742" s="25" t="s">
        <v>158</v>
      </c>
      <c r="I742" s="25"/>
      <c r="J742" s="25">
        <v>24</v>
      </c>
      <c r="K742" s="25">
        <v>12</v>
      </c>
      <c r="L742" s="25">
        <v>6</v>
      </c>
      <c r="M742" s="25">
        <v>9</v>
      </c>
      <c r="N742" s="25">
        <v>11</v>
      </c>
    </row>
    <row r="743" spans="1:14" ht="33">
      <c r="A743" s="24">
        <v>40277</v>
      </c>
      <c r="B743" s="25" t="s">
        <v>902</v>
      </c>
      <c r="C743" s="25" t="s">
        <v>888</v>
      </c>
      <c r="D743" s="25" t="s">
        <v>166</v>
      </c>
      <c r="E743" s="25" t="s">
        <v>178</v>
      </c>
      <c r="F743" s="25">
        <v>5</v>
      </c>
      <c r="G743" s="25">
        <v>20</v>
      </c>
      <c r="H743" s="25" t="s">
        <v>158</v>
      </c>
      <c r="I743" s="25"/>
      <c r="J743" s="25"/>
      <c r="K743" s="25"/>
      <c r="L743" s="25"/>
      <c r="M743" s="25"/>
      <c r="N743" s="25"/>
    </row>
    <row r="744" spans="1:14" ht="33">
      <c r="A744" s="24">
        <v>40277</v>
      </c>
      <c r="B744" s="25" t="s">
        <v>903</v>
      </c>
      <c r="C744" s="25" t="s">
        <v>888</v>
      </c>
      <c r="D744" s="25" t="s">
        <v>166</v>
      </c>
      <c r="E744" s="25" t="s">
        <v>171</v>
      </c>
      <c r="F744" s="25">
        <v>5</v>
      </c>
      <c r="G744" s="25">
        <v>20</v>
      </c>
      <c r="H744" s="25" t="s">
        <v>158</v>
      </c>
      <c r="I744" s="25"/>
      <c r="J744" s="25"/>
      <c r="K744" s="25"/>
      <c r="L744" s="25"/>
      <c r="M744" s="25"/>
      <c r="N744" s="25"/>
    </row>
    <row r="745" spans="1:14" ht="33">
      <c r="A745" s="24">
        <v>40277</v>
      </c>
      <c r="B745" s="25" t="s">
        <v>904</v>
      </c>
      <c r="C745" s="25" t="s">
        <v>888</v>
      </c>
      <c r="D745" s="25" t="s">
        <v>166</v>
      </c>
      <c r="E745" s="25" t="s">
        <v>219</v>
      </c>
      <c r="F745" s="25">
        <v>15</v>
      </c>
      <c r="G745" s="25">
        <v>25</v>
      </c>
      <c r="H745" s="25" t="s">
        <v>154</v>
      </c>
      <c r="I745" s="25"/>
      <c r="J745" s="25"/>
      <c r="K745" s="25"/>
      <c r="L745" s="25"/>
      <c r="M745" s="25"/>
      <c r="N745" s="25"/>
    </row>
    <row r="746" spans="1:14" ht="33">
      <c r="A746" s="24">
        <v>40277</v>
      </c>
      <c r="B746" s="25" t="s">
        <v>905</v>
      </c>
      <c r="C746" s="25" t="s">
        <v>888</v>
      </c>
      <c r="D746" s="25" t="s">
        <v>166</v>
      </c>
      <c r="E746" s="25" t="s">
        <v>219</v>
      </c>
      <c r="F746" s="25">
        <v>15</v>
      </c>
      <c r="G746" s="25">
        <v>25</v>
      </c>
      <c r="H746" s="25" t="s">
        <v>156</v>
      </c>
      <c r="I746" s="25"/>
      <c r="J746" s="25"/>
      <c r="K746" s="25"/>
      <c r="L746" s="25"/>
      <c r="M746" s="25"/>
      <c r="N746" s="25"/>
    </row>
    <row r="747" spans="1:14" ht="33">
      <c r="A747" s="24">
        <v>40277</v>
      </c>
      <c r="B747" s="25" t="s">
        <v>906</v>
      </c>
      <c r="C747" s="25" t="s">
        <v>888</v>
      </c>
      <c r="D747" s="25" t="s">
        <v>166</v>
      </c>
      <c r="E747" s="25" t="s">
        <v>219</v>
      </c>
      <c r="F747" s="25">
        <v>10</v>
      </c>
      <c r="G747" s="25">
        <v>25</v>
      </c>
      <c r="H747" s="25" t="s">
        <v>158</v>
      </c>
      <c r="I747" s="25"/>
      <c r="J747" s="25">
        <v>23</v>
      </c>
      <c r="K747" s="25">
        <v>6</v>
      </c>
      <c r="L747" s="25">
        <v>1</v>
      </c>
      <c r="M747" s="25">
        <v>52</v>
      </c>
      <c r="N747" s="25">
        <v>59</v>
      </c>
    </row>
    <row r="748" spans="1:14" ht="33">
      <c r="A748" s="24">
        <v>40277</v>
      </c>
      <c r="B748" s="25" t="s">
        <v>907</v>
      </c>
      <c r="C748" s="25" t="s">
        <v>888</v>
      </c>
      <c r="D748" s="25" t="s">
        <v>166</v>
      </c>
      <c r="E748" s="25" t="s">
        <v>171</v>
      </c>
      <c r="F748" s="25">
        <v>5</v>
      </c>
      <c r="G748" s="25">
        <v>25</v>
      </c>
      <c r="H748" s="25" t="s">
        <v>158</v>
      </c>
      <c r="I748" s="25"/>
      <c r="J748" s="25"/>
      <c r="K748" s="25"/>
      <c r="L748" s="25"/>
      <c r="M748" s="25"/>
      <c r="N748" s="25"/>
    </row>
    <row r="749" spans="1:14" ht="33">
      <c r="A749" s="24">
        <v>40277</v>
      </c>
      <c r="B749" s="25" t="s">
        <v>908</v>
      </c>
      <c r="C749" s="25" t="s">
        <v>888</v>
      </c>
      <c r="D749" s="25" t="s">
        <v>180</v>
      </c>
      <c r="E749" s="25"/>
      <c r="F749" s="25"/>
      <c r="G749" s="25">
        <v>25</v>
      </c>
      <c r="H749" s="25" t="s">
        <v>158</v>
      </c>
      <c r="I749" s="25" t="s">
        <v>181</v>
      </c>
      <c r="J749" s="25"/>
      <c r="K749" s="25"/>
      <c r="L749" s="25"/>
      <c r="M749" s="25"/>
      <c r="N749" s="25"/>
    </row>
    <row r="750" spans="1:14" ht="33">
      <c r="A750" s="24">
        <v>40277</v>
      </c>
      <c r="B750" s="25" t="s">
        <v>909</v>
      </c>
      <c r="C750" s="25" t="s">
        <v>888</v>
      </c>
      <c r="D750" s="25" t="s">
        <v>180</v>
      </c>
      <c r="E750" s="25"/>
      <c r="F750" s="25"/>
      <c r="G750" s="25">
        <v>30</v>
      </c>
      <c r="H750" s="25" t="s">
        <v>154</v>
      </c>
      <c r="I750" s="25" t="s">
        <v>181</v>
      </c>
      <c r="J750" s="25"/>
      <c r="K750" s="25"/>
      <c r="L750" s="25"/>
      <c r="M750" s="25"/>
      <c r="N750" s="25"/>
    </row>
    <row r="751" spans="1:14" ht="33">
      <c r="A751" s="24">
        <v>40277</v>
      </c>
      <c r="B751" s="25" t="s">
        <v>910</v>
      </c>
      <c r="C751" s="25" t="s">
        <v>888</v>
      </c>
      <c r="D751" s="25" t="s">
        <v>166</v>
      </c>
      <c r="E751" s="25" t="s">
        <v>219</v>
      </c>
      <c r="F751" s="25"/>
      <c r="G751" s="25">
        <v>30</v>
      </c>
      <c r="H751" s="25" t="s">
        <v>154</v>
      </c>
      <c r="I751" s="25"/>
      <c r="J751" s="25"/>
      <c r="K751" s="25"/>
      <c r="L751" s="25"/>
      <c r="M751" s="25"/>
      <c r="N751" s="25"/>
    </row>
    <row r="752" spans="1:14" ht="33">
      <c r="A752" s="24">
        <v>40277</v>
      </c>
      <c r="B752" s="25" t="s">
        <v>911</v>
      </c>
      <c r="C752" s="25" t="s">
        <v>888</v>
      </c>
      <c r="D752" s="25" t="s">
        <v>180</v>
      </c>
      <c r="E752" s="25"/>
      <c r="F752" s="25"/>
      <c r="G752" s="25">
        <v>30</v>
      </c>
      <c r="H752" s="25" t="s">
        <v>156</v>
      </c>
      <c r="I752" s="25" t="s">
        <v>181</v>
      </c>
      <c r="J752" s="25"/>
      <c r="K752" s="25"/>
      <c r="L752" s="25"/>
      <c r="M752" s="25"/>
      <c r="N752" s="25"/>
    </row>
    <row r="753" spans="1:14" ht="33">
      <c r="A753" s="24">
        <v>40277</v>
      </c>
      <c r="B753" s="25" t="s">
        <v>912</v>
      </c>
      <c r="C753" s="25" t="s">
        <v>888</v>
      </c>
      <c r="D753" s="25" t="s">
        <v>166</v>
      </c>
      <c r="E753" s="25" t="s">
        <v>219</v>
      </c>
      <c r="F753" s="25">
        <v>40</v>
      </c>
      <c r="G753" s="25">
        <v>30</v>
      </c>
      <c r="H753" s="25" t="s">
        <v>156</v>
      </c>
      <c r="I753" s="25"/>
      <c r="J753" s="25"/>
      <c r="K753" s="25"/>
      <c r="L753" s="25"/>
      <c r="M753" s="25"/>
      <c r="N753" s="25"/>
    </row>
    <row r="754" spans="1:14" ht="33">
      <c r="A754" s="24">
        <v>40277</v>
      </c>
      <c r="B754" s="25" t="s">
        <v>913</v>
      </c>
      <c r="C754" s="25" t="s">
        <v>888</v>
      </c>
      <c r="D754" s="25" t="s">
        <v>180</v>
      </c>
      <c r="E754" s="25"/>
      <c r="F754" s="25"/>
      <c r="G754" s="25">
        <v>30</v>
      </c>
      <c r="H754" s="25" t="s">
        <v>158</v>
      </c>
      <c r="I754" s="25" t="s">
        <v>181</v>
      </c>
      <c r="J754" s="25"/>
      <c r="K754" s="25"/>
      <c r="L754" s="25"/>
      <c r="M754" s="25"/>
      <c r="N754" s="25"/>
    </row>
    <row r="755" spans="1:14" ht="33">
      <c r="A755" s="24">
        <v>40277</v>
      </c>
      <c r="B755" s="25" t="s">
        <v>914</v>
      </c>
      <c r="C755" s="25" t="s">
        <v>888</v>
      </c>
      <c r="D755" s="25" t="s">
        <v>166</v>
      </c>
      <c r="E755" s="25" t="s">
        <v>219</v>
      </c>
      <c r="F755" s="25">
        <v>35</v>
      </c>
      <c r="G755" s="25">
        <v>30</v>
      </c>
      <c r="H755" s="25" t="s">
        <v>158</v>
      </c>
      <c r="I755" s="25"/>
      <c r="J755" s="25">
        <v>21</v>
      </c>
      <c r="K755" s="25">
        <v>15</v>
      </c>
      <c r="L755" s="25">
        <v>4</v>
      </c>
      <c r="M755" s="25">
        <v>15</v>
      </c>
      <c r="N755" s="25">
        <v>66</v>
      </c>
    </row>
    <row r="756" spans="1:14" ht="33">
      <c r="A756" s="24">
        <v>40277</v>
      </c>
      <c r="B756" s="25" t="s">
        <v>915</v>
      </c>
      <c r="C756" s="25" t="s">
        <v>888</v>
      </c>
      <c r="D756" s="25" t="s">
        <v>166</v>
      </c>
      <c r="E756" s="25" t="s">
        <v>171</v>
      </c>
      <c r="F756" s="25">
        <v>10</v>
      </c>
      <c r="G756" s="25">
        <v>35</v>
      </c>
      <c r="H756" s="25" t="s">
        <v>154</v>
      </c>
      <c r="I756" s="25"/>
      <c r="J756" s="25"/>
      <c r="K756" s="25"/>
      <c r="L756" s="25"/>
      <c r="M756" s="25"/>
      <c r="N756" s="25"/>
    </row>
    <row r="757" spans="1:14" ht="33">
      <c r="A757" s="24">
        <v>40277</v>
      </c>
      <c r="B757" s="25" t="s">
        <v>916</v>
      </c>
      <c r="C757" s="25" t="s">
        <v>888</v>
      </c>
      <c r="D757" s="25" t="s">
        <v>166</v>
      </c>
      <c r="E757" s="25" t="s">
        <v>219</v>
      </c>
      <c r="F757" s="25">
        <v>5</v>
      </c>
      <c r="G757" s="25">
        <v>35</v>
      </c>
      <c r="H757" s="25" t="s">
        <v>154</v>
      </c>
      <c r="I757" s="25"/>
      <c r="J757" s="25"/>
      <c r="K757" s="25"/>
      <c r="L757" s="25"/>
      <c r="M757" s="25"/>
      <c r="N757" s="25"/>
    </row>
    <row r="758" spans="1:14" ht="33">
      <c r="A758" s="24">
        <v>40277</v>
      </c>
      <c r="B758" s="25" t="s">
        <v>917</v>
      </c>
      <c r="C758" s="25" t="s">
        <v>888</v>
      </c>
      <c r="D758" s="25" t="s">
        <v>166</v>
      </c>
      <c r="E758" s="25" t="s">
        <v>171</v>
      </c>
      <c r="F758" s="25">
        <v>10</v>
      </c>
      <c r="G758" s="25">
        <v>35</v>
      </c>
      <c r="H758" s="25" t="s">
        <v>156</v>
      </c>
      <c r="I758" s="25"/>
      <c r="J758" s="25"/>
      <c r="K758" s="25"/>
      <c r="L758" s="25"/>
      <c r="M758" s="25"/>
      <c r="N758" s="25"/>
    </row>
    <row r="759" spans="1:14" ht="33">
      <c r="A759" s="24">
        <v>40277</v>
      </c>
      <c r="B759" s="25" t="s">
        <v>918</v>
      </c>
      <c r="C759" s="25" t="s">
        <v>888</v>
      </c>
      <c r="D759" s="25" t="s">
        <v>166</v>
      </c>
      <c r="E759" s="25" t="s">
        <v>219</v>
      </c>
      <c r="F759" s="25">
        <v>5</v>
      </c>
      <c r="G759" s="25">
        <v>35</v>
      </c>
      <c r="H759" s="25" t="s">
        <v>156</v>
      </c>
      <c r="I759" s="25"/>
      <c r="J759" s="25"/>
      <c r="K759" s="25"/>
      <c r="L759" s="25"/>
      <c r="M759" s="25"/>
      <c r="N759" s="25"/>
    </row>
    <row r="760" spans="1:14" ht="33">
      <c r="A760" s="24">
        <v>40277</v>
      </c>
      <c r="B760" s="25" t="s">
        <v>919</v>
      </c>
      <c r="C760" s="25" t="s">
        <v>888</v>
      </c>
      <c r="D760" s="25" t="s">
        <v>166</v>
      </c>
      <c r="E760" s="25" t="s">
        <v>920</v>
      </c>
      <c r="F760" s="25">
        <v>5</v>
      </c>
      <c r="G760" s="25">
        <v>35</v>
      </c>
      <c r="H760" s="25" t="s">
        <v>156</v>
      </c>
      <c r="I760" s="25"/>
      <c r="J760" s="25"/>
      <c r="K760" s="25"/>
      <c r="L760" s="25"/>
      <c r="M760" s="25"/>
      <c r="N760" s="25"/>
    </row>
    <row r="761" spans="1:14" ht="33">
      <c r="A761" s="24">
        <v>40277</v>
      </c>
      <c r="B761" s="25" t="s">
        <v>921</v>
      </c>
      <c r="C761" s="25" t="s">
        <v>888</v>
      </c>
      <c r="D761" s="25" t="s">
        <v>166</v>
      </c>
      <c r="E761" s="25" t="s">
        <v>920</v>
      </c>
      <c r="F761" s="25">
        <v>15</v>
      </c>
      <c r="G761" s="25">
        <v>35</v>
      </c>
      <c r="H761" s="25" t="s">
        <v>158</v>
      </c>
      <c r="I761" s="25"/>
      <c r="J761" s="25">
        <v>8</v>
      </c>
      <c r="K761" s="25">
        <v>3</v>
      </c>
      <c r="L761" s="25">
        <v>3</v>
      </c>
      <c r="M761" s="25">
        <v>94</v>
      </c>
      <c r="N761" s="25">
        <v>48</v>
      </c>
    </row>
    <row r="762" spans="1:14" ht="33">
      <c r="A762" s="24">
        <v>40277</v>
      </c>
      <c r="B762" s="25" t="s">
        <v>922</v>
      </c>
      <c r="C762" s="25" t="s">
        <v>888</v>
      </c>
      <c r="D762" s="25" t="s">
        <v>166</v>
      </c>
      <c r="E762" s="25" t="s">
        <v>171</v>
      </c>
      <c r="F762" s="25">
        <v>15</v>
      </c>
      <c r="G762" s="25">
        <v>35</v>
      </c>
      <c r="H762" s="25" t="s">
        <v>158</v>
      </c>
      <c r="I762" s="25"/>
      <c r="J762" s="25"/>
      <c r="K762" s="25"/>
      <c r="L762" s="25"/>
      <c r="M762" s="25"/>
      <c r="N762" s="25"/>
    </row>
    <row r="763" spans="1:14" ht="33">
      <c r="A763" s="24">
        <v>40277</v>
      </c>
      <c r="B763" s="25" t="s">
        <v>923</v>
      </c>
      <c r="C763" s="25" t="s">
        <v>888</v>
      </c>
      <c r="D763" s="25" t="s">
        <v>166</v>
      </c>
      <c r="E763" s="25" t="s">
        <v>219</v>
      </c>
      <c r="F763" s="25">
        <v>20</v>
      </c>
      <c r="G763" s="25">
        <v>35</v>
      </c>
      <c r="H763" s="25" t="s">
        <v>158</v>
      </c>
      <c r="I763" s="25"/>
      <c r="J763" s="25"/>
      <c r="K763" s="25"/>
      <c r="L763" s="25"/>
      <c r="M763" s="25"/>
      <c r="N763" s="25"/>
    </row>
    <row r="764" spans="1:14" ht="33">
      <c r="A764" s="24">
        <v>40277</v>
      </c>
      <c r="B764" s="25" t="s">
        <v>924</v>
      </c>
      <c r="C764" s="25" t="s">
        <v>888</v>
      </c>
      <c r="D764" s="25" t="s">
        <v>166</v>
      </c>
      <c r="E764" s="25" t="s">
        <v>72</v>
      </c>
      <c r="F764" s="25">
        <v>2</v>
      </c>
      <c r="G764" s="25">
        <v>40</v>
      </c>
      <c r="H764" s="25" t="s">
        <v>154</v>
      </c>
      <c r="I764" s="25"/>
      <c r="J764" s="25"/>
      <c r="K764" s="25"/>
      <c r="L764" s="25"/>
      <c r="M764" s="25"/>
      <c r="N764" s="25"/>
    </row>
    <row r="765" spans="1:14" ht="33">
      <c r="A765" s="24">
        <v>40277</v>
      </c>
      <c r="B765" s="25" t="s">
        <v>925</v>
      </c>
      <c r="C765" s="25" t="s">
        <v>888</v>
      </c>
      <c r="D765" s="25" t="s">
        <v>166</v>
      </c>
      <c r="E765" s="25" t="s">
        <v>72</v>
      </c>
      <c r="F765" s="25">
        <v>2</v>
      </c>
      <c r="G765" s="25">
        <v>40</v>
      </c>
      <c r="H765" s="25" t="s">
        <v>156</v>
      </c>
      <c r="I765" s="25"/>
      <c r="J765" s="25"/>
      <c r="K765" s="25"/>
      <c r="L765" s="25"/>
      <c r="M765" s="25"/>
      <c r="N765" s="25"/>
    </row>
    <row r="766" spans="1:14" ht="33">
      <c r="A766" s="24">
        <v>40277</v>
      </c>
      <c r="B766" s="25" t="s">
        <v>926</v>
      </c>
      <c r="C766" s="25" t="s">
        <v>888</v>
      </c>
      <c r="D766" s="25" t="s">
        <v>166</v>
      </c>
      <c r="E766" s="25" t="s">
        <v>171</v>
      </c>
      <c r="F766" s="25">
        <v>2</v>
      </c>
      <c r="G766" s="25">
        <v>40</v>
      </c>
      <c r="H766" s="25" t="s">
        <v>156</v>
      </c>
      <c r="I766" s="25"/>
      <c r="J766" s="25"/>
      <c r="K766" s="25"/>
      <c r="L766" s="25"/>
      <c r="M766" s="25"/>
      <c r="N766" s="25"/>
    </row>
    <row r="767" spans="1:14" ht="33">
      <c r="A767" s="24">
        <v>40277</v>
      </c>
      <c r="B767" s="25" t="s">
        <v>927</v>
      </c>
      <c r="C767" s="25" t="s">
        <v>888</v>
      </c>
      <c r="D767" s="25" t="s">
        <v>166</v>
      </c>
      <c r="E767" s="25" t="s">
        <v>219</v>
      </c>
      <c r="F767" s="25">
        <v>2</v>
      </c>
      <c r="G767" s="25">
        <v>40</v>
      </c>
      <c r="H767" s="25" t="s">
        <v>156</v>
      </c>
      <c r="I767" s="25"/>
      <c r="J767" s="25"/>
      <c r="K767" s="25"/>
      <c r="L767" s="25"/>
      <c r="M767" s="25"/>
      <c r="N767" s="25"/>
    </row>
    <row r="768" spans="1:14" ht="33">
      <c r="A768" s="24">
        <v>40277</v>
      </c>
      <c r="B768" s="25" t="s">
        <v>928</v>
      </c>
      <c r="C768" s="25" t="s">
        <v>888</v>
      </c>
      <c r="D768" s="25" t="s">
        <v>166</v>
      </c>
      <c r="E768" s="25" t="s">
        <v>219</v>
      </c>
      <c r="F768" s="25">
        <v>3</v>
      </c>
      <c r="G768" s="25">
        <v>40</v>
      </c>
      <c r="H768" s="25" t="s">
        <v>158</v>
      </c>
      <c r="I768" s="25"/>
      <c r="J768" s="25">
        <v>15</v>
      </c>
      <c r="K768" s="25">
        <v>3</v>
      </c>
      <c r="L768" s="25">
        <v>3</v>
      </c>
      <c r="M768" s="25">
        <v>55</v>
      </c>
      <c r="N768" s="25">
        <v>99</v>
      </c>
    </row>
    <row r="769" spans="1:14" ht="33">
      <c r="A769" s="24">
        <v>40277</v>
      </c>
      <c r="B769" s="25" t="s">
        <v>929</v>
      </c>
      <c r="C769" s="25" t="s">
        <v>888</v>
      </c>
      <c r="D769" s="25" t="s">
        <v>166</v>
      </c>
      <c r="E769" s="25" t="s">
        <v>171</v>
      </c>
      <c r="F769" s="25">
        <v>3</v>
      </c>
      <c r="G769" s="25">
        <v>40</v>
      </c>
      <c r="H769" s="25" t="s">
        <v>158</v>
      </c>
      <c r="I769" s="25"/>
      <c r="J769" s="25"/>
      <c r="K769" s="25"/>
      <c r="L769" s="25"/>
      <c r="M769" s="25"/>
      <c r="N769" s="25"/>
    </row>
    <row r="770" spans="1:14" ht="33">
      <c r="A770" s="24">
        <v>40277</v>
      </c>
      <c r="B770" s="25" t="s">
        <v>930</v>
      </c>
      <c r="C770" s="25" t="s">
        <v>888</v>
      </c>
      <c r="D770" s="25" t="s">
        <v>166</v>
      </c>
      <c r="E770" s="25" t="s">
        <v>72</v>
      </c>
      <c r="F770" s="25">
        <v>3</v>
      </c>
      <c r="G770" s="25">
        <v>40</v>
      </c>
      <c r="H770" s="25" t="s">
        <v>158</v>
      </c>
      <c r="I770" s="25"/>
      <c r="J770" s="25"/>
      <c r="K770" s="25"/>
      <c r="L770" s="25"/>
      <c r="M770" s="25"/>
      <c r="N770" s="25"/>
    </row>
    <row r="771" spans="1:14" ht="33">
      <c r="A771" s="24">
        <v>40277</v>
      </c>
      <c r="B771" s="25" t="s">
        <v>931</v>
      </c>
      <c r="C771" s="25" t="s">
        <v>888</v>
      </c>
      <c r="D771" s="25" t="s">
        <v>166</v>
      </c>
      <c r="E771" s="25" t="s">
        <v>72</v>
      </c>
      <c r="F771" s="25">
        <v>25</v>
      </c>
      <c r="G771" s="25">
        <v>45</v>
      </c>
      <c r="H771" s="25" t="s">
        <v>154</v>
      </c>
      <c r="I771" s="25"/>
      <c r="J771" s="25"/>
      <c r="K771" s="25"/>
      <c r="L771" s="25"/>
      <c r="M771" s="25"/>
      <c r="N771" s="25"/>
    </row>
    <row r="772" spans="1:14" ht="33">
      <c r="A772" s="24">
        <v>40277</v>
      </c>
      <c r="B772" s="25" t="s">
        <v>932</v>
      </c>
      <c r="C772" s="25" t="s">
        <v>888</v>
      </c>
      <c r="D772" s="25" t="s">
        <v>166</v>
      </c>
      <c r="E772" s="25" t="s">
        <v>171</v>
      </c>
      <c r="F772" s="25">
        <v>25</v>
      </c>
      <c r="G772" s="25">
        <v>45</v>
      </c>
      <c r="H772" s="25" t="s">
        <v>154</v>
      </c>
      <c r="I772" s="25"/>
      <c r="J772" s="25"/>
      <c r="K772" s="25"/>
      <c r="L772" s="25"/>
      <c r="M772" s="25"/>
      <c r="N772" s="25"/>
    </row>
    <row r="773" spans="1:14" ht="33">
      <c r="A773" s="24">
        <v>40277</v>
      </c>
      <c r="B773" s="25" t="s">
        <v>933</v>
      </c>
      <c r="C773" s="25" t="s">
        <v>888</v>
      </c>
      <c r="D773" s="25" t="s">
        <v>166</v>
      </c>
      <c r="E773" s="25" t="s">
        <v>72</v>
      </c>
      <c r="F773" s="25">
        <v>10</v>
      </c>
      <c r="G773" s="25">
        <v>45</v>
      </c>
      <c r="H773" s="25" t="s">
        <v>156</v>
      </c>
      <c r="I773" s="25"/>
      <c r="J773" s="25"/>
      <c r="K773" s="25"/>
      <c r="L773" s="25"/>
      <c r="M773" s="25"/>
      <c r="N773" s="25"/>
    </row>
    <row r="774" spans="1:14" ht="33">
      <c r="A774" s="24">
        <v>40277</v>
      </c>
      <c r="B774" s="25" t="s">
        <v>162</v>
      </c>
      <c r="C774" s="25" t="s">
        <v>888</v>
      </c>
      <c r="D774" s="25" t="s">
        <v>166</v>
      </c>
      <c r="E774" s="25" t="s">
        <v>219</v>
      </c>
      <c r="F774" s="25">
        <v>25</v>
      </c>
      <c r="G774" s="25">
        <v>45</v>
      </c>
      <c r="H774" s="25" t="s">
        <v>156</v>
      </c>
      <c r="I774" s="25"/>
      <c r="J774" s="25"/>
      <c r="K774" s="25"/>
      <c r="L774" s="25"/>
      <c r="M774" s="25"/>
      <c r="N774" s="25"/>
    </row>
    <row r="775" spans="1:14" ht="33">
      <c r="A775" s="24">
        <v>40277</v>
      </c>
      <c r="B775" s="25" t="s">
        <v>934</v>
      </c>
      <c r="C775" s="25" t="s">
        <v>888</v>
      </c>
      <c r="D775" s="25" t="s">
        <v>166</v>
      </c>
      <c r="E775" s="25" t="s">
        <v>171</v>
      </c>
      <c r="F775" s="25">
        <v>5</v>
      </c>
      <c r="G775" s="25">
        <v>45</v>
      </c>
      <c r="H775" s="25" t="s">
        <v>156</v>
      </c>
      <c r="I775" s="25"/>
      <c r="J775" s="25"/>
      <c r="K775" s="25"/>
      <c r="L775" s="25"/>
      <c r="M775" s="25"/>
      <c r="N775" s="25"/>
    </row>
    <row r="776" spans="1:14" ht="33">
      <c r="A776" s="24">
        <v>40277</v>
      </c>
      <c r="B776" s="25" t="s">
        <v>935</v>
      </c>
      <c r="C776" s="25" t="s">
        <v>888</v>
      </c>
      <c r="D776" s="25" t="s">
        <v>166</v>
      </c>
      <c r="E776" s="25" t="s">
        <v>178</v>
      </c>
      <c r="F776" s="25">
        <v>10</v>
      </c>
      <c r="G776" s="25">
        <v>45</v>
      </c>
      <c r="H776" s="25" t="s">
        <v>156</v>
      </c>
      <c r="I776" s="25"/>
      <c r="J776" s="25"/>
      <c r="K776" s="25"/>
      <c r="L776" s="25"/>
      <c r="M776" s="25"/>
      <c r="N776" s="25"/>
    </row>
    <row r="777" spans="1:14" ht="33">
      <c r="A777" s="24">
        <v>40277</v>
      </c>
      <c r="B777" s="25" t="s">
        <v>936</v>
      </c>
      <c r="C777" s="25" t="s">
        <v>888</v>
      </c>
      <c r="D777" s="25" t="s">
        <v>180</v>
      </c>
      <c r="E777" s="25"/>
      <c r="F777" s="25"/>
      <c r="G777" s="25">
        <v>45</v>
      </c>
      <c r="H777" s="25" t="s">
        <v>156</v>
      </c>
      <c r="I777" s="25" t="s">
        <v>201</v>
      </c>
      <c r="J777" s="25"/>
      <c r="K777" s="25"/>
      <c r="L777" s="25"/>
      <c r="M777" s="25"/>
      <c r="N777" s="25"/>
    </row>
    <row r="778" spans="1:14" ht="33">
      <c r="A778" s="24">
        <v>40277</v>
      </c>
      <c r="B778" s="25" t="s">
        <v>937</v>
      </c>
      <c r="C778" s="25" t="s">
        <v>888</v>
      </c>
      <c r="D778" s="25" t="s">
        <v>166</v>
      </c>
      <c r="E778" s="25" t="s">
        <v>72</v>
      </c>
      <c r="F778" s="25">
        <v>15</v>
      </c>
      <c r="G778" s="25">
        <v>45</v>
      </c>
      <c r="H778" s="25" t="s">
        <v>158</v>
      </c>
      <c r="I778" s="25"/>
      <c r="J778" s="25">
        <v>7</v>
      </c>
      <c r="K778" s="25">
        <v>3</v>
      </c>
      <c r="L778" s="25">
        <v>4</v>
      </c>
      <c r="M778" s="25">
        <v>61</v>
      </c>
      <c r="N778" s="25">
        <v>10</v>
      </c>
    </row>
    <row r="779" spans="1:14" ht="33">
      <c r="A779" s="24">
        <v>40277</v>
      </c>
      <c r="B779" s="25" t="s">
        <v>938</v>
      </c>
      <c r="C779" s="25" t="s">
        <v>888</v>
      </c>
      <c r="D779" s="25" t="s">
        <v>166</v>
      </c>
      <c r="E779" s="25" t="s">
        <v>171</v>
      </c>
      <c r="F779" s="25">
        <v>10</v>
      </c>
      <c r="G779" s="25">
        <v>45</v>
      </c>
      <c r="H779" s="25" t="s">
        <v>158</v>
      </c>
      <c r="I779" s="25"/>
      <c r="J779" s="25"/>
      <c r="K779" s="25"/>
      <c r="L779" s="25"/>
      <c r="M779" s="25"/>
      <c r="N779" s="25"/>
    </row>
    <row r="780" spans="1:14" ht="33">
      <c r="A780" s="24">
        <v>40277</v>
      </c>
      <c r="B780" s="25" t="s">
        <v>939</v>
      </c>
      <c r="C780" s="25" t="s">
        <v>888</v>
      </c>
      <c r="D780" s="25" t="s">
        <v>180</v>
      </c>
      <c r="E780" s="25"/>
      <c r="F780" s="25"/>
      <c r="G780" s="25">
        <v>45</v>
      </c>
      <c r="H780" s="25" t="s">
        <v>158</v>
      </c>
      <c r="I780" s="25" t="s">
        <v>201</v>
      </c>
      <c r="J780" s="25"/>
      <c r="K780" s="25"/>
      <c r="L780" s="25"/>
      <c r="M780" s="25"/>
      <c r="N780" s="25"/>
    </row>
    <row r="781" spans="1:14" ht="33">
      <c r="A781" s="24">
        <v>40277</v>
      </c>
      <c r="B781" s="25" t="s">
        <v>940</v>
      </c>
      <c r="C781" s="25" t="s">
        <v>888</v>
      </c>
      <c r="D781" s="25" t="s">
        <v>166</v>
      </c>
      <c r="E781" s="25" t="s">
        <v>219</v>
      </c>
      <c r="F781" s="25">
        <v>30</v>
      </c>
      <c r="G781" s="25">
        <v>45</v>
      </c>
      <c r="H781" s="25" t="s">
        <v>158</v>
      </c>
      <c r="I781" s="25"/>
      <c r="J781" s="25"/>
      <c r="K781" s="25"/>
      <c r="L781" s="25"/>
      <c r="M781" s="25"/>
      <c r="N781" s="25"/>
    </row>
    <row r="782" spans="1:14" ht="33">
      <c r="A782" s="24">
        <v>40277</v>
      </c>
      <c r="B782" s="25" t="s">
        <v>941</v>
      </c>
      <c r="C782" s="25" t="s">
        <v>888</v>
      </c>
      <c r="D782" s="25" t="s">
        <v>166</v>
      </c>
      <c r="E782" s="25" t="s">
        <v>178</v>
      </c>
      <c r="F782" s="25">
        <v>10</v>
      </c>
      <c r="G782" s="25">
        <v>45</v>
      </c>
      <c r="H782" s="25" t="s">
        <v>158</v>
      </c>
      <c r="I782" s="25"/>
      <c r="J782" s="25"/>
      <c r="K782" s="25"/>
      <c r="L782" s="25"/>
      <c r="M782" s="25"/>
      <c r="N782" s="25"/>
    </row>
    <row r="783" spans="1:14" ht="33">
      <c r="A783" s="24">
        <v>40277</v>
      </c>
      <c r="B783" s="25" t="s">
        <v>742</v>
      </c>
      <c r="C783" s="25" t="s">
        <v>888</v>
      </c>
      <c r="D783" s="25" t="s">
        <v>166</v>
      </c>
      <c r="E783" s="25" t="s">
        <v>72</v>
      </c>
      <c r="F783" s="25">
        <v>15</v>
      </c>
      <c r="G783" s="25">
        <v>50</v>
      </c>
      <c r="H783" s="25" t="s">
        <v>154</v>
      </c>
      <c r="I783" s="25"/>
      <c r="J783" s="25"/>
      <c r="K783" s="25"/>
      <c r="L783" s="25"/>
      <c r="M783" s="25"/>
      <c r="N783" s="25"/>
    </row>
    <row r="784" spans="1:14" ht="33">
      <c r="A784" s="24">
        <v>40277</v>
      </c>
      <c r="B784" s="25" t="s">
        <v>942</v>
      </c>
      <c r="C784" s="25" t="s">
        <v>888</v>
      </c>
      <c r="D784" s="25" t="s">
        <v>166</v>
      </c>
      <c r="E784" s="25" t="s">
        <v>219</v>
      </c>
      <c r="F784" s="25">
        <v>30</v>
      </c>
      <c r="G784" s="25">
        <v>50</v>
      </c>
      <c r="H784" s="25" t="s">
        <v>154</v>
      </c>
      <c r="I784" s="25"/>
      <c r="J784" s="25"/>
      <c r="K784" s="25"/>
      <c r="L784" s="25"/>
      <c r="M784" s="25"/>
      <c r="N784" s="25"/>
    </row>
    <row r="785" spans="1:14" ht="33">
      <c r="A785" s="24">
        <v>40277</v>
      </c>
      <c r="B785" s="25" t="s">
        <v>943</v>
      </c>
      <c r="C785" s="25" t="s">
        <v>888</v>
      </c>
      <c r="D785" s="25" t="s">
        <v>166</v>
      </c>
      <c r="E785" s="25" t="s">
        <v>171</v>
      </c>
      <c r="F785" s="25">
        <v>5</v>
      </c>
      <c r="G785" s="25">
        <v>50</v>
      </c>
      <c r="H785" s="25" t="s">
        <v>154</v>
      </c>
      <c r="I785" s="25"/>
      <c r="J785" s="25"/>
      <c r="K785" s="25"/>
      <c r="L785" s="25"/>
      <c r="M785" s="25"/>
      <c r="N785" s="25"/>
    </row>
    <row r="786" spans="1:14" ht="33">
      <c r="A786" s="24">
        <v>40277</v>
      </c>
      <c r="B786" s="25" t="s">
        <v>944</v>
      </c>
      <c r="C786" s="25" t="s">
        <v>888</v>
      </c>
      <c r="D786" s="25" t="s">
        <v>166</v>
      </c>
      <c r="E786" s="25" t="s">
        <v>345</v>
      </c>
      <c r="F786" s="25"/>
      <c r="G786" s="25">
        <v>50</v>
      </c>
      <c r="H786" s="25" t="s">
        <v>154</v>
      </c>
      <c r="I786" s="25"/>
      <c r="J786" s="25"/>
      <c r="K786" s="25"/>
      <c r="L786" s="25"/>
      <c r="M786" s="25"/>
      <c r="N786" s="25"/>
    </row>
    <row r="787" spans="1:14" ht="33">
      <c r="A787" s="24">
        <v>40277</v>
      </c>
      <c r="B787" s="25" t="s">
        <v>945</v>
      </c>
      <c r="C787" s="25" t="s">
        <v>888</v>
      </c>
      <c r="D787" s="25" t="s">
        <v>166</v>
      </c>
      <c r="E787" s="25" t="s">
        <v>219</v>
      </c>
      <c r="F787" s="25">
        <v>20</v>
      </c>
      <c r="G787" s="25">
        <v>50</v>
      </c>
      <c r="H787" s="25" t="s">
        <v>156</v>
      </c>
      <c r="I787" s="25"/>
      <c r="J787" s="25"/>
      <c r="K787" s="25"/>
      <c r="L787" s="25"/>
      <c r="M787" s="25"/>
      <c r="N787" s="25"/>
    </row>
    <row r="788" spans="1:14" ht="33">
      <c r="A788" s="24">
        <v>40277</v>
      </c>
      <c r="B788" s="25" t="s">
        <v>946</v>
      </c>
      <c r="C788" s="25" t="s">
        <v>888</v>
      </c>
      <c r="D788" s="25" t="s">
        <v>166</v>
      </c>
      <c r="E788" s="25" t="s">
        <v>171</v>
      </c>
      <c r="F788" s="25">
        <v>7</v>
      </c>
      <c r="G788" s="25">
        <v>50</v>
      </c>
      <c r="H788" s="25" t="s">
        <v>156</v>
      </c>
      <c r="I788" s="25"/>
      <c r="J788" s="25"/>
      <c r="K788" s="25"/>
      <c r="L788" s="25"/>
      <c r="M788" s="25"/>
      <c r="N788" s="25"/>
    </row>
    <row r="789" spans="1:14" ht="33">
      <c r="A789" s="24">
        <v>40277</v>
      </c>
      <c r="B789" s="25" t="s">
        <v>947</v>
      </c>
      <c r="C789" s="25" t="s">
        <v>888</v>
      </c>
      <c r="D789" s="25" t="s">
        <v>166</v>
      </c>
      <c r="E789" s="25" t="s">
        <v>551</v>
      </c>
      <c r="F789" s="25">
        <v>8</v>
      </c>
      <c r="G789" s="25">
        <v>50</v>
      </c>
      <c r="H789" s="25" t="s">
        <v>156</v>
      </c>
      <c r="I789" s="25"/>
      <c r="J789" s="25"/>
      <c r="K789" s="25"/>
      <c r="L789" s="25"/>
      <c r="M789" s="25"/>
      <c r="N789" s="25"/>
    </row>
    <row r="790" spans="1:14" ht="33">
      <c r="A790" s="24">
        <v>40277</v>
      </c>
      <c r="B790" s="25" t="s">
        <v>948</v>
      </c>
      <c r="C790" s="25" t="s">
        <v>888</v>
      </c>
      <c r="D790" s="25" t="s">
        <v>166</v>
      </c>
      <c r="E790" s="25" t="s">
        <v>72</v>
      </c>
      <c r="F790" s="25">
        <v>30</v>
      </c>
      <c r="G790" s="25">
        <v>50</v>
      </c>
      <c r="H790" s="25" t="s">
        <v>158</v>
      </c>
      <c r="I790" s="25"/>
      <c r="J790" s="25">
        <v>17</v>
      </c>
      <c r="K790" s="25">
        <v>15</v>
      </c>
      <c r="L790" s="25">
        <v>11</v>
      </c>
      <c r="M790" s="25">
        <v>41</v>
      </c>
      <c r="N790" s="25">
        <v>57</v>
      </c>
    </row>
    <row r="791" spans="1:14" ht="33">
      <c r="A791" s="24">
        <v>40277</v>
      </c>
      <c r="B791" s="25" t="s">
        <v>949</v>
      </c>
      <c r="C791" s="25" t="s">
        <v>888</v>
      </c>
      <c r="D791" s="25" t="s">
        <v>166</v>
      </c>
      <c r="E791" s="25" t="s">
        <v>219</v>
      </c>
      <c r="F791" s="25">
        <v>15</v>
      </c>
      <c r="G791" s="25">
        <v>50</v>
      </c>
      <c r="H791" s="25" t="s">
        <v>158</v>
      </c>
      <c r="I791" s="25"/>
      <c r="J791" s="25"/>
      <c r="K791" s="25"/>
      <c r="L791" s="25"/>
      <c r="M791" s="25"/>
      <c r="N791" s="25"/>
    </row>
    <row r="792" spans="1:14" ht="33">
      <c r="A792" s="24">
        <v>40277</v>
      </c>
      <c r="B792" s="25" t="s">
        <v>950</v>
      </c>
      <c r="C792" s="25" t="s">
        <v>888</v>
      </c>
      <c r="D792" s="25" t="s">
        <v>166</v>
      </c>
      <c r="E792" s="25" t="s">
        <v>171</v>
      </c>
      <c r="F792" s="25">
        <v>15</v>
      </c>
      <c r="G792" s="25">
        <v>50</v>
      </c>
      <c r="H792" s="25" t="s">
        <v>158</v>
      </c>
      <c r="I792" s="25"/>
      <c r="J792" s="25"/>
      <c r="K792" s="25"/>
      <c r="L792" s="25"/>
      <c r="M792" s="25"/>
      <c r="N792" s="25"/>
    </row>
    <row r="793" spans="1:14" ht="33">
      <c r="A793" s="24">
        <v>40277</v>
      </c>
      <c r="B793" s="25" t="s">
        <v>585</v>
      </c>
      <c r="C793" s="25" t="s">
        <v>888</v>
      </c>
      <c r="D793" s="25" t="s">
        <v>166</v>
      </c>
      <c r="E793" s="25" t="s">
        <v>551</v>
      </c>
      <c r="F793" s="25">
        <v>15</v>
      </c>
      <c r="G793" s="25">
        <v>50</v>
      </c>
      <c r="H793" s="25" t="s">
        <v>158</v>
      </c>
      <c r="I793" s="25"/>
      <c r="J793" s="25"/>
      <c r="K793" s="25"/>
      <c r="L793" s="25"/>
      <c r="M793" s="25"/>
      <c r="N793" s="25"/>
    </row>
    <row r="794" spans="1:14" ht="33">
      <c r="A794" s="24">
        <v>40277</v>
      </c>
      <c r="B794" s="25" t="s">
        <v>951</v>
      </c>
      <c r="C794" s="25" t="s">
        <v>888</v>
      </c>
      <c r="D794" s="25" t="s">
        <v>166</v>
      </c>
      <c r="E794" s="25" t="s">
        <v>72</v>
      </c>
      <c r="F794" s="25">
        <v>10</v>
      </c>
      <c r="G794" s="25">
        <v>55</v>
      </c>
      <c r="H794" s="25" t="s">
        <v>154</v>
      </c>
      <c r="I794" s="25"/>
      <c r="J794" s="25"/>
      <c r="K794" s="25"/>
      <c r="L794" s="25"/>
      <c r="M794" s="25"/>
      <c r="N794" s="25"/>
    </row>
    <row r="795" spans="1:14" ht="33">
      <c r="A795" s="24">
        <v>40277</v>
      </c>
      <c r="B795" s="25" t="s">
        <v>952</v>
      </c>
      <c r="C795" s="25" t="s">
        <v>888</v>
      </c>
      <c r="D795" s="25" t="s">
        <v>166</v>
      </c>
      <c r="E795" s="25" t="s">
        <v>178</v>
      </c>
      <c r="F795" s="25">
        <v>1</v>
      </c>
      <c r="G795" s="25">
        <v>55</v>
      </c>
      <c r="H795" s="25" t="s">
        <v>154</v>
      </c>
      <c r="I795" s="25"/>
      <c r="J795" s="25"/>
      <c r="K795" s="25"/>
      <c r="L795" s="25"/>
      <c r="M795" s="25"/>
      <c r="N795" s="25"/>
    </row>
    <row r="796" spans="1:14" ht="33">
      <c r="A796" s="24">
        <v>40277</v>
      </c>
      <c r="B796" s="25" t="s">
        <v>953</v>
      </c>
      <c r="C796" s="25" t="s">
        <v>888</v>
      </c>
      <c r="D796" s="25" t="s">
        <v>166</v>
      </c>
      <c r="E796" s="25" t="s">
        <v>551</v>
      </c>
      <c r="F796" s="25">
        <v>1</v>
      </c>
      <c r="G796" s="25">
        <v>55</v>
      </c>
      <c r="H796" s="25" t="s">
        <v>154</v>
      </c>
      <c r="I796" s="25"/>
      <c r="J796" s="25"/>
      <c r="K796" s="25"/>
      <c r="L796" s="25"/>
      <c r="M796" s="25"/>
      <c r="N796" s="25"/>
    </row>
    <row r="797" spans="1:14" ht="33">
      <c r="A797" s="24">
        <v>40277</v>
      </c>
      <c r="B797" s="25" t="s">
        <v>954</v>
      </c>
      <c r="C797" s="25" t="s">
        <v>888</v>
      </c>
      <c r="D797" s="25" t="s">
        <v>166</v>
      </c>
      <c r="E797" s="25" t="s">
        <v>219</v>
      </c>
      <c r="F797" s="25">
        <v>5</v>
      </c>
      <c r="G797" s="25">
        <v>55</v>
      </c>
      <c r="H797" s="25" t="s">
        <v>156</v>
      </c>
      <c r="I797" s="25"/>
      <c r="J797" s="25"/>
      <c r="K797" s="25"/>
      <c r="L797" s="25"/>
      <c r="M797" s="25"/>
      <c r="N797" s="25"/>
    </row>
    <row r="798" spans="1:14" ht="33">
      <c r="A798" s="24">
        <v>40277</v>
      </c>
      <c r="B798" s="25" t="s">
        <v>955</v>
      </c>
      <c r="C798" s="25" t="s">
        <v>888</v>
      </c>
      <c r="D798" s="25" t="s">
        <v>166</v>
      </c>
      <c r="E798" s="25" t="s">
        <v>72</v>
      </c>
      <c r="F798" s="25">
        <v>10</v>
      </c>
      <c r="G798" s="25">
        <v>55</v>
      </c>
      <c r="H798" s="25" t="s">
        <v>156</v>
      </c>
      <c r="I798" s="25"/>
      <c r="J798" s="25"/>
      <c r="K798" s="25"/>
      <c r="L798" s="25"/>
      <c r="M798" s="25"/>
      <c r="N798" s="25"/>
    </row>
    <row r="799" spans="1:14" ht="33">
      <c r="A799" s="24">
        <v>40277</v>
      </c>
      <c r="B799" s="25" t="s">
        <v>956</v>
      </c>
      <c r="C799" s="25" t="s">
        <v>888</v>
      </c>
      <c r="D799" s="25" t="s">
        <v>166</v>
      </c>
      <c r="E799" s="25" t="s">
        <v>178</v>
      </c>
      <c r="F799" s="25">
        <v>1</v>
      </c>
      <c r="G799" s="25">
        <v>55</v>
      </c>
      <c r="H799" s="25" t="s">
        <v>156</v>
      </c>
      <c r="I799" s="25"/>
      <c r="J799" s="25"/>
      <c r="K799" s="25"/>
      <c r="L799" s="25"/>
      <c r="M799" s="25"/>
      <c r="N799" s="25"/>
    </row>
    <row r="800" spans="1:14" ht="33">
      <c r="A800" s="24">
        <v>40277</v>
      </c>
      <c r="B800" s="25" t="s">
        <v>957</v>
      </c>
      <c r="C800" s="25" t="s">
        <v>888</v>
      </c>
      <c r="D800" s="25" t="s">
        <v>166</v>
      </c>
      <c r="E800" s="25" t="s">
        <v>551</v>
      </c>
      <c r="F800" s="25">
        <v>10</v>
      </c>
      <c r="G800" s="25">
        <v>55</v>
      </c>
      <c r="H800" s="25" t="s">
        <v>156</v>
      </c>
      <c r="I800" s="25"/>
      <c r="J800" s="25"/>
      <c r="K800" s="25"/>
      <c r="L800" s="25"/>
      <c r="M800" s="25"/>
      <c r="N800" s="25"/>
    </row>
    <row r="801" spans="1:14" ht="33">
      <c r="A801" s="24">
        <v>40277</v>
      </c>
      <c r="B801" s="25" t="s">
        <v>958</v>
      </c>
      <c r="C801" s="25" t="s">
        <v>888</v>
      </c>
      <c r="D801" s="25" t="s">
        <v>166</v>
      </c>
      <c r="E801" s="25" t="s">
        <v>219</v>
      </c>
      <c r="F801" s="25">
        <v>10</v>
      </c>
      <c r="G801" s="25">
        <v>55</v>
      </c>
      <c r="H801" s="25" t="s">
        <v>158</v>
      </c>
      <c r="I801" s="25"/>
      <c r="J801" s="25">
        <v>6</v>
      </c>
      <c r="K801" s="25">
        <v>13</v>
      </c>
      <c r="L801" s="25">
        <v>7</v>
      </c>
      <c r="M801" s="25">
        <v>67</v>
      </c>
      <c r="N801" s="25">
        <v>93</v>
      </c>
    </row>
    <row r="802" spans="1:14" ht="33">
      <c r="A802" s="24">
        <v>40277</v>
      </c>
      <c r="B802" s="25" t="s">
        <v>959</v>
      </c>
      <c r="C802" s="25" t="s">
        <v>888</v>
      </c>
      <c r="D802" s="25" t="s">
        <v>166</v>
      </c>
      <c r="E802" s="25" t="s">
        <v>72</v>
      </c>
      <c r="F802" s="25">
        <v>10</v>
      </c>
      <c r="G802" s="25">
        <v>55</v>
      </c>
      <c r="H802" s="25" t="s">
        <v>158</v>
      </c>
      <c r="I802" s="25"/>
      <c r="J802" s="25"/>
      <c r="K802" s="25"/>
      <c r="L802" s="25"/>
      <c r="M802" s="25"/>
      <c r="N802" s="25"/>
    </row>
    <row r="803" spans="1:14" ht="33">
      <c r="A803" s="24">
        <v>40277</v>
      </c>
      <c r="B803" s="25" t="s">
        <v>960</v>
      </c>
      <c r="C803" s="25" t="s">
        <v>888</v>
      </c>
      <c r="D803" s="25" t="s">
        <v>166</v>
      </c>
      <c r="E803" s="25" t="s">
        <v>178</v>
      </c>
      <c r="F803" s="25">
        <v>1</v>
      </c>
      <c r="G803" s="25">
        <v>55</v>
      </c>
      <c r="H803" s="25" t="s">
        <v>158</v>
      </c>
      <c r="I803" s="25"/>
      <c r="J803" s="25"/>
      <c r="K803" s="25"/>
      <c r="L803" s="25"/>
      <c r="M803" s="25"/>
      <c r="N803" s="25"/>
    </row>
    <row r="804" spans="1:14" ht="33">
      <c r="A804" s="24">
        <v>40277</v>
      </c>
      <c r="B804" s="25" t="s">
        <v>961</v>
      </c>
      <c r="C804" s="25" t="s">
        <v>888</v>
      </c>
      <c r="D804" s="25" t="s">
        <v>166</v>
      </c>
      <c r="E804" s="25" t="s">
        <v>551</v>
      </c>
      <c r="F804" s="25">
        <v>5</v>
      </c>
      <c r="G804" s="25">
        <v>55</v>
      </c>
      <c r="H804" s="25" t="s">
        <v>158</v>
      </c>
      <c r="I804" s="25"/>
      <c r="J804" s="25"/>
      <c r="K804" s="25"/>
      <c r="L804" s="25"/>
      <c r="M804" s="25"/>
      <c r="N804" s="25"/>
    </row>
    <row r="805" spans="1:14" ht="33">
      <c r="A805" s="24">
        <v>40277</v>
      </c>
      <c r="B805" s="25" t="s">
        <v>962</v>
      </c>
      <c r="C805" s="25" t="s">
        <v>888</v>
      </c>
      <c r="D805" s="25" t="s">
        <v>166</v>
      </c>
      <c r="E805" s="25" t="s">
        <v>191</v>
      </c>
      <c r="F805" s="25">
        <v>4</v>
      </c>
      <c r="G805" s="25">
        <v>55</v>
      </c>
      <c r="H805" s="25" t="s">
        <v>158</v>
      </c>
      <c r="I805" s="25"/>
      <c r="J805" s="25"/>
      <c r="K805" s="25"/>
      <c r="L805" s="25"/>
      <c r="M805" s="25"/>
      <c r="N805" s="25"/>
    </row>
    <row r="806" spans="1:14" ht="33">
      <c r="A806" s="24">
        <v>40277</v>
      </c>
      <c r="B806" s="25" t="s">
        <v>963</v>
      </c>
      <c r="C806" s="25" t="s">
        <v>888</v>
      </c>
      <c r="D806" s="25" t="s">
        <v>166</v>
      </c>
      <c r="E806" s="25" t="s">
        <v>72</v>
      </c>
      <c r="F806" s="25">
        <v>15</v>
      </c>
      <c r="G806" s="25">
        <v>60</v>
      </c>
      <c r="H806" s="25" t="s">
        <v>154</v>
      </c>
      <c r="I806" s="25"/>
      <c r="J806" s="25"/>
      <c r="K806" s="25"/>
      <c r="L806" s="25"/>
      <c r="M806" s="25"/>
      <c r="N806" s="25"/>
    </row>
    <row r="807" spans="1:14" ht="33">
      <c r="A807" s="24">
        <v>40277</v>
      </c>
      <c r="B807" s="25" t="s">
        <v>964</v>
      </c>
      <c r="C807" s="25" t="s">
        <v>888</v>
      </c>
      <c r="D807" s="25" t="s">
        <v>166</v>
      </c>
      <c r="E807" s="25" t="s">
        <v>551</v>
      </c>
      <c r="F807" s="25">
        <v>1</v>
      </c>
      <c r="G807" s="25">
        <v>60</v>
      </c>
      <c r="H807" s="25" t="s">
        <v>154</v>
      </c>
      <c r="I807" s="25"/>
      <c r="J807" s="25"/>
      <c r="K807" s="25"/>
      <c r="L807" s="25"/>
      <c r="M807" s="25"/>
      <c r="N807" s="25"/>
    </row>
    <row r="808" spans="1:14" ht="33">
      <c r="A808" s="24">
        <v>40277</v>
      </c>
      <c r="B808" s="25" t="s">
        <v>965</v>
      </c>
      <c r="C808" s="25" t="s">
        <v>888</v>
      </c>
      <c r="D808" s="25" t="s">
        <v>166</v>
      </c>
      <c r="E808" s="25" t="s">
        <v>72</v>
      </c>
      <c r="F808" s="25">
        <v>15</v>
      </c>
      <c r="G808" s="25">
        <v>60</v>
      </c>
      <c r="H808" s="25" t="s">
        <v>156</v>
      </c>
      <c r="I808" s="25"/>
      <c r="J808" s="25"/>
      <c r="K808" s="25"/>
      <c r="L808" s="25"/>
      <c r="M808" s="25"/>
      <c r="N808" s="25"/>
    </row>
    <row r="809" spans="1:14" ht="33">
      <c r="A809" s="24">
        <v>40277</v>
      </c>
      <c r="B809" s="25" t="s">
        <v>966</v>
      </c>
      <c r="C809" s="25" t="s">
        <v>888</v>
      </c>
      <c r="D809" s="25" t="s">
        <v>166</v>
      </c>
      <c r="E809" s="25" t="s">
        <v>551</v>
      </c>
      <c r="F809" s="25">
        <v>5</v>
      </c>
      <c r="G809" s="25">
        <v>60</v>
      </c>
      <c r="H809" s="25" t="s">
        <v>156</v>
      </c>
      <c r="I809" s="25"/>
      <c r="J809" s="25"/>
      <c r="K809" s="25"/>
      <c r="L809" s="25"/>
      <c r="M809" s="25"/>
      <c r="N809" s="25"/>
    </row>
    <row r="810" spans="1:14" ht="33">
      <c r="A810" s="24">
        <v>40277</v>
      </c>
      <c r="B810" s="25" t="s">
        <v>967</v>
      </c>
      <c r="C810" s="25" t="s">
        <v>888</v>
      </c>
      <c r="D810" s="25" t="s">
        <v>166</v>
      </c>
      <c r="E810" s="25" t="s">
        <v>219</v>
      </c>
      <c r="F810" s="25">
        <v>1</v>
      </c>
      <c r="G810" s="25">
        <v>60</v>
      </c>
      <c r="H810" s="25" t="s">
        <v>156</v>
      </c>
      <c r="I810" s="25"/>
      <c r="J810" s="25"/>
      <c r="K810" s="25"/>
      <c r="L810" s="25"/>
      <c r="M810" s="25"/>
      <c r="N810" s="25"/>
    </row>
    <row r="811" spans="1:14" ht="33">
      <c r="A811" s="24">
        <v>40277</v>
      </c>
      <c r="B811" s="25" t="s">
        <v>968</v>
      </c>
      <c r="C811" s="25" t="s">
        <v>888</v>
      </c>
      <c r="D811" s="25" t="s">
        <v>166</v>
      </c>
      <c r="E811" s="25" t="s">
        <v>178</v>
      </c>
      <c r="F811" s="25">
        <v>1</v>
      </c>
      <c r="G811" s="25">
        <v>60</v>
      </c>
      <c r="H811" s="25" t="s">
        <v>156</v>
      </c>
      <c r="I811" s="25"/>
      <c r="J811" s="25"/>
      <c r="K811" s="25"/>
      <c r="L811" s="25"/>
      <c r="M811" s="25"/>
      <c r="N811" s="25"/>
    </row>
    <row r="812" spans="1:14" ht="33">
      <c r="A812" s="24">
        <v>40277</v>
      </c>
      <c r="B812" s="25" t="s">
        <v>969</v>
      </c>
      <c r="C812" s="25" t="s">
        <v>888</v>
      </c>
      <c r="D812" s="25" t="s">
        <v>166</v>
      </c>
      <c r="E812" s="25" t="s">
        <v>72</v>
      </c>
      <c r="F812" s="25">
        <v>20</v>
      </c>
      <c r="G812" s="25">
        <v>60</v>
      </c>
      <c r="H812" s="25" t="s">
        <v>158</v>
      </c>
      <c r="I812" s="25"/>
      <c r="J812" s="25">
        <v>12</v>
      </c>
      <c r="K812" s="25">
        <v>6</v>
      </c>
      <c r="L812" s="25"/>
      <c r="M812" s="25">
        <v>118</v>
      </c>
      <c r="N812" s="25">
        <v>8</v>
      </c>
    </row>
    <row r="813" spans="1:14" ht="33">
      <c r="A813" s="24">
        <v>40277</v>
      </c>
      <c r="B813" s="25" t="s">
        <v>970</v>
      </c>
      <c r="C813" s="25" t="s">
        <v>888</v>
      </c>
      <c r="D813" s="25" t="s">
        <v>166</v>
      </c>
      <c r="E813" s="25" t="s">
        <v>178</v>
      </c>
      <c r="F813" s="25">
        <v>1</v>
      </c>
      <c r="G813" s="25">
        <v>60</v>
      </c>
      <c r="H813" s="25" t="s">
        <v>158</v>
      </c>
      <c r="I813" s="25"/>
      <c r="J813" s="25"/>
      <c r="K813" s="25"/>
      <c r="L813" s="25"/>
      <c r="M813" s="25"/>
      <c r="N813" s="25"/>
    </row>
    <row r="814" spans="1:14" ht="33">
      <c r="A814" s="24">
        <v>40277</v>
      </c>
      <c r="B814" s="25" t="s">
        <v>971</v>
      </c>
      <c r="C814" s="25" t="s">
        <v>888</v>
      </c>
      <c r="D814" s="25" t="s">
        <v>166</v>
      </c>
      <c r="E814" s="25" t="s">
        <v>219</v>
      </c>
      <c r="F814" s="25">
        <v>7</v>
      </c>
      <c r="G814" s="25">
        <v>60</v>
      </c>
      <c r="H814" s="25" t="s">
        <v>158</v>
      </c>
      <c r="I814" s="25"/>
      <c r="J814" s="25"/>
      <c r="K814" s="25"/>
      <c r="L814" s="25"/>
      <c r="M814" s="25"/>
      <c r="N814" s="25"/>
    </row>
    <row r="815" spans="1:14" ht="33">
      <c r="A815" s="24">
        <v>40277</v>
      </c>
      <c r="B815" s="25" t="s">
        <v>972</v>
      </c>
      <c r="C815" s="25" t="s">
        <v>888</v>
      </c>
      <c r="D815" s="25" t="s">
        <v>166</v>
      </c>
      <c r="E815" s="25" t="s">
        <v>551</v>
      </c>
      <c r="F815" s="25">
        <v>5</v>
      </c>
      <c r="G815" s="25">
        <v>60</v>
      </c>
      <c r="H815" s="25" t="s">
        <v>158</v>
      </c>
      <c r="I815" s="25"/>
      <c r="J815" s="25"/>
      <c r="K815" s="25"/>
      <c r="L815" s="25"/>
      <c r="M815" s="25"/>
      <c r="N815" s="25"/>
    </row>
    <row r="816" spans="1:14" ht="33">
      <c r="A816" s="24">
        <v>40277</v>
      </c>
      <c r="B816" s="25" t="s">
        <v>973</v>
      </c>
      <c r="C816" s="25" t="s">
        <v>888</v>
      </c>
      <c r="D816" s="25" t="s">
        <v>166</v>
      </c>
      <c r="E816" s="25" t="s">
        <v>551</v>
      </c>
      <c r="F816" s="25">
        <v>80</v>
      </c>
      <c r="G816" s="25">
        <v>65</v>
      </c>
      <c r="H816" s="25" t="s">
        <v>154</v>
      </c>
      <c r="I816" s="25"/>
      <c r="J816" s="25"/>
      <c r="K816" s="25"/>
      <c r="L816" s="25"/>
      <c r="M816" s="25"/>
      <c r="N816" s="25"/>
    </row>
    <row r="817" spans="1:14" ht="33">
      <c r="A817" s="24">
        <v>40277</v>
      </c>
      <c r="B817" s="25" t="s">
        <v>974</v>
      </c>
      <c r="C817" s="25" t="s">
        <v>888</v>
      </c>
      <c r="D817" s="25" t="s">
        <v>166</v>
      </c>
      <c r="E817" s="25" t="s">
        <v>219</v>
      </c>
      <c r="F817" s="25">
        <v>1</v>
      </c>
      <c r="G817" s="25">
        <v>65</v>
      </c>
      <c r="H817" s="25" t="s">
        <v>154</v>
      </c>
      <c r="I817" s="25"/>
      <c r="J817" s="25"/>
      <c r="K817" s="25"/>
      <c r="L817" s="25"/>
      <c r="M817" s="25"/>
      <c r="N817" s="25"/>
    </row>
    <row r="818" spans="1:14" ht="33">
      <c r="A818" s="24">
        <v>40277</v>
      </c>
      <c r="B818" s="25" t="s">
        <v>975</v>
      </c>
      <c r="C818" s="25" t="s">
        <v>888</v>
      </c>
      <c r="D818" s="25" t="s">
        <v>166</v>
      </c>
      <c r="E818" s="25" t="s">
        <v>551</v>
      </c>
      <c r="F818" s="25">
        <v>25</v>
      </c>
      <c r="G818" s="25">
        <v>65</v>
      </c>
      <c r="H818" s="25" t="s">
        <v>156</v>
      </c>
      <c r="I818" s="25"/>
      <c r="J818" s="25"/>
      <c r="K818" s="25"/>
      <c r="L818" s="25"/>
      <c r="M818" s="25"/>
      <c r="N818" s="25"/>
    </row>
    <row r="819" spans="1:14" ht="33">
      <c r="A819" s="24">
        <v>40277</v>
      </c>
      <c r="B819" s="25" t="s">
        <v>976</v>
      </c>
      <c r="C819" s="25" t="s">
        <v>888</v>
      </c>
      <c r="D819" s="25" t="s">
        <v>180</v>
      </c>
      <c r="E819" s="25"/>
      <c r="F819" s="25"/>
      <c r="G819" s="25">
        <v>65</v>
      </c>
      <c r="H819" s="25" t="s">
        <v>156</v>
      </c>
      <c r="I819" s="25" t="s">
        <v>201</v>
      </c>
      <c r="J819" s="25"/>
      <c r="K819" s="25"/>
      <c r="L819" s="25"/>
      <c r="M819" s="25"/>
      <c r="N819" s="25"/>
    </row>
    <row r="820" spans="1:14" ht="33">
      <c r="A820" s="24">
        <v>40277</v>
      </c>
      <c r="B820" s="25" t="s">
        <v>977</v>
      </c>
      <c r="C820" s="25" t="s">
        <v>888</v>
      </c>
      <c r="D820" s="25" t="s">
        <v>166</v>
      </c>
      <c r="E820" s="25" t="s">
        <v>219</v>
      </c>
      <c r="F820" s="25">
        <v>5</v>
      </c>
      <c r="G820" s="25">
        <v>65</v>
      </c>
      <c r="H820" s="25" t="s">
        <v>156</v>
      </c>
      <c r="I820" s="25"/>
      <c r="J820" s="25"/>
      <c r="K820" s="25"/>
      <c r="L820" s="25"/>
      <c r="M820" s="25"/>
      <c r="N820" s="25"/>
    </row>
    <row r="821" spans="1:14" ht="33">
      <c r="A821" s="24">
        <v>40277</v>
      </c>
      <c r="B821" s="25" t="s">
        <v>978</v>
      </c>
      <c r="C821" s="25" t="s">
        <v>888</v>
      </c>
      <c r="D821" s="25" t="s">
        <v>166</v>
      </c>
      <c r="E821" s="25" t="s">
        <v>178</v>
      </c>
      <c r="F821" s="25">
        <v>1</v>
      </c>
      <c r="G821" s="25">
        <v>65</v>
      </c>
      <c r="H821" s="25" t="s">
        <v>156</v>
      </c>
      <c r="I821" s="25"/>
      <c r="J821" s="25"/>
      <c r="K821" s="25"/>
      <c r="L821" s="25"/>
      <c r="M821" s="25"/>
      <c r="N821" s="25"/>
    </row>
    <row r="822" spans="1:14" ht="33">
      <c r="A822" s="24">
        <v>40277</v>
      </c>
      <c r="B822" s="25" t="s">
        <v>979</v>
      </c>
      <c r="C822" s="25" t="s">
        <v>888</v>
      </c>
      <c r="D822" s="25" t="s">
        <v>180</v>
      </c>
      <c r="E822" s="25"/>
      <c r="F822" s="25"/>
      <c r="G822" s="25">
        <v>65</v>
      </c>
      <c r="H822" s="25" t="s">
        <v>156</v>
      </c>
      <c r="I822" s="25" t="s">
        <v>181</v>
      </c>
      <c r="J822" s="25"/>
      <c r="K822" s="25"/>
      <c r="L822" s="25"/>
      <c r="M822" s="25"/>
      <c r="N822" s="25"/>
    </row>
    <row r="823" spans="1:14" ht="33">
      <c r="A823" s="24">
        <v>40277</v>
      </c>
      <c r="B823" s="25" t="s">
        <v>980</v>
      </c>
      <c r="C823" s="25" t="s">
        <v>888</v>
      </c>
      <c r="D823" s="25" t="s">
        <v>180</v>
      </c>
      <c r="E823" s="25"/>
      <c r="F823" s="25"/>
      <c r="G823" s="25">
        <v>65</v>
      </c>
      <c r="H823" s="25" t="s">
        <v>158</v>
      </c>
      <c r="I823" s="25" t="s">
        <v>201</v>
      </c>
      <c r="J823" s="25"/>
      <c r="K823" s="25"/>
      <c r="L823" s="25"/>
      <c r="M823" s="25"/>
      <c r="N823" s="25"/>
    </row>
    <row r="824" spans="1:14" ht="33">
      <c r="A824" s="24">
        <v>40277</v>
      </c>
      <c r="B824" s="25" t="s">
        <v>981</v>
      </c>
      <c r="C824" s="25" t="s">
        <v>888</v>
      </c>
      <c r="D824" s="25" t="s">
        <v>166</v>
      </c>
      <c r="E824" s="25" t="s">
        <v>551</v>
      </c>
      <c r="F824" s="25">
        <v>15</v>
      </c>
      <c r="G824" s="25">
        <v>65</v>
      </c>
      <c r="H824" s="25" t="s">
        <v>158</v>
      </c>
      <c r="I824" s="25"/>
      <c r="J824" s="25">
        <v>3</v>
      </c>
      <c r="K824" s="25">
        <v>2</v>
      </c>
      <c r="L824" s="25">
        <v>1</v>
      </c>
      <c r="M824" s="25">
        <v>6</v>
      </c>
      <c r="N824" s="25">
        <v>20</v>
      </c>
    </row>
    <row r="825" spans="1:14" ht="33">
      <c r="A825" s="24">
        <v>40277</v>
      </c>
      <c r="B825" s="25" t="s">
        <v>982</v>
      </c>
      <c r="C825" s="25" t="s">
        <v>888</v>
      </c>
      <c r="D825" s="25" t="s">
        <v>166</v>
      </c>
      <c r="E825" s="25" t="s">
        <v>219</v>
      </c>
      <c r="F825" s="25">
        <v>5</v>
      </c>
      <c r="G825" s="25">
        <v>65</v>
      </c>
      <c r="H825" s="25" t="s">
        <v>158</v>
      </c>
      <c r="I825" s="25"/>
      <c r="J825" s="25"/>
      <c r="K825" s="25"/>
      <c r="L825" s="25"/>
      <c r="M825" s="25"/>
      <c r="N825" s="25"/>
    </row>
    <row r="826" spans="1:14" ht="33">
      <c r="A826" s="24">
        <v>40277</v>
      </c>
      <c r="B826" s="25" t="s">
        <v>983</v>
      </c>
      <c r="C826" s="25" t="s">
        <v>888</v>
      </c>
      <c r="D826" s="25" t="s">
        <v>166</v>
      </c>
      <c r="E826" s="25" t="s">
        <v>72</v>
      </c>
      <c r="F826" s="25">
        <v>5</v>
      </c>
      <c r="G826" s="25">
        <v>65</v>
      </c>
      <c r="H826" s="25" t="s">
        <v>158</v>
      </c>
      <c r="I826" s="25"/>
      <c r="J826" s="25"/>
      <c r="K826" s="25"/>
      <c r="L826" s="25"/>
      <c r="M826" s="25"/>
      <c r="N826" s="25"/>
    </row>
    <row r="827" spans="1:14" ht="33">
      <c r="A827" s="24">
        <v>40277</v>
      </c>
      <c r="B827" s="25" t="s">
        <v>984</v>
      </c>
      <c r="C827" s="25" t="s">
        <v>888</v>
      </c>
      <c r="D827" s="25" t="s">
        <v>180</v>
      </c>
      <c r="E827" s="25"/>
      <c r="F827" s="25"/>
      <c r="G827" s="25">
        <v>65</v>
      </c>
      <c r="H827" s="25" t="s">
        <v>158</v>
      </c>
      <c r="I827" s="25" t="s">
        <v>181</v>
      </c>
      <c r="J827" s="25"/>
      <c r="K827" s="25"/>
      <c r="L827" s="25"/>
      <c r="M827" s="25"/>
      <c r="N827" s="25"/>
    </row>
    <row r="828" spans="1:14" ht="22">
      <c r="A828" s="24">
        <v>40277</v>
      </c>
      <c r="B828" s="25" t="s">
        <v>985</v>
      </c>
      <c r="C828" s="25" t="s">
        <v>986</v>
      </c>
      <c r="D828" s="25" t="s">
        <v>153</v>
      </c>
      <c r="E828" s="25"/>
      <c r="F828" s="25"/>
      <c r="G828" s="25">
        <v>0</v>
      </c>
      <c r="H828" s="25" t="s">
        <v>154</v>
      </c>
      <c r="I828" s="25"/>
      <c r="J828" s="25">
        <v>11</v>
      </c>
      <c r="K828" s="25"/>
      <c r="L828" s="25"/>
      <c r="M828" s="25">
        <v>100</v>
      </c>
      <c r="N828" s="25">
        <v>103</v>
      </c>
    </row>
    <row r="829" spans="1:14" ht="22">
      <c r="A829" s="24">
        <v>40277</v>
      </c>
      <c r="B829" s="25" t="s">
        <v>987</v>
      </c>
      <c r="C829" s="25" t="s">
        <v>986</v>
      </c>
      <c r="D829" s="25" t="s">
        <v>153</v>
      </c>
      <c r="E829" s="25"/>
      <c r="F829" s="25"/>
      <c r="G829" s="25">
        <v>0</v>
      </c>
      <c r="H829" s="25" t="s">
        <v>156</v>
      </c>
      <c r="I829" s="25"/>
      <c r="J829" s="25">
        <v>7</v>
      </c>
      <c r="K829" s="25"/>
      <c r="L829" s="25">
        <v>2</v>
      </c>
      <c r="M829" s="25"/>
      <c r="N829" s="25"/>
    </row>
    <row r="830" spans="1:14" ht="22">
      <c r="A830" s="24">
        <v>40277</v>
      </c>
      <c r="B830" s="25" t="s">
        <v>988</v>
      </c>
      <c r="C830" s="25" t="s">
        <v>986</v>
      </c>
      <c r="D830" s="25" t="s">
        <v>153</v>
      </c>
      <c r="E830" s="25"/>
      <c r="F830" s="25"/>
      <c r="G830" s="25">
        <v>0</v>
      </c>
      <c r="H830" s="25" t="s">
        <v>158</v>
      </c>
      <c r="I830" s="25"/>
      <c r="J830" s="25">
        <v>14</v>
      </c>
      <c r="K830" s="25"/>
      <c r="L830" s="25">
        <v>2</v>
      </c>
      <c r="M830" s="25"/>
      <c r="N830" s="25"/>
    </row>
    <row r="831" spans="1:14" ht="22">
      <c r="A831" s="24">
        <v>40277</v>
      </c>
      <c r="B831" s="25" t="s">
        <v>989</v>
      </c>
      <c r="C831" s="25" t="s">
        <v>986</v>
      </c>
      <c r="D831" s="25" t="s">
        <v>153</v>
      </c>
      <c r="E831" s="25"/>
      <c r="F831" s="25"/>
      <c r="G831" s="25">
        <v>5</v>
      </c>
      <c r="H831" s="25" t="s">
        <v>154</v>
      </c>
      <c r="I831" s="25"/>
      <c r="J831" s="25"/>
      <c r="K831" s="25">
        <v>6</v>
      </c>
      <c r="L831" s="25"/>
      <c r="M831" s="25">
        <v>194</v>
      </c>
      <c r="N831" s="25">
        <v>27</v>
      </c>
    </row>
    <row r="832" spans="1:14" ht="22">
      <c r="A832" s="24">
        <v>40277</v>
      </c>
      <c r="B832" s="25" t="s">
        <v>990</v>
      </c>
      <c r="C832" s="25" t="s">
        <v>986</v>
      </c>
      <c r="D832" s="25" t="s">
        <v>153</v>
      </c>
      <c r="E832" s="25"/>
      <c r="F832" s="25"/>
      <c r="G832" s="25">
        <v>5</v>
      </c>
      <c r="H832" s="25" t="s">
        <v>156</v>
      </c>
      <c r="I832" s="25"/>
      <c r="J832" s="25">
        <v>8</v>
      </c>
      <c r="K832" s="25">
        <v>10</v>
      </c>
      <c r="L832" s="25">
        <v>1</v>
      </c>
      <c r="M832" s="25"/>
      <c r="N832" s="25"/>
    </row>
    <row r="833" spans="1:14" ht="22">
      <c r="A833" s="24">
        <v>40277</v>
      </c>
      <c r="B833" s="25" t="s">
        <v>991</v>
      </c>
      <c r="C833" s="25" t="s">
        <v>986</v>
      </c>
      <c r="D833" s="25" t="s">
        <v>153</v>
      </c>
      <c r="E833" s="25"/>
      <c r="F833" s="25"/>
      <c r="G833" s="25">
        <v>5</v>
      </c>
      <c r="H833" s="25" t="s">
        <v>158</v>
      </c>
      <c r="I833" s="25"/>
      <c r="J833" s="25">
        <v>13</v>
      </c>
      <c r="K833" s="25">
        <v>14</v>
      </c>
      <c r="L833" s="25">
        <v>5</v>
      </c>
      <c r="M833" s="25"/>
      <c r="N833" s="25"/>
    </row>
    <row r="834" spans="1:14" ht="22">
      <c r="A834" s="24">
        <v>40277</v>
      </c>
      <c r="B834" s="25" t="s">
        <v>992</v>
      </c>
      <c r="C834" s="25" t="s">
        <v>986</v>
      </c>
      <c r="D834" s="25" t="s">
        <v>153</v>
      </c>
      <c r="E834" s="25"/>
      <c r="F834" s="25"/>
      <c r="G834" s="25">
        <v>10</v>
      </c>
      <c r="H834" s="25" t="s">
        <v>154</v>
      </c>
      <c r="I834" s="25"/>
      <c r="J834" s="25">
        <v>2</v>
      </c>
      <c r="K834" s="25"/>
      <c r="L834" s="25">
        <v>1</v>
      </c>
      <c r="M834" s="25">
        <v>96</v>
      </c>
      <c r="N834" s="25">
        <v>78</v>
      </c>
    </row>
    <row r="835" spans="1:14" ht="22">
      <c r="A835" s="24">
        <v>40277</v>
      </c>
      <c r="B835" s="25" t="s">
        <v>993</v>
      </c>
      <c r="C835" s="25" t="s">
        <v>986</v>
      </c>
      <c r="D835" s="25" t="s">
        <v>153</v>
      </c>
      <c r="E835" s="25"/>
      <c r="F835" s="25"/>
      <c r="G835" s="25">
        <v>10</v>
      </c>
      <c r="H835" s="25" t="s">
        <v>156</v>
      </c>
      <c r="I835" s="25"/>
      <c r="J835" s="25">
        <v>4</v>
      </c>
      <c r="K835" s="25"/>
      <c r="L835" s="25">
        <v>2</v>
      </c>
      <c r="M835" s="25"/>
      <c r="N835" s="25"/>
    </row>
    <row r="836" spans="1:14" ht="22">
      <c r="A836" s="24">
        <v>40277</v>
      </c>
      <c r="B836" s="25" t="s">
        <v>994</v>
      </c>
      <c r="C836" s="25" t="s">
        <v>986</v>
      </c>
      <c r="D836" s="25" t="s">
        <v>153</v>
      </c>
      <c r="E836" s="25"/>
      <c r="F836" s="25"/>
      <c r="G836" s="25">
        <v>10</v>
      </c>
      <c r="H836" s="25" t="s">
        <v>158</v>
      </c>
      <c r="I836" s="25"/>
      <c r="J836" s="25">
        <v>7</v>
      </c>
      <c r="K836" s="25">
        <v>2</v>
      </c>
      <c r="L836" s="25">
        <v>4</v>
      </c>
      <c r="M836" s="25"/>
      <c r="N836" s="25"/>
    </row>
    <row r="837" spans="1:14" ht="22">
      <c r="A837" s="24">
        <v>40277</v>
      </c>
      <c r="B837" s="25" t="s">
        <v>995</v>
      </c>
      <c r="C837" s="25" t="s">
        <v>986</v>
      </c>
      <c r="D837" s="25" t="s">
        <v>153</v>
      </c>
      <c r="E837" s="25"/>
      <c r="F837" s="25"/>
      <c r="G837" s="25">
        <v>15</v>
      </c>
      <c r="H837" s="25" t="s">
        <v>154</v>
      </c>
      <c r="I837" s="25"/>
      <c r="J837" s="25"/>
      <c r="K837" s="25">
        <v>1</v>
      </c>
      <c r="L837" s="25">
        <v>1</v>
      </c>
      <c r="M837" s="25">
        <v>130</v>
      </c>
      <c r="N837" s="25">
        <v>82</v>
      </c>
    </row>
    <row r="838" spans="1:14" ht="22">
      <c r="A838" s="24">
        <v>40277</v>
      </c>
      <c r="B838" s="25" t="s">
        <v>996</v>
      </c>
      <c r="C838" s="25" t="s">
        <v>986</v>
      </c>
      <c r="D838" s="25" t="s">
        <v>153</v>
      </c>
      <c r="E838" s="25"/>
      <c r="F838" s="25"/>
      <c r="G838" s="25">
        <v>15</v>
      </c>
      <c r="H838" s="25" t="s">
        <v>156</v>
      </c>
      <c r="I838" s="25"/>
      <c r="J838" s="25">
        <v>1</v>
      </c>
      <c r="K838" s="25">
        <v>3</v>
      </c>
      <c r="L838" s="25">
        <v>3</v>
      </c>
      <c r="M838" s="25"/>
      <c r="N838" s="25"/>
    </row>
    <row r="839" spans="1:14" ht="22">
      <c r="A839" s="24">
        <v>40277</v>
      </c>
      <c r="B839" s="25" t="s">
        <v>997</v>
      </c>
      <c r="C839" s="25" t="s">
        <v>986</v>
      </c>
      <c r="D839" s="25" t="s">
        <v>166</v>
      </c>
      <c r="E839" s="25" t="s">
        <v>219</v>
      </c>
      <c r="F839" s="25">
        <v>2</v>
      </c>
      <c r="G839" s="25">
        <v>15</v>
      </c>
      <c r="H839" s="25" t="s">
        <v>158</v>
      </c>
      <c r="I839" s="25"/>
      <c r="J839" s="25">
        <v>6</v>
      </c>
      <c r="K839" s="25">
        <v>9</v>
      </c>
      <c r="L839" s="25">
        <v>6</v>
      </c>
      <c r="M839" s="25"/>
      <c r="N839" s="25"/>
    </row>
    <row r="840" spans="1:14" ht="22">
      <c r="A840" s="24">
        <v>40277</v>
      </c>
      <c r="B840" s="25" t="s">
        <v>998</v>
      </c>
      <c r="C840" s="25" t="s">
        <v>986</v>
      </c>
      <c r="D840" s="25" t="s">
        <v>153</v>
      </c>
      <c r="E840" s="25"/>
      <c r="F840" s="25"/>
      <c r="G840" s="25">
        <v>20</v>
      </c>
      <c r="H840" s="25" t="s">
        <v>154</v>
      </c>
      <c r="I840" s="25"/>
      <c r="J840" s="25">
        <v>2</v>
      </c>
      <c r="K840" s="25"/>
      <c r="L840" s="25"/>
      <c r="M840" s="25">
        <v>25</v>
      </c>
      <c r="N840" s="25">
        <v>77</v>
      </c>
    </row>
    <row r="841" spans="1:14" ht="22">
      <c r="A841" s="24">
        <v>40277</v>
      </c>
      <c r="B841" s="25" t="s">
        <v>999</v>
      </c>
      <c r="C841" s="25" t="s">
        <v>986</v>
      </c>
      <c r="D841" s="25" t="s">
        <v>153</v>
      </c>
      <c r="E841" s="25"/>
      <c r="F841" s="25"/>
      <c r="G841" s="25">
        <v>20</v>
      </c>
      <c r="H841" s="25" t="s">
        <v>156</v>
      </c>
      <c r="I841" s="25"/>
      <c r="J841" s="25">
        <v>10</v>
      </c>
      <c r="K841" s="25">
        <v>8</v>
      </c>
      <c r="L841" s="25"/>
      <c r="M841" s="25"/>
      <c r="N841" s="25"/>
    </row>
    <row r="842" spans="1:14" ht="22">
      <c r="A842" s="24">
        <v>40277</v>
      </c>
      <c r="B842" s="25" t="s">
        <v>1000</v>
      </c>
      <c r="C842" s="25" t="s">
        <v>986</v>
      </c>
      <c r="D842" s="25" t="s">
        <v>166</v>
      </c>
      <c r="E842" s="25" t="s">
        <v>219</v>
      </c>
      <c r="F842" s="25">
        <v>4</v>
      </c>
      <c r="G842" s="25">
        <v>20</v>
      </c>
      <c r="H842" s="25" t="s">
        <v>158</v>
      </c>
      <c r="I842" s="25"/>
      <c r="J842" s="25">
        <v>20</v>
      </c>
      <c r="K842" s="25">
        <v>13</v>
      </c>
      <c r="L842" s="25">
        <v>2</v>
      </c>
      <c r="M842" s="25"/>
      <c r="N842" s="25"/>
    </row>
    <row r="843" spans="1:14" ht="22">
      <c r="A843" s="24">
        <v>40277</v>
      </c>
      <c r="B843" s="25" t="s">
        <v>1001</v>
      </c>
      <c r="C843" s="25" t="s">
        <v>986</v>
      </c>
      <c r="D843" s="25" t="s">
        <v>180</v>
      </c>
      <c r="E843" s="25"/>
      <c r="F843" s="25"/>
      <c r="G843" s="25">
        <v>20</v>
      </c>
      <c r="H843" s="25" t="s">
        <v>158</v>
      </c>
      <c r="I843" s="25" t="s">
        <v>181</v>
      </c>
      <c r="J843" s="25"/>
      <c r="K843" s="25"/>
      <c r="L843" s="25"/>
      <c r="M843" s="25"/>
      <c r="N843" s="25"/>
    </row>
    <row r="844" spans="1:14" ht="22">
      <c r="A844" s="24">
        <v>40277</v>
      </c>
      <c r="B844" s="25" t="s">
        <v>1002</v>
      </c>
      <c r="C844" s="25" t="s">
        <v>986</v>
      </c>
      <c r="D844" s="25" t="s">
        <v>166</v>
      </c>
      <c r="E844" s="25" t="s">
        <v>171</v>
      </c>
      <c r="F844" s="25">
        <v>2</v>
      </c>
      <c r="G844" s="25">
        <v>20</v>
      </c>
      <c r="H844" s="25" t="s">
        <v>158</v>
      </c>
      <c r="I844" s="25"/>
      <c r="J844" s="25"/>
      <c r="K844" s="25"/>
      <c r="L844" s="25"/>
      <c r="M844" s="25"/>
      <c r="N844" s="25"/>
    </row>
    <row r="845" spans="1:14" ht="22">
      <c r="A845" s="24">
        <v>40277</v>
      </c>
      <c r="B845" s="25" t="s">
        <v>1003</v>
      </c>
      <c r="C845" s="25" t="s">
        <v>986</v>
      </c>
      <c r="D845" s="25" t="s">
        <v>153</v>
      </c>
      <c r="E845" s="25"/>
      <c r="F845" s="25"/>
      <c r="G845" s="25">
        <v>25</v>
      </c>
      <c r="H845" s="25" t="s">
        <v>154</v>
      </c>
      <c r="I845" s="25"/>
      <c r="J845" s="25">
        <v>3</v>
      </c>
      <c r="K845" s="25"/>
      <c r="L845" s="25">
        <v>1</v>
      </c>
      <c r="M845" s="25">
        <v>65</v>
      </c>
      <c r="N845" s="25">
        <v>5</v>
      </c>
    </row>
    <row r="846" spans="1:14" ht="22">
      <c r="A846" s="24">
        <v>40277</v>
      </c>
      <c r="B846" s="25" t="s">
        <v>1004</v>
      </c>
      <c r="C846" s="25" t="s">
        <v>986</v>
      </c>
      <c r="D846" s="25" t="s">
        <v>153</v>
      </c>
      <c r="E846" s="25"/>
      <c r="F846" s="25"/>
      <c r="G846" s="25">
        <v>25</v>
      </c>
      <c r="H846" s="25" t="s">
        <v>156</v>
      </c>
      <c r="I846" s="25"/>
      <c r="J846" s="25">
        <v>13</v>
      </c>
      <c r="K846" s="25">
        <v>9</v>
      </c>
      <c r="L846" s="25">
        <v>3</v>
      </c>
      <c r="M846" s="25"/>
      <c r="N846" s="25"/>
    </row>
    <row r="847" spans="1:14" ht="22">
      <c r="A847" s="24">
        <v>40277</v>
      </c>
      <c r="B847" s="25" t="s">
        <v>1005</v>
      </c>
      <c r="C847" s="25" t="s">
        <v>986</v>
      </c>
      <c r="D847" s="25" t="s">
        <v>166</v>
      </c>
      <c r="E847" s="25" t="s">
        <v>219</v>
      </c>
      <c r="F847" s="25">
        <v>12</v>
      </c>
      <c r="G847" s="25">
        <v>25</v>
      </c>
      <c r="H847" s="25" t="s">
        <v>158</v>
      </c>
      <c r="I847" s="25"/>
      <c r="J847" s="25">
        <v>31</v>
      </c>
      <c r="K847" s="25">
        <v>20</v>
      </c>
      <c r="L847" s="25">
        <v>7</v>
      </c>
      <c r="M847" s="25"/>
      <c r="N847" s="25"/>
    </row>
    <row r="848" spans="1:14" ht="22">
      <c r="A848" s="24">
        <v>40277</v>
      </c>
      <c r="B848" s="25" t="s">
        <v>1006</v>
      </c>
      <c r="C848" s="25" t="s">
        <v>986</v>
      </c>
      <c r="D848" s="25" t="s">
        <v>166</v>
      </c>
      <c r="E848" s="25" t="s">
        <v>171</v>
      </c>
      <c r="F848" s="25">
        <v>3</v>
      </c>
      <c r="G848" s="25">
        <v>25</v>
      </c>
      <c r="H848" s="25" t="s">
        <v>158</v>
      </c>
      <c r="I848" s="25"/>
      <c r="J848" s="25"/>
      <c r="K848" s="25"/>
      <c r="L848" s="25"/>
      <c r="M848" s="25"/>
      <c r="N848" s="25"/>
    </row>
    <row r="849" spans="1:14" ht="22">
      <c r="A849" s="24">
        <v>40277</v>
      </c>
      <c r="B849" s="25" t="s">
        <v>1007</v>
      </c>
      <c r="C849" s="25" t="s">
        <v>986</v>
      </c>
      <c r="D849" s="25" t="s">
        <v>153</v>
      </c>
      <c r="E849" s="25"/>
      <c r="F849" s="25"/>
      <c r="G849" s="25">
        <v>30</v>
      </c>
      <c r="H849" s="25" t="s">
        <v>154</v>
      </c>
      <c r="I849" s="25"/>
      <c r="J849" s="25">
        <v>7</v>
      </c>
      <c r="K849" s="25">
        <v>2</v>
      </c>
      <c r="L849" s="25"/>
      <c r="M849" s="25">
        <v>73</v>
      </c>
      <c r="N849" s="25">
        <v>47</v>
      </c>
    </row>
    <row r="850" spans="1:14" ht="22">
      <c r="A850" s="24">
        <v>40277</v>
      </c>
      <c r="B850" s="25" t="s">
        <v>1008</v>
      </c>
      <c r="C850" s="25" t="s">
        <v>986</v>
      </c>
      <c r="D850" s="25" t="s">
        <v>153</v>
      </c>
      <c r="E850" s="25"/>
      <c r="F850" s="25"/>
      <c r="G850" s="25">
        <v>30</v>
      </c>
      <c r="H850" s="25" t="s">
        <v>156</v>
      </c>
      <c r="I850" s="25"/>
      <c r="J850" s="25">
        <v>18</v>
      </c>
      <c r="K850" s="25">
        <v>3</v>
      </c>
      <c r="L850" s="25"/>
      <c r="M850" s="25"/>
      <c r="N850" s="25"/>
    </row>
    <row r="851" spans="1:14" ht="22">
      <c r="A851" s="24">
        <v>40277</v>
      </c>
      <c r="B851" s="25" t="s">
        <v>900</v>
      </c>
      <c r="C851" s="25" t="s">
        <v>986</v>
      </c>
      <c r="D851" s="25" t="s">
        <v>166</v>
      </c>
      <c r="E851" s="25" t="s">
        <v>219</v>
      </c>
      <c r="F851" s="25">
        <v>20</v>
      </c>
      <c r="G851" s="25">
        <v>30</v>
      </c>
      <c r="H851" s="25" t="s">
        <v>158</v>
      </c>
      <c r="I851" s="25"/>
      <c r="J851" s="25">
        <v>38</v>
      </c>
      <c r="K851" s="25">
        <v>8</v>
      </c>
      <c r="L851" s="25">
        <v>3</v>
      </c>
      <c r="M851" s="25"/>
      <c r="N851" s="25"/>
    </row>
    <row r="852" spans="1:14" ht="22">
      <c r="A852" s="24">
        <v>40277</v>
      </c>
      <c r="B852" s="25" t="s">
        <v>1009</v>
      </c>
      <c r="C852" s="25" t="s">
        <v>986</v>
      </c>
      <c r="D852" s="25" t="s">
        <v>166</v>
      </c>
      <c r="E852" s="25" t="s">
        <v>171</v>
      </c>
      <c r="F852" s="25">
        <v>5</v>
      </c>
      <c r="G852" s="25">
        <v>30</v>
      </c>
      <c r="H852" s="25" t="s">
        <v>158</v>
      </c>
      <c r="I852" s="25"/>
      <c r="J852" s="25"/>
      <c r="K852" s="25"/>
      <c r="L852" s="25"/>
      <c r="M852" s="25"/>
      <c r="N852" s="25"/>
    </row>
    <row r="853" spans="1:14" ht="22">
      <c r="A853" s="24">
        <v>40277</v>
      </c>
      <c r="B853" s="25" t="s">
        <v>1010</v>
      </c>
      <c r="C853" s="25" t="s">
        <v>986</v>
      </c>
      <c r="D853" s="25" t="s">
        <v>153</v>
      </c>
      <c r="E853" s="25"/>
      <c r="F853" s="25"/>
      <c r="G853" s="25">
        <v>35</v>
      </c>
      <c r="H853" s="25" t="s">
        <v>154</v>
      </c>
      <c r="I853" s="25"/>
      <c r="J853" s="25">
        <v>1</v>
      </c>
      <c r="K853" s="25"/>
      <c r="L853" s="25"/>
      <c r="M853" s="25">
        <v>107</v>
      </c>
      <c r="N853" s="25">
        <v>67</v>
      </c>
    </row>
    <row r="854" spans="1:14" ht="22">
      <c r="A854" s="24">
        <v>40277</v>
      </c>
      <c r="B854" s="25" t="s">
        <v>1011</v>
      </c>
      <c r="C854" s="25" t="s">
        <v>986</v>
      </c>
      <c r="D854" s="25" t="s">
        <v>153</v>
      </c>
      <c r="E854" s="25"/>
      <c r="F854" s="25"/>
      <c r="G854" s="25">
        <v>35</v>
      </c>
      <c r="H854" s="25" t="s">
        <v>156</v>
      </c>
      <c r="I854" s="25"/>
      <c r="J854" s="25">
        <v>13</v>
      </c>
      <c r="K854" s="25"/>
      <c r="L854" s="25"/>
      <c r="M854" s="25"/>
      <c r="N854" s="25"/>
    </row>
    <row r="855" spans="1:14" ht="22">
      <c r="A855" s="24">
        <v>40277</v>
      </c>
      <c r="B855" s="25" t="s">
        <v>1012</v>
      </c>
      <c r="C855" s="25" t="s">
        <v>986</v>
      </c>
      <c r="D855" s="25" t="s">
        <v>166</v>
      </c>
      <c r="E855" s="25" t="s">
        <v>219</v>
      </c>
      <c r="F855" s="25">
        <v>10</v>
      </c>
      <c r="G855" s="25">
        <v>35</v>
      </c>
      <c r="H855" s="25" t="s">
        <v>158</v>
      </c>
      <c r="I855" s="25"/>
      <c r="J855" s="25">
        <v>28</v>
      </c>
      <c r="K855" s="25">
        <v>4</v>
      </c>
      <c r="L855" s="25">
        <v>3</v>
      </c>
      <c r="M855" s="25"/>
      <c r="N855" s="25"/>
    </row>
    <row r="856" spans="1:14" ht="22">
      <c r="A856" s="24">
        <v>40277</v>
      </c>
      <c r="B856" s="25" t="s">
        <v>1013</v>
      </c>
      <c r="C856" s="25" t="s">
        <v>986</v>
      </c>
      <c r="D856" s="25" t="s">
        <v>166</v>
      </c>
      <c r="E856" s="25" t="s">
        <v>171</v>
      </c>
      <c r="F856" s="25">
        <v>5</v>
      </c>
      <c r="G856" s="25">
        <v>35</v>
      </c>
      <c r="H856" s="25" t="s">
        <v>158</v>
      </c>
      <c r="I856" s="25"/>
      <c r="J856" s="25"/>
      <c r="K856" s="25"/>
      <c r="L856" s="25"/>
      <c r="M856" s="25"/>
      <c r="N856" s="25"/>
    </row>
    <row r="857" spans="1:14" ht="22">
      <c r="A857" s="24">
        <v>40277</v>
      </c>
      <c r="B857" s="25" t="s">
        <v>1014</v>
      </c>
      <c r="C857" s="25" t="s">
        <v>986</v>
      </c>
      <c r="D857" s="25" t="s">
        <v>153</v>
      </c>
      <c r="E857" s="25"/>
      <c r="F857" s="25"/>
      <c r="G857" s="25">
        <v>40</v>
      </c>
      <c r="H857" s="25" t="s">
        <v>154</v>
      </c>
      <c r="I857" s="25"/>
      <c r="J857" s="25">
        <v>6</v>
      </c>
      <c r="K857" s="25">
        <v>1</v>
      </c>
      <c r="L857" s="25"/>
      <c r="M857" s="25">
        <v>46</v>
      </c>
      <c r="N857" s="25">
        <v>3</v>
      </c>
    </row>
    <row r="858" spans="1:14" ht="22">
      <c r="A858" s="24">
        <v>40277</v>
      </c>
      <c r="B858" s="25" t="s">
        <v>1015</v>
      </c>
      <c r="C858" s="25" t="s">
        <v>986</v>
      </c>
      <c r="D858" s="25" t="s">
        <v>153</v>
      </c>
      <c r="E858" s="25"/>
      <c r="F858" s="25"/>
      <c r="G858" s="25">
        <v>40</v>
      </c>
      <c r="H858" s="25" t="s">
        <v>156</v>
      </c>
      <c r="I858" s="25"/>
      <c r="J858" s="25">
        <v>10</v>
      </c>
      <c r="K858" s="25">
        <v>8</v>
      </c>
      <c r="L858" s="25">
        <v>1</v>
      </c>
      <c r="M858" s="25"/>
      <c r="N858" s="25"/>
    </row>
    <row r="859" spans="1:14" ht="22">
      <c r="A859" s="24">
        <v>40277</v>
      </c>
      <c r="B859" s="25" t="s">
        <v>1016</v>
      </c>
      <c r="C859" s="25" t="s">
        <v>986</v>
      </c>
      <c r="D859" s="25" t="s">
        <v>166</v>
      </c>
      <c r="E859" s="25" t="s">
        <v>219</v>
      </c>
      <c r="F859" s="25">
        <v>25</v>
      </c>
      <c r="G859" s="25">
        <v>40</v>
      </c>
      <c r="H859" s="25" t="s">
        <v>158</v>
      </c>
      <c r="I859" s="25"/>
      <c r="J859" s="25">
        <v>38</v>
      </c>
      <c r="K859" s="25">
        <v>27</v>
      </c>
      <c r="L859" s="25">
        <v>7</v>
      </c>
      <c r="M859" s="25"/>
      <c r="N859" s="25"/>
    </row>
    <row r="860" spans="1:14" ht="22">
      <c r="A860" s="24">
        <v>40277</v>
      </c>
      <c r="B860" s="25" t="s">
        <v>905</v>
      </c>
      <c r="C860" s="25" t="s">
        <v>986</v>
      </c>
      <c r="D860" s="25" t="s">
        <v>166</v>
      </c>
      <c r="E860" s="25" t="s">
        <v>178</v>
      </c>
      <c r="F860" s="25">
        <v>5</v>
      </c>
      <c r="G860" s="25">
        <v>40</v>
      </c>
      <c r="H860" s="25" t="s">
        <v>158</v>
      </c>
      <c r="I860" s="25"/>
      <c r="J860" s="25"/>
      <c r="K860" s="25"/>
      <c r="L860" s="25"/>
      <c r="M860" s="25"/>
      <c r="N860" s="25"/>
    </row>
    <row r="861" spans="1:14" ht="22">
      <c r="A861" s="24">
        <v>40277</v>
      </c>
      <c r="B861" s="25" t="s">
        <v>1017</v>
      </c>
      <c r="C861" s="25" t="s">
        <v>986</v>
      </c>
      <c r="D861" s="25" t="s">
        <v>166</v>
      </c>
      <c r="E861" s="25" t="s">
        <v>646</v>
      </c>
      <c r="F861" s="25">
        <v>20</v>
      </c>
      <c r="G861" s="25">
        <v>40</v>
      </c>
      <c r="H861" s="25" t="s">
        <v>158</v>
      </c>
      <c r="I861" s="25"/>
      <c r="J861" s="25"/>
      <c r="K861" s="25"/>
      <c r="L861" s="25"/>
      <c r="M861" s="25"/>
      <c r="N861" s="25"/>
    </row>
    <row r="862" spans="1:14" ht="22">
      <c r="A862" s="24">
        <v>40277</v>
      </c>
      <c r="B862" s="25" t="s">
        <v>1018</v>
      </c>
      <c r="C862" s="25" t="s">
        <v>986</v>
      </c>
      <c r="D862" s="25" t="s">
        <v>180</v>
      </c>
      <c r="E862" s="25"/>
      <c r="F862" s="25"/>
      <c r="G862" s="25">
        <v>40</v>
      </c>
      <c r="H862" s="25" t="s">
        <v>158</v>
      </c>
      <c r="I862" s="25" t="s">
        <v>181</v>
      </c>
      <c r="J862" s="25"/>
      <c r="K862" s="25"/>
      <c r="L862" s="25"/>
      <c r="M862" s="25"/>
      <c r="N862" s="25"/>
    </row>
    <row r="863" spans="1:14" ht="22">
      <c r="A863" s="24">
        <v>40277</v>
      </c>
      <c r="B863" s="25" t="s">
        <v>1019</v>
      </c>
      <c r="C863" s="25" t="s">
        <v>986</v>
      </c>
      <c r="D863" s="25" t="s">
        <v>153</v>
      </c>
      <c r="E863" s="25"/>
      <c r="F863" s="25"/>
      <c r="G863" s="25">
        <v>45</v>
      </c>
      <c r="H863" s="25" t="s">
        <v>154</v>
      </c>
      <c r="I863" s="25"/>
      <c r="J863" s="25">
        <v>5</v>
      </c>
      <c r="K863" s="25">
        <v>3</v>
      </c>
      <c r="L863" s="25"/>
      <c r="M863" s="25">
        <v>18</v>
      </c>
      <c r="N863" s="25">
        <v>16</v>
      </c>
    </row>
    <row r="864" spans="1:14" ht="22">
      <c r="A864" s="24">
        <v>40277</v>
      </c>
      <c r="B864" s="25" t="s">
        <v>1020</v>
      </c>
      <c r="C864" s="25" t="s">
        <v>986</v>
      </c>
      <c r="D864" s="25" t="s">
        <v>153</v>
      </c>
      <c r="E864" s="25"/>
      <c r="F864" s="25"/>
      <c r="G864" s="25">
        <v>45</v>
      </c>
      <c r="H864" s="25" t="s">
        <v>156</v>
      </c>
      <c r="I864" s="25"/>
      <c r="J864" s="25">
        <v>8</v>
      </c>
      <c r="K864" s="25">
        <v>9</v>
      </c>
      <c r="L864" s="25">
        <v>3</v>
      </c>
      <c r="M864" s="25"/>
      <c r="N864" s="25"/>
    </row>
    <row r="865" spans="1:14" ht="22">
      <c r="A865" s="24">
        <v>40277</v>
      </c>
      <c r="B865" s="25" t="s">
        <v>1021</v>
      </c>
      <c r="C865" s="25" t="s">
        <v>986</v>
      </c>
      <c r="D865" s="25" t="s">
        <v>166</v>
      </c>
      <c r="E865" s="25" t="s">
        <v>219</v>
      </c>
      <c r="F865" s="25">
        <v>15</v>
      </c>
      <c r="G865" s="25">
        <v>45</v>
      </c>
      <c r="H865" s="25" t="s">
        <v>158</v>
      </c>
      <c r="I865" s="25"/>
      <c r="J865" s="25">
        <v>15</v>
      </c>
      <c r="K865" s="25">
        <v>16</v>
      </c>
      <c r="L865" s="25">
        <v>4</v>
      </c>
      <c r="M865" s="25"/>
      <c r="N865" s="25"/>
    </row>
    <row r="866" spans="1:14" ht="22">
      <c r="A866" s="24">
        <v>40277</v>
      </c>
      <c r="B866" s="25" t="s">
        <v>1022</v>
      </c>
      <c r="C866" s="25" t="s">
        <v>986</v>
      </c>
      <c r="D866" s="25" t="s">
        <v>180</v>
      </c>
      <c r="E866" s="25"/>
      <c r="F866" s="25"/>
      <c r="G866" s="25">
        <v>45</v>
      </c>
      <c r="H866" s="25" t="s">
        <v>158</v>
      </c>
      <c r="I866" s="25" t="s">
        <v>201</v>
      </c>
      <c r="J866" s="25"/>
      <c r="K866" s="25"/>
      <c r="L866" s="25"/>
      <c r="M866" s="25"/>
      <c r="N866" s="25"/>
    </row>
    <row r="867" spans="1:14" ht="22">
      <c r="A867" s="24">
        <v>40277</v>
      </c>
      <c r="B867" s="25" t="s">
        <v>1023</v>
      </c>
      <c r="C867" s="25" t="s">
        <v>986</v>
      </c>
      <c r="D867" s="25" t="s">
        <v>166</v>
      </c>
      <c r="E867" s="25" t="s">
        <v>178</v>
      </c>
      <c r="F867" s="25">
        <v>5</v>
      </c>
      <c r="G867" s="25">
        <v>45</v>
      </c>
      <c r="H867" s="25" t="s">
        <v>158</v>
      </c>
      <c r="I867" s="25"/>
      <c r="J867" s="25"/>
      <c r="K867" s="25"/>
      <c r="L867" s="25"/>
      <c r="M867" s="25"/>
      <c r="N867" s="25"/>
    </row>
    <row r="868" spans="1:14" ht="22">
      <c r="A868" s="24">
        <v>40277</v>
      </c>
      <c r="B868" s="25" t="s">
        <v>1024</v>
      </c>
      <c r="C868" s="25" t="s">
        <v>986</v>
      </c>
      <c r="D868" s="25" t="s">
        <v>166</v>
      </c>
      <c r="E868" s="25" t="s">
        <v>646</v>
      </c>
      <c r="F868" s="25">
        <v>20</v>
      </c>
      <c r="G868" s="25">
        <v>45</v>
      </c>
      <c r="H868" s="25" t="s">
        <v>158</v>
      </c>
      <c r="I868" s="25"/>
      <c r="J868" s="25"/>
      <c r="K868" s="25"/>
      <c r="L868" s="25"/>
      <c r="M868" s="25"/>
      <c r="N868" s="25"/>
    </row>
    <row r="869" spans="1:14" ht="22">
      <c r="A869" s="24">
        <v>40277</v>
      </c>
      <c r="B869" s="25" t="s">
        <v>1025</v>
      </c>
      <c r="C869" s="25" t="s">
        <v>986</v>
      </c>
      <c r="D869" s="25" t="s">
        <v>153</v>
      </c>
      <c r="E869" s="25"/>
      <c r="F869" s="25"/>
      <c r="G869" s="25">
        <v>50</v>
      </c>
      <c r="H869" s="25" t="s">
        <v>154</v>
      </c>
      <c r="I869" s="25"/>
      <c r="J869" s="25">
        <v>6</v>
      </c>
      <c r="K869" s="25">
        <v>10</v>
      </c>
      <c r="L869" s="25">
        <v>1</v>
      </c>
      <c r="M869" s="25">
        <v>37</v>
      </c>
      <c r="N869" s="25">
        <v>21</v>
      </c>
    </row>
    <row r="870" spans="1:14" ht="22">
      <c r="A870" s="24">
        <v>40277</v>
      </c>
      <c r="B870" s="25" t="s">
        <v>1026</v>
      </c>
      <c r="C870" s="25" t="s">
        <v>986</v>
      </c>
      <c r="D870" s="25" t="s">
        <v>153</v>
      </c>
      <c r="E870" s="25"/>
      <c r="F870" s="25"/>
      <c r="G870" s="25">
        <v>50</v>
      </c>
      <c r="H870" s="25" t="s">
        <v>156</v>
      </c>
      <c r="I870" s="25"/>
      <c r="J870" s="25">
        <v>12</v>
      </c>
      <c r="K870" s="25">
        <v>17</v>
      </c>
      <c r="L870" s="25">
        <v>3</v>
      </c>
      <c r="M870" s="25"/>
      <c r="N870" s="25"/>
    </row>
    <row r="871" spans="1:14" ht="22">
      <c r="A871" s="24">
        <v>40277</v>
      </c>
      <c r="B871" s="25" t="s">
        <v>1027</v>
      </c>
      <c r="C871" s="25" t="s">
        <v>986</v>
      </c>
      <c r="D871" s="25" t="s">
        <v>166</v>
      </c>
      <c r="E871" s="25" t="s">
        <v>219</v>
      </c>
      <c r="F871" s="25">
        <v>10</v>
      </c>
      <c r="G871" s="25">
        <v>50</v>
      </c>
      <c r="H871" s="25" t="s">
        <v>158</v>
      </c>
      <c r="I871" s="25"/>
      <c r="J871" s="25">
        <v>25</v>
      </c>
      <c r="K871" s="25">
        <v>29</v>
      </c>
      <c r="L871" s="25">
        <v>3</v>
      </c>
      <c r="M871" s="25"/>
      <c r="N871" s="25"/>
    </row>
    <row r="872" spans="1:14" ht="22">
      <c r="A872" s="24">
        <v>40277</v>
      </c>
      <c r="B872" s="25" t="s">
        <v>915</v>
      </c>
      <c r="C872" s="25" t="s">
        <v>986</v>
      </c>
      <c r="D872" s="25" t="s">
        <v>166</v>
      </c>
      <c r="E872" s="25" t="s">
        <v>178</v>
      </c>
      <c r="F872" s="25">
        <v>2</v>
      </c>
      <c r="G872" s="25">
        <v>50</v>
      </c>
      <c r="H872" s="25" t="s">
        <v>158</v>
      </c>
      <c r="I872" s="25"/>
      <c r="J872" s="25"/>
      <c r="K872" s="25"/>
      <c r="L872" s="25"/>
      <c r="M872" s="25"/>
      <c r="N872" s="25"/>
    </row>
    <row r="873" spans="1:14" ht="22">
      <c r="A873" s="24">
        <v>40277</v>
      </c>
      <c r="B873" s="25" t="s">
        <v>1028</v>
      </c>
      <c r="C873" s="25" t="s">
        <v>986</v>
      </c>
      <c r="D873" s="25" t="s">
        <v>166</v>
      </c>
      <c r="E873" s="25" t="s">
        <v>171</v>
      </c>
      <c r="F873" s="25">
        <v>3</v>
      </c>
      <c r="G873" s="25">
        <v>50</v>
      </c>
      <c r="H873" s="25" t="s">
        <v>158</v>
      </c>
      <c r="I873" s="25"/>
      <c r="J873" s="25"/>
      <c r="K873" s="25"/>
      <c r="L873" s="25"/>
      <c r="M873" s="25"/>
      <c r="N873" s="25"/>
    </row>
    <row r="874" spans="1:14" ht="22">
      <c r="A874" s="24">
        <v>40277</v>
      </c>
      <c r="B874" s="25" t="s">
        <v>1029</v>
      </c>
      <c r="C874" s="25" t="s">
        <v>986</v>
      </c>
      <c r="D874" s="25" t="s">
        <v>166</v>
      </c>
      <c r="E874" s="25" t="s">
        <v>646</v>
      </c>
      <c r="F874" s="25">
        <v>10</v>
      </c>
      <c r="G874" s="25">
        <v>50</v>
      </c>
      <c r="H874" s="25" t="s">
        <v>158</v>
      </c>
      <c r="I874" s="25"/>
      <c r="J874" s="25"/>
      <c r="K874" s="25"/>
      <c r="L874" s="25"/>
      <c r="M874" s="25"/>
      <c r="N874" s="25"/>
    </row>
    <row r="875" spans="1:14" ht="22">
      <c r="A875" s="24">
        <v>40277</v>
      </c>
      <c r="B875" s="25" t="s">
        <v>1030</v>
      </c>
      <c r="C875" s="25" t="s">
        <v>986</v>
      </c>
      <c r="D875" s="25" t="s">
        <v>166</v>
      </c>
      <c r="E875" s="25" t="s">
        <v>191</v>
      </c>
      <c r="F875" s="25">
        <v>5</v>
      </c>
      <c r="G875" s="25">
        <v>50</v>
      </c>
      <c r="H875" s="25" t="s">
        <v>158</v>
      </c>
      <c r="I875" s="25"/>
      <c r="J875" s="25"/>
      <c r="K875" s="25"/>
      <c r="L875" s="25"/>
      <c r="M875" s="25"/>
      <c r="N875" s="25"/>
    </row>
    <row r="876" spans="1:14" ht="22">
      <c r="A876" s="24">
        <v>40277</v>
      </c>
      <c r="B876" s="25" t="s">
        <v>1031</v>
      </c>
      <c r="C876" s="25" t="s">
        <v>986</v>
      </c>
      <c r="D876" s="25" t="s">
        <v>153</v>
      </c>
      <c r="E876" s="25"/>
      <c r="F876" s="25"/>
      <c r="G876" s="25">
        <v>55</v>
      </c>
      <c r="H876" s="25" t="s">
        <v>154</v>
      </c>
      <c r="I876" s="25"/>
      <c r="J876" s="25"/>
      <c r="K876" s="25"/>
      <c r="L876" s="25"/>
      <c r="M876" s="25">
        <v>194</v>
      </c>
      <c r="N876" s="25">
        <v>220</v>
      </c>
    </row>
    <row r="877" spans="1:14" ht="22">
      <c r="A877" s="24">
        <v>40277</v>
      </c>
      <c r="B877" s="25" t="s">
        <v>1032</v>
      </c>
      <c r="C877" s="25" t="s">
        <v>986</v>
      </c>
      <c r="D877" s="25" t="s">
        <v>153</v>
      </c>
      <c r="E877" s="25"/>
      <c r="F877" s="25"/>
      <c r="G877" s="25">
        <v>55</v>
      </c>
      <c r="H877" s="25" t="s">
        <v>156</v>
      </c>
      <c r="I877" s="25"/>
      <c r="J877" s="25"/>
      <c r="K877" s="25">
        <v>1</v>
      </c>
      <c r="L877" s="25">
        <v>1</v>
      </c>
      <c r="M877" s="25"/>
      <c r="N877" s="25"/>
    </row>
    <row r="878" spans="1:14" ht="22">
      <c r="A878" s="24">
        <v>40277</v>
      </c>
      <c r="B878" s="25" t="s">
        <v>1033</v>
      </c>
      <c r="C878" s="25" t="s">
        <v>986</v>
      </c>
      <c r="D878" s="25" t="s">
        <v>166</v>
      </c>
      <c r="E878" s="25" t="s">
        <v>646</v>
      </c>
      <c r="F878" s="25">
        <v>50</v>
      </c>
      <c r="G878" s="25">
        <v>55</v>
      </c>
      <c r="H878" s="25" t="s">
        <v>158</v>
      </c>
      <c r="I878" s="25"/>
      <c r="J878" s="25">
        <v>1</v>
      </c>
      <c r="K878" s="25">
        <v>1</v>
      </c>
      <c r="L878" s="25">
        <v>1</v>
      </c>
      <c r="M878" s="25"/>
      <c r="N878" s="25"/>
    </row>
    <row r="879" spans="1:14" ht="22">
      <c r="A879" s="24">
        <v>40277</v>
      </c>
      <c r="B879" s="25" t="s">
        <v>1034</v>
      </c>
      <c r="C879" s="25" t="s">
        <v>986</v>
      </c>
      <c r="D879" s="25" t="s">
        <v>166</v>
      </c>
      <c r="E879" s="25" t="s">
        <v>110</v>
      </c>
      <c r="F879" s="25">
        <v>10</v>
      </c>
      <c r="G879" s="25">
        <v>55</v>
      </c>
      <c r="H879" s="25" t="s">
        <v>158</v>
      </c>
      <c r="I879" s="25"/>
      <c r="J879" s="25"/>
      <c r="K879" s="25"/>
      <c r="L879" s="25"/>
      <c r="M879" s="25"/>
      <c r="N879" s="25"/>
    </row>
    <row r="880" spans="1:14" ht="22">
      <c r="A880" s="24">
        <v>40277</v>
      </c>
      <c r="B880" s="25" t="s">
        <v>1035</v>
      </c>
      <c r="C880" s="25" t="s">
        <v>986</v>
      </c>
      <c r="D880" s="25" t="s">
        <v>166</v>
      </c>
      <c r="E880" s="25" t="s">
        <v>171</v>
      </c>
      <c r="F880" s="25">
        <v>5</v>
      </c>
      <c r="G880" s="25">
        <v>55</v>
      </c>
      <c r="H880" s="25" t="s">
        <v>158</v>
      </c>
      <c r="I880" s="25"/>
      <c r="J880" s="25"/>
      <c r="K880" s="25"/>
      <c r="L880" s="25"/>
      <c r="M880" s="25"/>
      <c r="N880" s="25"/>
    </row>
    <row r="881" spans="1:14" ht="22">
      <c r="A881" s="24">
        <v>40278</v>
      </c>
      <c r="B881" s="25" t="s">
        <v>1036</v>
      </c>
      <c r="C881" s="25" t="s">
        <v>1037</v>
      </c>
      <c r="D881" s="25" t="s">
        <v>153</v>
      </c>
      <c r="E881" s="25"/>
      <c r="F881" s="25"/>
      <c r="G881" s="25">
        <v>0</v>
      </c>
      <c r="H881" s="25" t="s">
        <v>154</v>
      </c>
      <c r="I881" s="25"/>
      <c r="J881" s="25">
        <v>400</v>
      </c>
      <c r="K881" s="25"/>
      <c r="L881" s="25"/>
      <c r="M881" s="25">
        <v>136</v>
      </c>
      <c r="N881" s="25">
        <v>102</v>
      </c>
    </row>
    <row r="882" spans="1:14" ht="22">
      <c r="A882" s="24">
        <v>40278</v>
      </c>
      <c r="B882" s="25" t="s">
        <v>1038</v>
      </c>
      <c r="C882" s="25" t="s">
        <v>1037</v>
      </c>
      <c r="D882" s="25" t="s">
        <v>153</v>
      </c>
      <c r="E882" s="25"/>
      <c r="F882" s="25"/>
      <c r="G882" s="25">
        <v>0</v>
      </c>
      <c r="H882" s="25" t="s">
        <v>156</v>
      </c>
      <c r="I882" s="25"/>
      <c r="J882" s="25">
        <v>400</v>
      </c>
      <c r="K882" s="25"/>
      <c r="L882" s="25"/>
      <c r="M882" s="25"/>
      <c r="N882" s="25"/>
    </row>
    <row r="883" spans="1:14" ht="22">
      <c r="A883" s="24">
        <v>40278</v>
      </c>
      <c r="B883" s="25" t="s">
        <v>1039</v>
      </c>
      <c r="C883" s="25" t="s">
        <v>1037</v>
      </c>
      <c r="D883" s="25" t="s">
        <v>153</v>
      </c>
      <c r="E883" s="25"/>
      <c r="F883" s="25"/>
      <c r="G883" s="25">
        <v>0</v>
      </c>
      <c r="H883" s="25" t="s">
        <v>158</v>
      </c>
      <c r="I883" s="25"/>
      <c r="J883" s="25">
        <v>7</v>
      </c>
      <c r="K883" s="25"/>
      <c r="L883" s="25"/>
      <c r="M883" s="25"/>
      <c r="N883" s="25"/>
    </row>
    <row r="884" spans="1:14" ht="22">
      <c r="A884" s="24">
        <v>40278</v>
      </c>
      <c r="B884" s="25" t="s">
        <v>1040</v>
      </c>
      <c r="C884" s="25" t="s">
        <v>1037</v>
      </c>
      <c r="D884" s="25" t="s">
        <v>153</v>
      </c>
      <c r="E884" s="25"/>
      <c r="F884" s="25"/>
      <c r="G884" s="25">
        <v>5</v>
      </c>
      <c r="H884" s="25" t="s">
        <v>154</v>
      </c>
      <c r="I884" s="25"/>
      <c r="J884" s="25">
        <v>6</v>
      </c>
      <c r="K884" s="25"/>
      <c r="L884" s="25">
        <v>2</v>
      </c>
      <c r="M884" s="25">
        <v>36</v>
      </c>
      <c r="N884" s="25">
        <v>25</v>
      </c>
    </row>
    <row r="885" spans="1:14" ht="22">
      <c r="A885" s="24">
        <v>40278</v>
      </c>
      <c r="B885" s="25" t="s">
        <v>1041</v>
      </c>
      <c r="C885" s="25" t="s">
        <v>1037</v>
      </c>
      <c r="D885" s="25" t="s">
        <v>153</v>
      </c>
      <c r="E885" s="25"/>
      <c r="F885" s="25"/>
      <c r="G885" s="25">
        <v>5</v>
      </c>
      <c r="H885" s="25" t="s">
        <v>156</v>
      </c>
      <c r="I885" s="25"/>
      <c r="J885" s="25">
        <v>900</v>
      </c>
      <c r="K885" s="25"/>
      <c r="L885" s="25">
        <v>200</v>
      </c>
      <c r="M885" s="25"/>
      <c r="N885" s="25"/>
    </row>
    <row r="886" spans="1:14" ht="22">
      <c r="A886" s="24">
        <v>40278</v>
      </c>
      <c r="B886" s="25" t="s">
        <v>896</v>
      </c>
      <c r="C886" s="25" t="s">
        <v>1037</v>
      </c>
      <c r="D886" s="25" t="s">
        <v>153</v>
      </c>
      <c r="E886" s="25"/>
      <c r="F886" s="25"/>
      <c r="G886" s="25">
        <v>5</v>
      </c>
      <c r="H886" s="25" t="s">
        <v>156</v>
      </c>
      <c r="I886" s="25"/>
      <c r="J886" s="25">
        <v>9</v>
      </c>
      <c r="K886" s="25"/>
      <c r="L886" s="25">
        <v>2</v>
      </c>
      <c r="M886" s="25"/>
      <c r="N886" s="25"/>
    </row>
    <row r="887" spans="1:14" ht="22">
      <c r="A887" s="24">
        <v>40278</v>
      </c>
      <c r="B887" s="25" t="s">
        <v>1001</v>
      </c>
      <c r="C887" s="25" t="s">
        <v>1037</v>
      </c>
      <c r="D887" s="25" t="s">
        <v>153</v>
      </c>
      <c r="E887" s="25"/>
      <c r="F887" s="25"/>
      <c r="G887" s="25">
        <v>5</v>
      </c>
      <c r="H887" s="25" t="s">
        <v>158</v>
      </c>
      <c r="I887" s="25"/>
      <c r="J887" s="25">
        <v>13</v>
      </c>
      <c r="K887" s="25"/>
      <c r="L887" s="25">
        <v>4</v>
      </c>
      <c r="M887" s="25"/>
      <c r="N887" s="25"/>
    </row>
    <row r="888" spans="1:14" ht="22">
      <c r="A888" s="24">
        <v>40278</v>
      </c>
      <c r="B888" s="25" t="s">
        <v>1042</v>
      </c>
      <c r="C888" s="25" t="s">
        <v>1037</v>
      </c>
      <c r="D888" s="25" t="s">
        <v>153</v>
      </c>
      <c r="E888" s="25"/>
      <c r="F888" s="25"/>
      <c r="G888" s="25">
        <v>10</v>
      </c>
      <c r="H888" s="25" t="s">
        <v>154</v>
      </c>
      <c r="I888" s="25"/>
      <c r="J888" s="25">
        <v>4</v>
      </c>
      <c r="K888" s="25"/>
      <c r="L888" s="25">
        <v>3</v>
      </c>
      <c r="M888" s="25">
        <v>55</v>
      </c>
      <c r="N888" s="25">
        <v>50</v>
      </c>
    </row>
    <row r="889" spans="1:14" ht="22">
      <c r="A889" s="24">
        <v>40278</v>
      </c>
      <c r="B889" s="25" t="s">
        <v>1043</v>
      </c>
      <c r="C889" s="25" t="s">
        <v>1037</v>
      </c>
      <c r="D889" s="25" t="s">
        <v>153</v>
      </c>
      <c r="E889" s="25"/>
      <c r="F889" s="25"/>
      <c r="G889" s="25">
        <v>10</v>
      </c>
      <c r="H889" s="25" t="s">
        <v>156</v>
      </c>
      <c r="I889" s="25"/>
      <c r="J889" s="25">
        <v>4</v>
      </c>
      <c r="K889" s="25">
        <v>1</v>
      </c>
      <c r="L889" s="25">
        <v>3</v>
      </c>
      <c r="M889" s="25"/>
      <c r="N889" s="25"/>
    </row>
    <row r="890" spans="1:14" ht="22">
      <c r="A890" s="24">
        <v>40278</v>
      </c>
      <c r="B890" s="25" t="s">
        <v>1044</v>
      </c>
      <c r="C890" s="25" t="s">
        <v>1037</v>
      </c>
      <c r="D890" s="25" t="s">
        <v>153</v>
      </c>
      <c r="E890" s="25"/>
      <c r="F890" s="25"/>
      <c r="G890" s="25">
        <v>10</v>
      </c>
      <c r="H890" s="25" t="s">
        <v>158</v>
      </c>
      <c r="I890" s="25"/>
      <c r="J890" s="25">
        <v>11</v>
      </c>
      <c r="K890" s="25">
        <v>1</v>
      </c>
      <c r="L890" s="25">
        <v>5</v>
      </c>
      <c r="M890" s="25"/>
      <c r="N890" s="25"/>
    </row>
    <row r="891" spans="1:14" ht="22">
      <c r="A891" s="24">
        <v>40278</v>
      </c>
      <c r="B891" s="25" t="s">
        <v>1045</v>
      </c>
      <c r="C891" s="25" t="s">
        <v>1037</v>
      </c>
      <c r="D891" s="25" t="s">
        <v>166</v>
      </c>
      <c r="E891" s="25" t="s">
        <v>219</v>
      </c>
      <c r="F891" s="25">
        <v>30</v>
      </c>
      <c r="G891" s="25">
        <v>15</v>
      </c>
      <c r="H891" s="25" t="s">
        <v>154</v>
      </c>
      <c r="I891" s="25"/>
      <c r="J891" s="25"/>
      <c r="K891" s="25"/>
      <c r="L891" s="25"/>
      <c r="M891" s="25">
        <v>123</v>
      </c>
      <c r="N891" s="25">
        <v>40</v>
      </c>
    </row>
    <row r="892" spans="1:14" ht="22">
      <c r="A892" s="24">
        <v>40278</v>
      </c>
      <c r="B892" s="25" t="s">
        <v>1046</v>
      </c>
      <c r="C892" s="25" t="s">
        <v>1037</v>
      </c>
      <c r="D892" s="25" t="s">
        <v>153</v>
      </c>
      <c r="E892" s="25"/>
      <c r="F892" s="25"/>
      <c r="G892" s="25">
        <v>15</v>
      </c>
      <c r="H892" s="25" t="s">
        <v>156</v>
      </c>
      <c r="I892" s="25"/>
      <c r="J892" s="25">
        <v>7</v>
      </c>
      <c r="K892" s="25">
        <v>2</v>
      </c>
      <c r="L892" s="25">
        <v>3</v>
      </c>
      <c r="M892" s="25"/>
      <c r="N892" s="25"/>
    </row>
    <row r="893" spans="1:14" ht="22">
      <c r="A893" s="24">
        <v>40278</v>
      </c>
      <c r="B893" s="25" t="s">
        <v>1047</v>
      </c>
      <c r="C893" s="25" t="s">
        <v>1037</v>
      </c>
      <c r="D893" s="25" t="s">
        <v>153</v>
      </c>
      <c r="E893" s="25"/>
      <c r="F893" s="25"/>
      <c r="G893" s="25">
        <v>15</v>
      </c>
      <c r="H893" s="25" t="s">
        <v>158</v>
      </c>
      <c r="I893" s="25"/>
      <c r="J893" s="25">
        <v>11</v>
      </c>
      <c r="K893" s="25">
        <v>2</v>
      </c>
      <c r="L893" s="25">
        <v>5</v>
      </c>
      <c r="M893" s="25"/>
      <c r="N893" s="25"/>
    </row>
    <row r="894" spans="1:14" ht="22">
      <c r="A894" s="24">
        <v>40278</v>
      </c>
      <c r="B894" s="25" t="s">
        <v>1048</v>
      </c>
      <c r="C894" s="25" t="s">
        <v>1037</v>
      </c>
      <c r="D894" s="25" t="s">
        <v>166</v>
      </c>
      <c r="E894" s="25" t="s">
        <v>219</v>
      </c>
      <c r="F894" s="25">
        <v>30</v>
      </c>
      <c r="G894" s="25">
        <v>20</v>
      </c>
      <c r="H894" s="25" t="s">
        <v>154</v>
      </c>
      <c r="I894" s="25"/>
      <c r="J894" s="25">
        <v>10</v>
      </c>
      <c r="K894" s="25">
        <v>7</v>
      </c>
      <c r="L894" s="25">
        <v>5</v>
      </c>
      <c r="M894" s="25">
        <v>30</v>
      </c>
      <c r="N894" s="25">
        <v>15</v>
      </c>
    </row>
    <row r="895" spans="1:14" ht="22">
      <c r="A895" s="24">
        <v>40278</v>
      </c>
      <c r="B895" s="25" t="s">
        <v>1049</v>
      </c>
      <c r="C895" s="25" t="s">
        <v>1037</v>
      </c>
      <c r="D895" s="25" t="s">
        <v>166</v>
      </c>
      <c r="E895" s="25" t="s">
        <v>219</v>
      </c>
      <c r="F895" s="25">
        <v>30</v>
      </c>
      <c r="G895" s="25">
        <v>20</v>
      </c>
      <c r="H895" s="25" t="s">
        <v>156</v>
      </c>
      <c r="I895" s="25"/>
      <c r="J895" s="25">
        <v>21</v>
      </c>
      <c r="K895" s="25">
        <v>14</v>
      </c>
      <c r="L895" s="25">
        <v>5</v>
      </c>
      <c r="M895" s="25"/>
      <c r="N895" s="25"/>
    </row>
    <row r="896" spans="1:14" ht="22">
      <c r="A896" s="24">
        <v>40278</v>
      </c>
      <c r="B896" s="25" t="s">
        <v>1050</v>
      </c>
      <c r="C896" s="25" t="s">
        <v>1037</v>
      </c>
      <c r="D896" s="25" t="s">
        <v>166</v>
      </c>
      <c r="E896" s="25" t="s">
        <v>1051</v>
      </c>
      <c r="F896" s="25">
        <v>10</v>
      </c>
      <c r="G896" s="25">
        <v>20</v>
      </c>
      <c r="H896" s="25" t="s">
        <v>156</v>
      </c>
      <c r="I896" s="25"/>
      <c r="J896" s="25"/>
      <c r="K896" s="25"/>
      <c r="L896" s="25"/>
      <c r="M896" s="25"/>
      <c r="N896" s="25"/>
    </row>
    <row r="897" spans="1:14" ht="22">
      <c r="A897" s="24">
        <v>40278</v>
      </c>
      <c r="B897" s="25" t="s">
        <v>1052</v>
      </c>
      <c r="C897" s="25" t="s">
        <v>1037</v>
      </c>
      <c r="D897" s="25" t="s">
        <v>166</v>
      </c>
      <c r="E897" s="25" t="s">
        <v>219</v>
      </c>
      <c r="F897" s="25">
        <v>30</v>
      </c>
      <c r="G897" s="25">
        <v>20</v>
      </c>
      <c r="H897" s="25" t="s">
        <v>156</v>
      </c>
      <c r="I897" s="25"/>
      <c r="J897" s="25"/>
      <c r="K897" s="25"/>
      <c r="L897" s="25"/>
      <c r="M897" s="25"/>
      <c r="N897" s="25"/>
    </row>
    <row r="898" spans="1:14" ht="22">
      <c r="A898" s="24">
        <v>40278</v>
      </c>
      <c r="B898" s="25" t="s">
        <v>1053</v>
      </c>
      <c r="C898" s="25" t="s">
        <v>1037</v>
      </c>
      <c r="D898" s="25" t="s">
        <v>166</v>
      </c>
      <c r="E898" s="25" t="s">
        <v>219</v>
      </c>
      <c r="F898" s="25">
        <v>10</v>
      </c>
      <c r="G898" s="25">
        <v>20</v>
      </c>
      <c r="H898" s="25" t="s">
        <v>158</v>
      </c>
      <c r="I898" s="25"/>
      <c r="J898" s="25">
        <v>57</v>
      </c>
      <c r="K898" s="25">
        <v>14</v>
      </c>
      <c r="L898" s="25">
        <v>10</v>
      </c>
      <c r="M898" s="25"/>
      <c r="N898" s="25"/>
    </row>
    <row r="899" spans="1:14" ht="22">
      <c r="A899" s="24">
        <v>40278</v>
      </c>
      <c r="B899" s="25" t="s">
        <v>1054</v>
      </c>
      <c r="C899" s="25" t="s">
        <v>1037</v>
      </c>
      <c r="D899" s="25" t="s">
        <v>166</v>
      </c>
      <c r="E899" s="25" t="s">
        <v>1051</v>
      </c>
      <c r="F899" s="25">
        <v>10</v>
      </c>
      <c r="G899" s="25">
        <v>20</v>
      </c>
      <c r="H899" s="25" t="s">
        <v>158</v>
      </c>
      <c r="I899" s="25"/>
      <c r="J899" s="25"/>
      <c r="K899" s="25"/>
      <c r="L899" s="25"/>
      <c r="M899" s="25"/>
      <c r="N899" s="25"/>
    </row>
    <row r="900" spans="1:14" ht="22">
      <c r="A900" s="24">
        <v>40278</v>
      </c>
      <c r="B900" s="25" t="s">
        <v>1055</v>
      </c>
      <c r="C900" s="25" t="s">
        <v>1037</v>
      </c>
      <c r="D900" s="25" t="s">
        <v>166</v>
      </c>
      <c r="E900" s="25" t="s">
        <v>1051</v>
      </c>
      <c r="F900" s="25">
        <v>20</v>
      </c>
      <c r="G900" s="25">
        <v>20</v>
      </c>
      <c r="H900" s="25" t="s">
        <v>158</v>
      </c>
      <c r="I900" s="25"/>
      <c r="J900" s="25"/>
      <c r="K900" s="25"/>
      <c r="L900" s="25"/>
      <c r="M900" s="25"/>
      <c r="N900" s="25"/>
    </row>
    <row r="901" spans="1:14" ht="22">
      <c r="A901" s="24">
        <v>40278</v>
      </c>
      <c r="B901" s="25" t="s">
        <v>1056</v>
      </c>
      <c r="C901" s="25" t="s">
        <v>1037</v>
      </c>
      <c r="D901" s="25" t="s">
        <v>166</v>
      </c>
      <c r="E901" s="25" t="s">
        <v>1051</v>
      </c>
      <c r="F901" s="25">
        <v>5</v>
      </c>
      <c r="G901" s="25">
        <v>25</v>
      </c>
      <c r="H901" s="25" t="s">
        <v>154</v>
      </c>
      <c r="I901" s="25"/>
      <c r="J901" s="25">
        <v>7</v>
      </c>
      <c r="K901" s="25">
        <v>2</v>
      </c>
      <c r="L901" s="25">
        <v>2</v>
      </c>
      <c r="M901" s="25">
        <v>5</v>
      </c>
      <c r="N901" s="25">
        <v>23</v>
      </c>
    </row>
    <row r="902" spans="1:14" ht="22">
      <c r="A902" s="24">
        <v>40278</v>
      </c>
      <c r="B902" s="25" t="s">
        <v>1057</v>
      </c>
      <c r="C902" s="25" t="s">
        <v>1037</v>
      </c>
      <c r="D902" s="25" t="s">
        <v>166</v>
      </c>
      <c r="E902" s="25" t="s">
        <v>171</v>
      </c>
      <c r="F902" s="25">
        <v>15</v>
      </c>
      <c r="G902" s="25">
        <v>25</v>
      </c>
      <c r="H902" s="25" t="s">
        <v>154</v>
      </c>
      <c r="I902" s="25"/>
      <c r="J902" s="25"/>
      <c r="K902" s="25"/>
      <c r="L902" s="25"/>
      <c r="M902" s="25"/>
      <c r="N902" s="25"/>
    </row>
    <row r="903" spans="1:14" ht="22">
      <c r="A903" s="24">
        <v>40278</v>
      </c>
      <c r="B903" s="25" t="s">
        <v>1058</v>
      </c>
      <c r="C903" s="25" t="s">
        <v>1037</v>
      </c>
      <c r="D903" s="25" t="s">
        <v>166</v>
      </c>
      <c r="E903" s="25" t="s">
        <v>1051</v>
      </c>
      <c r="F903" s="25">
        <v>5</v>
      </c>
      <c r="G903" s="25">
        <v>25</v>
      </c>
      <c r="H903" s="25" t="s">
        <v>156</v>
      </c>
      <c r="I903" s="25"/>
      <c r="J903" s="25">
        <v>35</v>
      </c>
      <c r="K903" s="25">
        <v>3</v>
      </c>
      <c r="L903" s="25">
        <v>2</v>
      </c>
      <c r="M903" s="25"/>
      <c r="N903" s="25"/>
    </row>
    <row r="904" spans="1:14" ht="22">
      <c r="A904" s="24">
        <v>40278</v>
      </c>
      <c r="B904" s="25" t="s">
        <v>1059</v>
      </c>
      <c r="C904" s="25" t="s">
        <v>1037</v>
      </c>
      <c r="D904" s="25" t="s">
        <v>166</v>
      </c>
      <c r="E904" s="25" t="s">
        <v>171</v>
      </c>
      <c r="F904" s="25">
        <v>20</v>
      </c>
      <c r="G904" s="25">
        <v>25</v>
      </c>
      <c r="H904" s="25" t="s">
        <v>156</v>
      </c>
      <c r="I904" s="25"/>
      <c r="J904" s="25"/>
      <c r="K904" s="25"/>
      <c r="L904" s="25"/>
      <c r="M904" s="25"/>
      <c r="N904" s="25"/>
    </row>
    <row r="905" spans="1:14" ht="22">
      <c r="A905" s="24">
        <v>40278</v>
      </c>
      <c r="B905" s="25" t="s">
        <v>1060</v>
      </c>
      <c r="C905" s="25" t="s">
        <v>1037</v>
      </c>
      <c r="D905" s="25" t="s">
        <v>166</v>
      </c>
      <c r="E905" s="25" t="s">
        <v>1051</v>
      </c>
      <c r="F905" s="25">
        <v>5</v>
      </c>
      <c r="G905" s="25">
        <v>25</v>
      </c>
      <c r="H905" s="25" t="s">
        <v>158</v>
      </c>
      <c r="I905" s="25"/>
      <c r="J905" s="25">
        <v>69</v>
      </c>
      <c r="K905" s="25">
        <v>4</v>
      </c>
      <c r="L905" s="25">
        <v>9</v>
      </c>
      <c r="M905" s="25"/>
      <c r="N905" s="25"/>
    </row>
    <row r="906" spans="1:14" ht="22">
      <c r="A906" s="24">
        <v>40278</v>
      </c>
      <c r="B906" s="25" t="s">
        <v>1061</v>
      </c>
      <c r="C906" s="25" t="s">
        <v>1037</v>
      </c>
      <c r="D906" s="25" t="s">
        <v>166</v>
      </c>
      <c r="E906" s="25" t="s">
        <v>171</v>
      </c>
      <c r="F906" s="25">
        <v>25</v>
      </c>
      <c r="G906" s="25">
        <v>25</v>
      </c>
      <c r="H906" s="25" t="s">
        <v>158</v>
      </c>
      <c r="I906" s="25"/>
      <c r="J906" s="25"/>
      <c r="K906" s="25"/>
      <c r="L906" s="25"/>
      <c r="M906" s="25"/>
      <c r="N906" s="25"/>
    </row>
    <row r="907" spans="1:14" ht="22">
      <c r="A907" s="24">
        <v>40278</v>
      </c>
      <c r="B907" s="25" t="s">
        <v>1062</v>
      </c>
      <c r="C907" s="25" t="s">
        <v>1037</v>
      </c>
      <c r="D907" s="25" t="s">
        <v>166</v>
      </c>
      <c r="E907" s="25" t="s">
        <v>191</v>
      </c>
      <c r="F907" s="25">
        <v>40</v>
      </c>
      <c r="G907" s="25">
        <v>30</v>
      </c>
      <c r="H907" s="25" t="s">
        <v>154</v>
      </c>
      <c r="I907" s="25"/>
      <c r="J907" s="25">
        <v>8</v>
      </c>
      <c r="K907" s="25"/>
      <c r="L907" s="25">
        <v>1</v>
      </c>
      <c r="M907" s="25">
        <v>25</v>
      </c>
      <c r="N907" s="25">
        <v>32</v>
      </c>
    </row>
    <row r="908" spans="1:14" ht="22">
      <c r="A908" s="24">
        <v>40278</v>
      </c>
      <c r="B908" s="25" t="s">
        <v>1063</v>
      </c>
      <c r="C908" s="25" t="s">
        <v>1037</v>
      </c>
      <c r="D908" s="25" t="s">
        <v>166</v>
      </c>
      <c r="E908" s="25" t="s">
        <v>219</v>
      </c>
      <c r="F908" s="25">
        <v>25</v>
      </c>
      <c r="G908" s="25">
        <v>30</v>
      </c>
      <c r="H908" s="25" t="s">
        <v>156</v>
      </c>
      <c r="I908" s="25"/>
      <c r="J908" s="25">
        <v>22</v>
      </c>
      <c r="K908" s="25">
        <v>4</v>
      </c>
      <c r="L908" s="25">
        <v>3</v>
      </c>
      <c r="M908" s="25"/>
      <c r="N908" s="25"/>
    </row>
    <row r="909" spans="1:14" ht="22">
      <c r="A909" s="24">
        <v>40278</v>
      </c>
      <c r="B909" s="25" t="s">
        <v>1064</v>
      </c>
      <c r="C909" s="25" t="s">
        <v>1037</v>
      </c>
      <c r="D909" s="25" t="s">
        <v>166</v>
      </c>
      <c r="E909" s="25" t="s">
        <v>191</v>
      </c>
      <c r="F909" s="25">
        <v>40</v>
      </c>
      <c r="G909" s="25">
        <v>30</v>
      </c>
      <c r="H909" s="25" t="s">
        <v>158</v>
      </c>
      <c r="I909" s="25"/>
      <c r="J909" s="25">
        <v>40</v>
      </c>
      <c r="K909" s="25">
        <v>6</v>
      </c>
      <c r="L909" s="25">
        <v>5</v>
      </c>
      <c r="M909" s="25"/>
      <c r="N909" s="25"/>
    </row>
    <row r="910" spans="1:14" ht="22">
      <c r="A910" s="24">
        <v>40278</v>
      </c>
      <c r="B910" s="25" t="s">
        <v>337</v>
      </c>
      <c r="C910" s="25" t="s">
        <v>1037</v>
      </c>
      <c r="D910" s="25" t="s">
        <v>166</v>
      </c>
      <c r="E910" s="25" t="s">
        <v>1051</v>
      </c>
      <c r="F910" s="25">
        <v>10</v>
      </c>
      <c r="G910" s="25">
        <v>35</v>
      </c>
      <c r="H910" s="25" t="s">
        <v>154</v>
      </c>
      <c r="I910" s="25"/>
      <c r="J910" s="25">
        <v>4</v>
      </c>
      <c r="K910" s="25">
        <v>2</v>
      </c>
      <c r="L910" s="25">
        <v>1</v>
      </c>
      <c r="M910" s="25">
        <v>50</v>
      </c>
      <c r="N910" s="25">
        <v>52</v>
      </c>
    </row>
    <row r="911" spans="1:14" ht="22">
      <c r="A911" s="24">
        <v>40278</v>
      </c>
      <c r="B911" s="25" t="s">
        <v>1065</v>
      </c>
      <c r="C911" s="25" t="s">
        <v>1037</v>
      </c>
      <c r="D911" s="25" t="s">
        <v>166</v>
      </c>
      <c r="E911" s="25" t="s">
        <v>171</v>
      </c>
      <c r="F911" s="25">
        <v>60</v>
      </c>
      <c r="G911" s="25">
        <v>35</v>
      </c>
      <c r="H911" s="25" t="s">
        <v>154</v>
      </c>
      <c r="I911" s="25"/>
      <c r="J911" s="25"/>
      <c r="K911" s="25"/>
      <c r="L911" s="25"/>
      <c r="M911" s="25"/>
      <c r="N911" s="25"/>
    </row>
    <row r="912" spans="1:14" ht="22">
      <c r="A912" s="24">
        <v>40278</v>
      </c>
      <c r="B912" s="25" t="s">
        <v>1066</v>
      </c>
      <c r="C912" s="25" t="s">
        <v>1037</v>
      </c>
      <c r="D912" s="25" t="s">
        <v>166</v>
      </c>
      <c r="E912" s="25" t="s">
        <v>1051</v>
      </c>
      <c r="F912" s="25">
        <v>10</v>
      </c>
      <c r="G912" s="25">
        <v>35</v>
      </c>
      <c r="H912" s="25" t="s">
        <v>156</v>
      </c>
      <c r="I912" s="25"/>
      <c r="J912" s="25">
        <v>19</v>
      </c>
      <c r="K912" s="25">
        <v>5</v>
      </c>
      <c r="L912" s="25">
        <v>3</v>
      </c>
      <c r="M912" s="25"/>
      <c r="N912" s="25"/>
    </row>
    <row r="913" spans="1:14" ht="22">
      <c r="A913" s="24">
        <v>40278</v>
      </c>
      <c r="B913" s="25" t="s">
        <v>155</v>
      </c>
      <c r="C913" s="25" t="s">
        <v>1037</v>
      </c>
      <c r="D913" s="25" t="s">
        <v>166</v>
      </c>
      <c r="E913" s="25" t="s">
        <v>1067</v>
      </c>
      <c r="F913" s="25">
        <v>5</v>
      </c>
      <c r="G913" s="25">
        <v>35</v>
      </c>
      <c r="H913" s="25" t="s">
        <v>156</v>
      </c>
      <c r="I913" s="25"/>
      <c r="J913" s="25"/>
      <c r="K913" s="25"/>
      <c r="L913" s="25"/>
      <c r="M913" s="25"/>
      <c r="N913" s="25"/>
    </row>
    <row r="914" spans="1:14" ht="22">
      <c r="A914" s="24">
        <v>40278</v>
      </c>
      <c r="B914" s="25" t="s">
        <v>1068</v>
      </c>
      <c r="C914" s="25" t="s">
        <v>1037</v>
      </c>
      <c r="D914" s="25" t="s">
        <v>166</v>
      </c>
      <c r="E914" s="25" t="s">
        <v>171</v>
      </c>
      <c r="F914" s="25">
        <v>50</v>
      </c>
      <c r="G914" s="25">
        <v>35</v>
      </c>
      <c r="H914" s="25" t="s">
        <v>156</v>
      </c>
      <c r="I914" s="25"/>
      <c r="J914" s="25"/>
      <c r="K914" s="25"/>
      <c r="L914" s="25"/>
      <c r="M914" s="25"/>
      <c r="N914" s="25"/>
    </row>
    <row r="915" spans="1:14" ht="22">
      <c r="A915" s="24">
        <v>40278</v>
      </c>
      <c r="B915" s="25" t="s">
        <v>1069</v>
      </c>
      <c r="C915" s="25" t="s">
        <v>1037</v>
      </c>
      <c r="D915" s="25" t="s">
        <v>166</v>
      </c>
      <c r="E915" s="25" t="s">
        <v>171</v>
      </c>
      <c r="F915" s="25">
        <v>60</v>
      </c>
      <c r="G915" s="25">
        <v>35</v>
      </c>
      <c r="H915" s="25" t="s">
        <v>158</v>
      </c>
      <c r="I915" s="25"/>
      <c r="J915" s="25">
        <v>30</v>
      </c>
      <c r="K915" s="25">
        <v>6</v>
      </c>
      <c r="L915" s="25">
        <v>2</v>
      </c>
      <c r="M915" s="25"/>
      <c r="N915" s="25"/>
    </row>
    <row r="916" spans="1:14" ht="22">
      <c r="A916" s="24">
        <v>40278</v>
      </c>
      <c r="B916" s="25" t="s">
        <v>1070</v>
      </c>
      <c r="C916" s="25" t="s">
        <v>1037</v>
      </c>
      <c r="D916" s="25" t="s">
        <v>166</v>
      </c>
      <c r="E916" s="25" t="s">
        <v>171</v>
      </c>
      <c r="F916" s="25">
        <v>60</v>
      </c>
      <c r="G916" s="25">
        <v>40</v>
      </c>
      <c r="H916" s="25" t="s">
        <v>154</v>
      </c>
      <c r="I916" s="25"/>
      <c r="J916" s="25">
        <v>6</v>
      </c>
      <c r="K916" s="25">
        <v>1</v>
      </c>
      <c r="L916" s="25">
        <v>1</v>
      </c>
      <c r="M916" s="25">
        <v>25</v>
      </c>
      <c r="N916" s="25">
        <v>27</v>
      </c>
    </row>
    <row r="917" spans="1:14" ht="22">
      <c r="A917" s="24">
        <v>40278</v>
      </c>
      <c r="B917" s="25" t="s">
        <v>1071</v>
      </c>
      <c r="C917" s="25" t="s">
        <v>1037</v>
      </c>
      <c r="D917" s="25" t="s">
        <v>166</v>
      </c>
      <c r="E917" s="25" t="s">
        <v>171</v>
      </c>
      <c r="F917" s="25">
        <v>70</v>
      </c>
      <c r="G917" s="25">
        <v>40</v>
      </c>
      <c r="H917" s="25" t="s">
        <v>154</v>
      </c>
      <c r="I917" s="25"/>
      <c r="J917" s="25"/>
      <c r="K917" s="25"/>
      <c r="L917" s="25"/>
      <c r="M917" s="25"/>
      <c r="N917" s="25"/>
    </row>
    <row r="918" spans="1:14" ht="22">
      <c r="A918" s="24">
        <v>40278</v>
      </c>
      <c r="B918" s="25" t="s">
        <v>1072</v>
      </c>
      <c r="C918" s="25" t="s">
        <v>1037</v>
      </c>
      <c r="D918" s="25" t="s">
        <v>166</v>
      </c>
      <c r="E918" s="25" t="s">
        <v>171</v>
      </c>
      <c r="F918" s="25">
        <v>65</v>
      </c>
      <c r="G918" s="25">
        <v>40</v>
      </c>
      <c r="H918" s="25" t="s">
        <v>156</v>
      </c>
      <c r="I918" s="25"/>
      <c r="J918" s="25">
        <v>15</v>
      </c>
      <c r="K918" s="25">
        <v>2</v>
      </c>
      <c r="L918" s="25">
        <v>5</v>
      </c>
      <c r="M918" s="25"/>
      <c r="N918" s="25"/>
    </row>
    <row r="919" spans="1:14" ht="22">
      <c r="A919" s="24">
        <v>40278</v>
      </c>
      <c r="B919" s="25" t="s">
        <v>1073</v>
      </c>
      <c r="C919" s="25" t="s">
        <v>1037</v>
      </c>
      <c r="D919" s="25" t="s">
        <v>180</v>
      </c>
      <c r="E919" s="25"/>
      <c r="F919" s="25"/>
      <c r="G919" s="25">
        <v>40</v>
      </c>
      <c r="H919" s="25" t="s">
        <v>156</v>
      </c>
      <c r="I919" s="25" t="s">
        <v>181</v>
      </c>
      <c r="J919" s="25"/>
      <c r="K919" s="25"/>
      <c r="L919" s="25"/>
      <c r="M919" s="25"/>
      <c r="N919" s="25"/>
    </row>
    <row r="920" spans="1:14" ht="22">
      <c r="A920" s="24">
        <v>40278</v>
      </c>
      <c r="B920" s="25" t="s">
        <v>1074</v>
      </c>
      <c r="C920" s="25" t="s">
        <v>1037</v>
      </c>
      <c r="D920" s="25" t="s">
        <v>166</v>
      </c>
      <c r="E920" s="25" t="s">
        <v>171</v>
      </c>
      <c r="F920" s="25">
        <v>60</v>
      </c>
      <c r="G920" s="25">
        <v>40</v>
      </c>
      <c r="H920" s="25" t="s">
        <v>158</v>
      </c>
      <c r="I920" s="25"/>
      <c r="J920" s="25">
        <v>32</v>
      </c>
      <c r="K920" s="25">
        <v>7</v>
      </c>
      <c r="L920" s="25">
        <v>10</v>
      </c>
      <c r="M920" s="25"/>
      <c r="N920" s="25"/>
    </row>
    <row r="921" spans="1:14" ht="22">
      <c r="A921" s="24">
        <v>40278</v>
      </c>
      <c r="B921" s="25" t="s">
        <v>1075</v>
      </c>
      <c r="C921" s="25" t="s">
        <v>1037</v>
      </c>
      <c r="D921" s="25" t="s">
        <v>166</v>
      </c>
      <c r="E921" s="25" t="s">
        <v>171</v>
      </c>
      <c r="F921" s="25">
        <v>45</v>
      </c>
      <c r="G921" s="25">
        <v>40</v>
      </c>
      <c r="H921" s="25" t="s">
        <v>158</v>
      </c>
      <c r="I921" s="25"/>
      <c r="J921" s="25"/>
      <c r="K921" s="25"/>
      <c r="L921" s="25"/>
      <c r="M921" s="25"/>
      <c r="N921" s="25"/>
    </row>
    <row r="922" spans="1:14" ht="22">
      <c r="A922" s="24">
        <v>40278</v>
      </c>
      <c r="B922" s="25" t="s">
        <v>1076</v>
      </c>
      <c r="C922" s="25" t="s">
        <v>1037</v>
      </c>
      <c r="D922" s="25" t="s">
        <v>166</v>
      </c>
      <c r="E922" s="25" t="s">
        <v>171</v>
      </c>
      <c r="F922" s="25">
        <v>8</v>
      </c>
      <c r="G922" s="25">
        <v>45</v>
      </c>
      <c r="H922" s="25" t="s">
        <v>154</v>
      </c>
      <c r="I922" s="25"/>
      <c r="J922" s="25">
        <v>1</v>
      </c>
      <c r="K922" s="25">
        <v>1</v>
      </c>
      <c r="L922" s="25"/>
      <c r="M922" s="25">
        <v>88</v>
      </c>
      <c r="N922" s="25">
        <v>35</v>
      </c>
    </row>
    <row r="923" spans="1:14" ht="22">
      <c r="A923" s="24">
        <v>40278</v>
      </c>
      <c r="B923" s="25" t="s">
        <v>1077</v>
      </c>
      <c r="C923" s="25" t="s">
        <v>1037</v>
      </c>
      <c r="D923" s="25" t="s">
        <v>180</v>
      </c>
      <c r="E923" s="25"/>
      <c r="F923" s="25"/>
      <c r="G923" s="25">
        <v>45</v>
      </c>
      <c r="H923" s="25" t="s">
        <v>154</v>
      </c>
      <c r="I923" s="25" t="s">
        <v>181</v>
      </c>
      <c r="J923" s="25"/>
      <c r="K923" s="25"/>
      <c r="L923" s="25"/>
      <c r="M923" s="25"/>
      <c r="N923" s="25"/>
    </row>
    <row r="924" spans="1:14" ht="22">
      <c r="A924" s="24">
        <v>40278</v>
      </c>
      <c r="B924" s="25" t="s">
        <v>1078</v>
      </c>
      <c r="C924" s="25" t="s">
        <v>1037</v>
      </c>
      <c r="D924" s="25" t="s">
        <v>166</v>
      </c>
      <c r="E924" s="25" t="s">
        <v>171</v>
      </c>
      <c r="F924" s="25">
        <v>10</v>
      </c>
      <c r="G924" s="25">
        <v>45</v>
      </c>
      <c r="H924" s="25" t="s">
        <v>156</v>
      </c>
      <c r="I924" s="25"/>
      <c r="J924" s="25">
        <v>6</v>
      </c>
      <c r="K924" s="25">
        <v>2</v>
      </c>
      <c r="L924" s="25">
        <v>2</v>
      </c>
      <c r="M924" s="25"/>
      <c r="N924" s="25"/>
    </row>
    <row r="925" spans="1:14" ht="22">
      <c r="A925" s="24">
        <v>40278</v>
      </c>
      <c r="B925" s="25" t="s">
        <v>1079</v>
      </c>
      <c r="C925" s="25" t="s">
        <v>1037</v>
      </c>
      <c r="D925" s="25" t="s">
        <v>166</v>
      </c>
      <c r="E925" s="25" t="s">
        <v>171</v>
      </c>
      <c r="F925" s="25">
        <v>13</v>
      </c>
      <c r="G925" s="25">
        <v>45</v>
      </c>
      <c r="H925" s="25" t="s">
        <v>158</v>
      </c>
      <c r="I925" s="25"/>
      <c r="J925" s="25">
        <v>12</v>
      </c>
      <c r="K925" s="25">
        <v>2</v>
      </c>
      <c r="L925" s="25">
        <v>5</v>
      </c>
      <c r="M925" s="25"/>
      <c r="N925" s="25"/>
    </row>
    <row r="926" spans="1:14" ht="22">
      <c r="A926" s="24">
        <v>40278</v>
      </c>
      <c r="B926" s="25" t="s">
        <v>1080</v>
      </c>
      <c r="C926" s="25" t="s">
        <v>1081</v>
      </c>
      <c r="D926" s="25" t="s">
        <v>153</v>
      </c>
      <c r="E926" s="25"/>
      <c r="F926" s="25"/>
      <c r="G926" s="25">
        <v>0</v>
      </c>
      <c r="H926" s="25" t="s">
        <v>154</v>
      </c>
      <c r="I926" s="25"/>
      <c r="J926" s="25"/>
      <c r="K926" s="25"/>
      <c r="L926" s="25"/>
      <c r="M926" s="25">
        <v>180</v>
      </c>
      <c r="N926" s="25">
        <v>58</v>
      </c>
    </row>
    <row r="927" spans="1:14" ht="22">
      <c r="A927" s="24">
        <v>40278</v>
      </c>
      <c r="B927" s="25" t="s">
        <v>1082</v>
      </c>
      <c r="C927" s="25" t="s">
        <v>1081</v>
      </c>
      <c r="D927" s="25" t="s">
        <v>166</v>
      </c>
      <c r="E927" s="25" t="s">
        <v>219</v>
      </c>
      <c r="F927" s="25">
        <v>4</v>
      </c>
      <c r="G927" s="25">
        <v>0</v>
      </c>
      <c r="H927" s="25" t="s">
        <v>156</v>
      </c>
      <c r="I927" s="25"/>
      <c r="J927" s="25">
        <v>9</v>
      </c>
      <c r="K927" s="25">
        <v>2</v>
      </c>
      <c r="L927" s="25">
        <v>2</v>
      </c>
      <c r="M927" s="25">
        <v>180</v>
      </c>
      <c r="N927" s="25">
        <v>58</v>
      </c>
    </row>
    <row r="928" spans="1:14" ht="22">
      <c r="A928" s="24">
        <v>40278</v>
      </c>
      <c r="B928" s="25" t="s">
        <v>1083</v>
      </c>
      <c r="C928" s="25" t="s">
        <v>1081</v>
      </c>
      <c r="D928" s="25" t="s">
        <v>153</v>
      </c>
      <c r="E928" s="25"/>
      <c r="F928" s="25"/>
      <c r="G928" s="25">
        <v>5</v>
      </c>
      <c r="H928" s="25" t="s">
        <v>154</v>
      </c>
      <c r="I928" s="25"/>
      <c r="J928" s="25">
        <v>2</v>
      </c>
      <c r="K928" s="25">
        <v>2</v>
      </c>
      <c r="L928" s="25">
        <v>1</v>
      </c>
      <c r="M928" s="25">
        <v>30</v>
      </c>
      <c r="N928" s="25">
        <v>26</v>
      </c>
    </row>
    <row r="929" spans="1:14" ht="22">
      <c r="A929" s="24">
        <v>40278</v>
      </c>
      <c r="B929" s="25" t="s">
        <v>1084</v>
      </c>
      <c r="C929" s="25" t="s">
        <v>1081</v>
      </c>
      <c r="D929" s="25" t="s">
        <v>153</v>
      </c>
      <c r="E929" s="25"/>
      <c r="F929" s="25"/>
      <c r="G929" s="25">
        <v>5</v>
      </c>
      <c r="H929" s="25" t="s">
        <v>156</v>
      </c>
      <c r="I929" s="25"/>
      <c r="J929" s="25">
        <v>2</v>
      </c>
      <c r="K929" s="25">
        <v>10</v>
      </c>
      <c r="L929" s="25">
        <v>3</v>
      </c>
      <c r="M929" s="25">
        <v>30</v>
      </c>
      <c r="N929" s="25">
        <v>26</v>
      </c>
    </row>
    <row r="930" spans="1:14" ht="22">
      <c r="A930" s="24">
        <v>40278</v>
      </c>
      <c r="B930" s="25" t="s">
        <v>1085</v>
      </c>
      <c r="C930" s="25" t="s">
        <v>1081</v>
      </c>
      <c r="D930" s="25" t="s">
        <v>153</v>
      </c>
      <c r="E930" s="25"/>
      <c r="F930" s="25"/>
      <c r="G930" s="25">
        <v>5</v>
      </c>
      <c r="H930" s="25" t="s">
        <v>158</v>
      </c>
      <c r="I930" s="25"/>
      <c r="J930" s="25">
        <v>33</v>
      </c>
      <c r="K930" s="25">
        <v>5</v>
      </c>
      <c r="L930" s="25">
        <v>6</v>
      </c>
      <c r="M930" s="25">
        <v>180</v>
      </c>
      <c r="N930" s="25">
        <v>58</v>
      </c>
    </row>
    <row r="931" spans="1:14" ht="22">
      <c r="A931" s="24">
        <v>40278</v>
      </c>
      <c r="B931" s="25" t="s">
        <v>1086</v>
      </c>
      <c r="C931" s="25" t="s">
        <v>1081</v>
      </c>
      <c r="D931" s="25" t="s">
        <v>153</v>
      </c>
      <c r="E931" s="25"/>
      <c r="F931" s="25"/>
      <c r="G931" s="25">
        <v>5</v>
      </c>
      <c r="H931" s="25" t="s">
        <v>158</v>
      </c>
      <c r="I931" s="25"/>
      <c r="J931" s="25">
        <v>15</v>
      </c>
      <c r="K931" s="25">
        <v>10</v>
      </c>
      <c r="L931" s="25">
        <v>7</v>
      </c>
      <c r="M931" s="25">
        <v>30</v>
      </c>
      <c r="N931" s="25">
        <v>26</v>
      </c>
    </row>
    <row r="932" spans="1:14" ht="22">
      <c r="A932" s="24">
        <v>40278</v>
      </c>
      <c r="B932" s="25" t="s">
        <v>1087</v>
      </c>
      <c r="C932" s="25" t="s">
        <v>1081</v>
      </c>
      <c r="D932" s="25" t="s">
        <v>153</v>
      </c>
      <c r="E932" s="25"/>
      <c r="F932" s="25"/>
      <c r="G932" s="25">
        <v>10</v>
      </c>
      <c r="H932" s="25" t="s">
        <v>154</v>
      </c>
      <c r="I932" s="25"/>
      <c r="J932" s="25">
        <v>3</v>
      </c>
      <c r="K932" s="25"/>
      <c r="L932" s="25"/>
      <c r="M932" s="25">
        <v>30</v>
      </c>
      <c r="N932" s="25">
        <v>27</v>
      </c>
    </row>
    <row r="933" spans="1:14" ht="22">
      <c r="A933" s="24">
        <v>40278</v>
      </c>
      <c r="B933" s="25" t="s">
        <v>1088</v>
      </c>
      <c r="C933" s="25" t="s">
        <v>1081</v>
      </c>
      <c r="D933" s="25" t="s">
        <v>166</v>
      </c>
      <c r="E933" s="25" t="s">
        <v>219</v>
      </c>
      <c r="F933" s="25">
        <v>4</v>
      </c>
      <c r="G933" s="25">
        <v>10</v>
      </c>
      <c r="H933" s="25" t="s">
        <v>156</v>
      </c>
      <c r="I933" s="25"/>
      <c r="J933" s="25">
        <v>9</v>
      </c>
      <c r="K933" s="25">
        <v>1</v>
      </c>
      <c r="L933" s="25">
        <v>2</v>
      </c>
      <c r="M933" s="25">
        <v>30</v>
      </c>
      <c r="N933" s="25">
        <v>27</v>
      </c>
    </row>
    <row r="934" spans="1:14" ht="22">
      <c r="A934" s="24">
        <v>40278</v>
      </c>
      <c r="B934" s="25" t="s">
        <v>1089</v>
      </c>
      <c r="C934" s="25" t="s">
        <v>1081</v>
      </c>
      <c r="D934" s="25" t="s">
        <v>153</v>
      </c>
      <c r="E934" s="25"/>
      <c r="F934" s="25"/>
      <c r="G934" s="25">
        <v>10</v>
      </c>
      <c r="H934" s="25" t="s">
        <v>158</v>
      </c>
      <c r="I934" s="25"/>
      <c r="J934" s="25">
        <v>15</v>
      </c>
      <c r="K934" s="25">
        <v>2</v>
      </c>
      <c r="L934" s="25">
        <v>3</v>
      </c>
      <c r="M934" s="25">
        <v>30</v>
      </c>
      <c r="N934" s="25">
        <v>27</v>
      </c>
    </row>
    <row r="935" spans="1:14" ht="22">
      <c r="A935" s="24">
        <v>40278</v>
      </c>
      <c r="B935" s="25" t="s">
        <v>1090</v>
      </c>
      <c r="C935" s="25" t="s">
        <v>1081</v>
      </c>
      <c r="D935" s="25" t="s">
        <v>166</v>
      </c>
      <c r="E935" s="25" t="s">
        <v>219</v>
      </c>
      <c r="F935" s="25">
        <v>5</v>
      </c>
      <c r="G935" s="25">
        <v>15</v>
      </c>
      <c r="H935" s="25" t="s">
        <v>154</v>
      </c>
      <c r="I935" s="25"/>
      <c r="J935" s="25">
        <v>2</v>
      </c>
      <c r="K935" s="25">
        <v>2</v>
      </c>
      <c r="L935" s="25">
        <v>1</v>
      </c>
      <c r="M935" s="25">
        <v>33</v>
      </c>
      <c r="N935" s="25">
        <v>13</v>
      </c>
    </row>
    <row r="936" spans="1:14" ht="22">
      <c r="A936" s="24">
        <v>40278</v>
      </c>
      <c r="B936" s="25" t="s">
        <v>1091</v>
      </c>
      <c r="C936" s="25" t="s">
        <v>1081</v>
      </c>
      <c r="D936" s="25" t="s">
        <v>166</v>
      </c>
      <c r="E936" s="25" t="s">
        <v>171</v>
      </c>
      <c r="F936" s="25">
        <v>1</v>
      </c>
      <c r="G936" s="25">
        <v>15</v>
      </c>
      <c r="H936" s="25" t="s">
        <v>154</v>
      </c>
      <c r="I936" s="25"/>
      <c r="J936" s="25"/>
      <c r="K936" s="25"/>
      <c r="L936" s="25"/>
      <c r="M936" s="25"/>
      <c r="N936" s="25"/>
    </row>
    <row r="937" spans="1:14" ht="22">
      <c r="A937" s="24">
        <v>40278</v>
      </c>
      <c r="B937" s="25" t="s">
        <v>1092</v>
      </c>
      <c r="C937" s="25" t="s">
        <v>1081</v>
      </c>
      <c r="D937" s="25" t="s">
        <v>166</v>
      </c>
      <c r="E937" s="25" t="s">
        <v>219</v>
      </c>
      <c r="F937" s="25">
        <v>10</v>
      </c>
      <c r="G937" s="25">
        <v>15</v>
      </c>
      <c r="H937" s="25" t="s">
        <v>156</v>
      </c>
      <c r="I937" s="25"/>
      <c r="J937" s="25">
        <v>12</v>
      </c>
      <c r="K937" s="25">
        <v>5</v>
      </c>
      <c r="L937" s="25">
        <v>3</v>
      </c>
      <c r="M937" s="25">
        <v>33</v>
      </c>
      <c r="N937" s="25">
        <v>13</v>
      </c>
    </row>
    <row r="938" spans="1:14" ht="22">
      <c r="A938" s="24">
        <v>40278</v>
      </c>
      <c r="B938" s="25" t="s">
        <v>1093</v>
      </c>
      <c r="C938" s="25" t="s">
        <v>1081</v>
      </c>
      <c r="D938" s="25" t="s">
        <v>166</v>
      </c>
      <c r="E938" s="25" t="s">
        <v>171</v>
      </c>
      <c r="F938" s="25">
        <v>5</v>
      </c>
      <c r="G938" s="25">
        <v>15</v>
      </c>
      <c r="H938" s="25" t="s">
        <v>156</v>
      </c>
      <c r="I938" s="25"/>
      <c r="J938" s="25"/>
      <c r="K938" s="25"/>
      <c r="L938" s="25"/>
      <c r="M938" s="25"/>
      <c r="N938" s="25"/>
    </row>
    <row r="939" spans="1:14" ht="22">
      <c r="A939" s="24">
        <v>40278</v>
      </c>
      <c r="B939" s="25" t="s">
        <v>1094</v>
      </c>
      <c r="C939" s="25" t="s">
        <v>1081</v>
      </c>
      <c r="D939" s="25" t="s">
        <v>180</v>
      </c>
      <c r="E939" s="25"/>
      <c r="F939" s="25"/>
      <c r="G939" s="25">
        <v>15</v>
      </c>
      <c r="H939" s="25" t="s">
        <v>158</v>
      </c>
      <c r="I939" s="25" t="s">
        <v>181</v>
      </c>
      <c r="J939" s="25"/>
      <c r="K939" s="25"/>
      <c r="L939" s="25"/>
      <c r="M939" s="25"/>
      <c r="N939" s="25"/>
    </row>
    <row r="940" spans="1:14" ht="22">
      <c r="A940" s="24">
        <v>40278</v>
      </c>
      <c r="B940" s="25" t="s">
        <v>1095</v>
      </c>
      <c r="C940" s="25" t="s">
        <v>1081</v>
      </c>
      <c r="D940" s="25" t="s">
        <v>166</v>
      </c>
      <c r="E940" s="25" t="s">
        <v>178</v>
      </c>
      <c r="F940" s="25">
        <v>2</v>
      </c>
      <c r="G940" s="25">
        <v>15</v>
      </c>
      <c r="H940" s="25" t="s">
        <v>158</v>
      </c>
      <c r="I940" s="25"/>
      <c r="J940" s="25">
        <v>53</v>
      </c>
      <c r="K940" s="25">
        <v>12</v>
      </c>
      <c r="L940" s="25">
        <v>17</v>
      </c>
      <c r="M940" s="25">
        <v>33</v>
      </c>
      <c r="N940" s="25">
        <v>13</v>
      </c>
    </row>
    <row r="941" spans="1:14" ht="22">
      <c r="A941" s="24">
        <v>40278</v>
      </c>
      <c r="B941" s="25" t="s">
        <v>325</v>
      </c>
      <c r="C941" s="25" t="s">
        <v>1081</v>
      </c>
      <c r="D941" s="25" t="s">
        <v>166</v>
      </c>
      <c r="E941" s="25" t="s">
        <v>219</v>
      </c>
      <c r="F941" s="25">
        <v>5</v>
      </c>
      <c r="G941" s="25">
        <v>20</v>
      </c>
      <c r="H941" s="25" t="s">
        <v>154</v>
      </c>
      <c r="I941" s="25"/>
      <c r="J941" s="25">
        <v>8</v>
      </c>
      <c r="K941" s="25">
        <v>1</v>
      </c>
      <c r="L941" s="25">
        <v>1</v>
      </c>
      <c r="M941" s="25">
        <v>6</v>
      </c>
      <c r="N941" s="25">
        <v>19</v>
      </c>
    </row>
    <row r="942" spans="1:14" ht="22">
      <c r="A942" s="24">
        <v>40278</v>
      </c>
      <c r="B942" s="25" t="s">
        <v>1096</v>
      </c>
      <c r="C942" s="25" t="s">
        <v>1081</v>
      </c>
      <c r="D942" s="25" t="s">
        <v>166</v>
      </c>
      <c r="E942" s="25" t="s">
        <v>178</v>
      </c>
      <c r="F942" s="25">
        <v>3</v>
      </c>
      <c r="G942" s="25">
        <v>20</v>
      </c>
      <c r="H942" s="25" t="s">
        <v>156</v>
      </c>
      <c r="I942" s="25"/>
      <c r="J942" s="25">
        <v>20</v>
      </c>
      <c r="K942" s="25">
        <v>2</v>
      </c>
      <c r="L942" s="25">
        <v>1</v>
      </c>
      <c r="M942" s="25">
        <v>6</v>
      </c>
      <c r="N942" s="25">
        <v>19</v>
      </c>
    </row>
    <row r="943" spans="1:14" ht="22">
      <c r="A943" s="24">
        <v>40278</v>
      </c>
      <c r="B943" s="25" t="s">
        <v>1097</v>
      </c>
      <c r="C943" s="25" t="s">
        <v>1081</v>
      </c>
      <c r="D943" s="25" t="s">
        <v>166</v>
      </c>
      <c r="E943" s="25" t="s">
        <v>219</v>
      </c>
      <c r="F943" s="25">
        <v>5</v>
      </c>
      <c r="G943" s="25">
        <v>20</v>
      </c>
      <c r="H943" s="25" t="s">
        <v>156</v>
      </c>
      <c r="I943" s="25"/>
      <c r="J943" s="25"/>
      <c r="K943" s="25"/>
      <c r="L943" s="25"/>
      <c r="M943" s="25"/>
      <c r="N943" s="25"/>
    </row>
    <row r="944" spans="1:14" ht="22">
      <c r="A944" s="24">
        <v>40278</v>
      </c>
      <c r="B944" s="25" t="s">
        <v>1098</v>
      </c>
      <c r="C944" s="25" t="s">
        <v>1081</v>
      </c>
      <c r="D944" s="25" t="s">
        <v>180</v>
      </c>
      <c r="E944" s="25"/>
      <c r="F944" s="25"/>
      <c r="G944" s="25">
        <v>20</v>
      </c>
      <c r="H944" s="25" t="s">
        <v>158</v>
      </c>
      <c r="I944" s="25" t="s">
        <v>181</v>
      </c>
      <c r="J944" s="25"/>
      <c r="K944" s="25"/>
      <c r="L944" s="25"/>
      <c r="M944" s="25"/>
      <c r="N944" s="25"/>
    </row>
    <row r="945" spans="1:14" ht="22">
      <c r="A945" s="24">
        <v>40278</v>
      </c>
      <c r="B945" s="25" t="s">
        <v>1099</v>
      </c>
      <c r="C945" s="25" t="s">
        <v>1081</v>
      </c>
      <c r="D945" s="25" t="s">
        <v>166</v>
      </c>
      <c r="E945" s="25" t="s">
        <v>219</v>
      </c>
      <c r="F945" s="25">
        <v>15</v>
      </c>
      <c r="G945" s="25">
        <v>20</v>
      </c>
      <c r="H945" s="25" t="s">
        <v>158</v>
      </c>
      <c r="I945" s="25"/>
      <c r="J945" s="25">
        <v>69</v>
      </c>
      <c r="K945" s="25">
        <v>3</v>
      </c>
      <c r="L945" s="25">
        <v>2</v>
      </c>
      <c r="M945" s="25">
        <v>6</v>
      </c>
      <c r="N945" s="25">
        <v>19</v>
      </c>
    </row>
    <row r="946" spans="1:14" ht="22">
      <c r="A946" s="24">
        <v>40278</v>
      </c>
      <c r="B946" s="25" t="s">
        <v>1100</v>
      </c>
      <c r="C946" s="25" t="s">
        <v>1081</v>
      </c>
      <c r="D946" s="25" t="s">
        <v>166</v>
      </c>
      <c r="E946" s="25" t="s">
        <v>171</v>
      </c>
      <c r="F946" s="25">
        <v>2</v>
      </c>
      <c r="G946" s="25">
        <v>20</v>
      </c>
      <c r="H946" s="25" t="s">
        <v>158</v>
      </c>
      <c r="I946" s="25"/>
      <c r="J946" s="25"/>
      <c r="K946" s="25"/>
      <c r="L946" s="25"/>
      <c r="M946" s="25"/>
      <c r="N946" s="25"/>
    </row>
    <row r="947" spans="1:14" ht="22">
      <c r="A947" s="24">
        <v>40278</v>
      </c>
      <c r="B947" s="25" t="s">
        <v>334</v>
      </c>
      <c r="C947" s="25" t="s">
        <v>1081</v>
      </c>
      <c r="D947" s="25" t="s">
        <v>166</v>
      </c>
      <c r="E947" s="25" t="s">
        <v>219</v>
      </c>
      <c r="F947" s="25">
        <v>5</v>
      </c>
      <c r="G947" s="25">
        <v>25</v>
      </c>
      <c r="H947" s="25" t="s">
        <v>154</v>
      </c>
      <c r="I947" s="25"/>
      <c r="J947" s="25">
        <v>4</v>
      </c>
      <c r="K947" s="25">
        <v>2</v>
      </c>
      <c r="L947" s="25"/>
      <c r="M947" s="25">
        <v>5</v>
      </c>
      <c r="N947" s="25">
        <v>8</v>
      </c>
    </row>
    <row r="948" spans="1:14" ht="22">
      <c r="A948" s="24">
        <v>40278</v>
      </c>
      <c r="B948" s="25" t="s">
        <v>1101</v>
      </c>
      <c r="C948" s="25" t="s">
        <v>1081</v>
      </c>
      <c r="D948" s="25" t="s">
        <v>166</v>
      </c>
      <c r="E948" s="25" t="s">
        <v>219</v>
      </c>
      <c r="F948" s="25">
        <v>5</v>
      </c>
      <c r="G948" s="25">
        <v>25</v>
      </c>
      <c r="H948" s="25" t="s">
        <v>156</v>
      </c>
      <c r="I948" s="25"/>
      <c r="J948" s="25">
        <v>20</v>
      </c>
      <c r="K948" s="25">
        <v>4</v>
      </c>
      <c r="L948" s="25">
        <v>2</v>
      </c>
      <c r="M948" s="25">
        <v>5</v>
      </c>
      <c r="N948" s="25">
        <v>8</v>
      </c>
    </row>
    <row r="949" spans="1:14" ht="22">
      <c r="A949" s="24">
        <v>40278</v>
      </c>
      <c r="B949" s="25" t="s">
        <v>1102</v>
      </c>
      <c r="C949" s="25" t="s">
        <v>1081</v>
      </c>
      <c r="D949" s="25" t="s">
        <v>166</v>
      </c>
      <c r="E949" s="25" t="s">
        <v>219</v>
      </c>
      <c r="F949" s="25">
        <v>10</v>
      </c>
      <c r="G949" s="25">
        <v>25</v>
      </c>
      <c r="H949" s="25" t="s">
        <v>158</v>
      </c>
      <c r="I949" s="25"/>
      <c r="J949" s="25">
        <v>35</v>
      </c>
      <c r="K949" s="25">
        <v>7</v>
      </c>
      <c r="L949" s="25">
        <v>6</v>
      </c>
      <c r="M949" s="25">
        <v>5</v>
      </c>
      <c r="N949" s="25">
        <v>8</v>
      </c>
    </row>
    <row r="950" spans="1:14" ht="22">
      <c r="A950" s="24">
        <v>40278</v>
      </c>
      <c r="B950" s="25" t="s">
        <v>1103</v>
      </c>
      <c r="C950" s="25" t="s">
        <v>1081</v>
      </c>
      <c r="D950" s="25" t="s">
        <v>166</v>
      </c>
      <c r="E950" s="25" t="s">
        <v>171</v>
      </c>
      <c r="F950" s="25">
        <v>3</v>
      </c>
      <c r="G950" s="25">
        <v>30</v>
      </c>
      <c r="H950" s="25" t="s">
        <v>154</v>
      </c>
      <c r="I950" s="25"/>
      <c r="J950" s="25">
        <v>5</v>
      </c>
      <c r="K950" s="25">
        <v>1</v>
      </c>
      <c r="L950" s="25"/>
      <c r="M950" s="25">
        <v>30</v>
      </c>
      <c r="N950" s="25">
        <v>26</v>
      </c>
    </row>
    <row r="951" spans="1:14" ht="22">
      <c r="A951" s="24">
        <v>40278</v>
      </c>
      <c r="B951" s="25" t="s">
        <v>1104</v>
      </c>
      <c r="C951" s="25" t="s">
        <v>1081</v>
      </c>
      <c r="D951" s="25" t="s">
        <v>166</v>
      </c>
      <c r="E951" s="25" t="s">
        <v>191</v>
      </c>
      <c r="F951" s="25">
        <v>2</v>
      </c>
      <c r="G951" s="25">
        <v>30</v>
      </c>
      <c r="H951" s="25" t="s">
        <v>156</v>
      </c>
      <c r="I951" s="25"/>
      <c r="J951" s="25">
        <v>19</v>
      </c>
      <c r="K951" s="25">
        <v>2</v>
      </c>
      <c r="L951" s="25">
        <v>6</v>
      </c>
      <c r="M951" s="25">
        <v>30</v>
      </c>
      <c r="N951" s="25">
        <v>26</v>
      </c>
    </row>
    <row r="952" spans="1:14" ht="22">
      <c r="A952" s="24">
        <v>40278</v>
      </c>
      <c r="B952" s="25" t="s">
        <v>1105</v>
      </c>
      <c r="C952" s="25" t="s">
        <v>1081</v>
      </c>
      <c r="D952" s="25" t="s">
        <v>166</v>
      </c>
      <c r="E952" s="25" t="s">
        <v>171</v>
      </c>
      <c r="F952" s="25">
        <v>6</v>
      </c>
      <c r="G952" s="25">
        <v>30</v>
      </c>
      <c r="H952" s="25" t="s">
        <v>156</v>
      </c>
      <c r="I952" s="25"/>
      <c r="J952" s="25"/>
      <c r="K952" s="25"/>
      <c r="L952" s="25"/>
      <c r="M952" s="25"/>
      <c r="N952" s="25"/>
    </row>
    <row r="953" spans="1:14" ht="22">
      <c r="A953" s="24">
        <v>40278</v>
      </c>
      <c r="B953" s="25" t="s">
        <v>1106</v>
      </c>
      <c r="C953" s="25" t="s">
        <v>1081</v>
      </c>
      <c r="D953" s="25" t="s">
        <v>166</v>
      </c>
      <c r="E953" s="25" t="s">
        <v>219</v>
      </c>
      <c r="F953" s="25">
        <v>1</v>
      </c>
      <c r="G953" s="25">
        <v>30</v>
      </c>
      <c r="H953" s="25" t="s">
        <v>156</v>
      </c>
      <c r="I953" s="25"/>
      <c r="J953" s="25"/>
      <c r="K953" s="25"/>
      <c r="L953" s="25"/>
      <c r="M953" s="25"/>
      <c r="N953" s="25"/>
    </row>
    <row r="954" spans="1:14" ht="22">
      <c r="A954" s="24">
        <v>40278</v>
      </c>
      <c r="B954" s="25" t="s">
        <v>1107</v>
      </c>
      <c r="C954" s="25" t="s">
        <v>1081</v>
      </c>
      <c r="D954" s="25" t="s">
        <v>166</v>
      </c>
      <c r="E954" s="25" t="s">
        <v>191</v>
      </c>
      <c r="F954" s="25">
        <v>5</v>
      </c>
      <c r="G954" s="25">
        <v>30</v>
      </c>
      <c r="H954" s="25" t="s">
        <v>158</v>
      </c>
      <c r="I954" s="25"/>
      <c r="J954" s="25">
        <v>63</v>
      </c>
      <c r="K954" s="25">
        <v>2</v>
      </c>
      <c r="L954" s="25">
        <v>11</v>
      </c>
      <c r="M954" s="25">
        <v>30</v>
      </c>
      <c r="N954" s="25">
        <v>26</v>
      </c>
    </row>
    <row r="955" spans="1:14" ht="22">
      <c r="A955" s="24">
        <v>40278</v>
      </c>
      <c r="B955" s="25" t="s">
        <v>1108</v>
      </c>
      <c r="C955" s="25" t="s">
        <v>1081</v>
      </c>
      <c r="D955" s="25" t="s">
        <v>166</v>
      </c>
      <c r="E955" s="25" t="s">
        <v>171</v>
      </c>
      <c r="F955" s="25">
        <v>20</v>
      </c>
      <c r="G955" s="25">
        <v>30</v>
      </c>
      <c r="H955" s="25" t="s">
        <v>158</v>
      </c>
      <c r="I955" s="25"/>
      <c r="J955" s="25"/>
      <c r="K955" s="25"/>
      <c r="L955" s="25"/>
      <c r="M955" s="25"/>
      <c r="N955" s="25"/>
    </row>
    <row r="956" spans="1:14" ht="22">
      <c r="A956" s="24">
        <v>40278</v>
      </c>
      <c r="B956" s="25" t="s">
        <v>1109</v>
      </c>
      <c r="C956" s="25" t="s">
        <v>1081</v>
      </c>
      <c r="D956" s="25" t="s">
        <v>166</v>
      </c>
      <c r="E956" s="25" t="s">
        <v>219</v>
      </c>
      <c r="F956" s="25">
        <v>3</v>
      </c>
      <c r="G956" s="25">
        <v>30</v>
      </c>
      <c r="H956" s="25" t="s">
        <v>158</v>
      </c>
      <c r="I956" s="25"/>
      <c r="J956" s="25"/>
      <c r="K956" s="25"/>
      <c r="L956" s="25"/>
      <c r="M956" s="25"/>
      <c r="N956" s="25"/>
    </row>
    <row r="957" spans="1:14" ht="22">
      <c r="A957" s="24">
        <v>40278</v>
      </c>
      <c r="B957" s="25" t="s">
        <v>1110</v>
      </c>
      <c r="C957" s="25" t="s">
        <v>1081</v>
      </c>
      <c r="D957" s="25" t="s">
        <v>180</v>
      </c>
      <c r="E957" s="25"/>
      <c r="F957" s="25"/>
      <c r="G957" s="25">
        <v>35</v>
      </c>
      <c r="H957" s="25" t="s">
        <v>154</v>
      </c>
      <c r="I957" s="25" t="s">
        <v>201</v>
      </c>
      <c r="J957" s="25"/>
      <c r="K957" s="25"/>
      <c r="L957" s="25"/>
      <c r="M957" s="25"/>
      <c r="N957" s="25"/>
    </row>
    <row r="958" spans="1:14" ht="22">
      <c r="A958" s="24">
        <v>40278</v>
      </c>
      <c r="B958" s="25" t="s">
        <v>1111</v>
      </c>
      <c r="C958" s="25" t="s">
        <v>1081</v>
      </c>
      <c r="D958" s="25" t="s">
        <v>166</v>
      </c>
      <c r="E958" s="25" t="s">
        <v>551</v>
      </c>
      <c r="F958" s="25">
        <v>10</v>
      </c>
      <c r="G958" s="25">
        <v>35</v>
      </c>
      <c r="H958" s="25" t="s">
        <v>154</v>
      </c>
      <c r="I958" s="25"/>
      <c r="J958" s="25">
        <v>8</v>
      </c>
      <c r="K958" s="25">
        <v>3</v>
      </c>
      <c r="L958" s="25">
        <v>5</v>
      </c>
      <c r="M958" s="25">
        <v>32</v>
      </c>
      <c r="N958" s="25">
        <v>4</v>
      </c>
    </row>
    <row r="959" spans="1:14" ht="22">
      <c r="A959" s="24">
        <v>40278</v>
      </c>
      <c r="B959" s="25" t="s">
        <v>1112</v>
      </c>
      <c r="C959" s="25" t="s">
        <v>1081</v>
      </c>
      <c r="D959" s="25" t="s">
        <v>166</v>
      </c>
      <c r="E959" s="25" t="s">
        <v>219</v>
      </c>
      <c r="F959" s="25">
        <v>1</v>
      </c>
      <c r="G959" s="25">
        <v>35</v>
      </c>
      <c r="H959" s="25" t="s">
        <v>154</v>
      </c>
      <c r="I959" s="25"/>
      <c r="J959" s="25"/>
      <c r="K959" s="25"/>
      <c r="L959" s="25"/>
      <c r="M959" s="25"/>
      <c r="N959" s="25"/>
    </row>
    <row r="960" spans="1:14" ht="22">
      <c r="A960" s="24">
        <v>40278</v>
      </c>
      <c r="B960" s="25" t="s">
        <v>1113</v>
      </c>
      <c r="C960" s="25" t="s">
        <v>1081</v>
      </c>
      <c r="D960" s="25" t="s">
        <v>166</v>
      </c>
      <c r="E960" s="25" t="s">
        <v>551</v>
      </c>
      <c r="F960" s="25">
        <v>20</v>
      </c>
      <c r="G960" s="25">
        <v>35</v>
      </c>
      <c r="H960" s="25" t="s">
        <v>156</v>
      </c>
      <c r="I960" s="25"/>
      <c r="J960" s="25"/>
      <c r="K960" s="25"/>
      <c r="L960" s="25"/>
      <c r="M960" s="25"/>
      <c r="N960" s="25"/>
    </row>
    <row r="961" spans="1:14" ht="22">
      <c r="A961" s="24">
        <v>40278</v>
      </c>
      <c r="B961" s="25" t="s">
        <v>1114</v>
      </c>
      <c r="C961" s="25" t="s">
        <v>1081</v>
      </c>
      <c r="D961" s="25" t="s">
        <v>166</v>
      </c>
      <c r="E961" s="25" t="s">
        <v>219</v>
      </c>
      <c r="F961" s="25">
        <v>5</v>
      </c>
      <c r="G961" s="25">
        <v>35</v>
      </c>
      <c r="H961" s="25" t="s">
        <v>156</v>
      </c>
      <c r="I961" s="25"/>
      <c r="J961" s="25"/>
      <c r="K961" s="25"/>
      <c r="L961" s="25"/>
      <c r="M961" s="25"/>
      <c r="N961" s="25"/>
    </row>
    <row r="962" spans="1:14" ht="22">
      <c r="A962" s="24">
        <v>40278</v>
      </c>
      <c r="B962" s="25" t="s">
        <v>1115</v>
      </c>
      <c r="C962" s="25" t="s">
        <v>1081</v>
      </c>
      <c r="D962" s="25" t="s">
        <v>166</v>
      </c>
      <c r="E962" s="25" t="s">
        <v>171</v>
      </c>
      <c r="F962" s="25">
        <v>8</v>
      </c>
      <c r="G962" s="25">
        <v>35</v>
      </c>
      <c r="H962" s="25" t="s">
        <v>158</v>
      </c>
      <c r="I962" s="25"/>
      <c r="J962" s="25">
        <v>6</v>
      </c>
      <c r="K962" s="25">
        <v>47</v>
      </c>
      <c r="L962" s="25">
        <v>10</v>
      </c>
      <c r="M962" s="25"/>
      <c r="N962" s="25"/>
    </row>
    <row r="963" spans="1:14" ht="22">
      <c r="A963" s="24">
        <v>40278</v>
      </c>
      <c r="B963" s="25" t="s">
        <v>1116</v>
      </c>
      <c r="C963" s="25" t="s">
        <v>1081</v>
      </c>
      <c r="D963" s="25" t="s">
        <v>166</v>
      </c>
      <c r="E963" s="25" t="s">
        <v>219</v>
      </c>
      <c r="F963" s="25">
        <v>10</v>
      </c>
      <c r="G963" s="25">
        <v>35</v>
      </c>
      <c r="H963" s="25" t="s">
        <v>158</v>
      </c>
      <c r="I963" s="25"/>
      <c r="J963" s="25"/>
      <c r="K963" s="25"/>
      <c r="L963" s="25"/>
      <c r="M963" s="25"/>
      <c r="N963" s="25"/>
    </row>
    <row r="964" spans="1:14" ht="22">
      <c r="A964" s="24">
        <v>40278</v>
      </c>
      <c r="B964" s="25" t="s">
        <v>1117</v>
      </c>
      <c r="C964" s="25" t="s">
        <v>1081</v>
      </c>
      <c r="D964" s="25" t="s">
        <v>166</v>
      </c>
      <c r="E964" s="25" t="s">
        <v>110</v>
      </c>
      <c r="F964" s="25">
        <v>1</v>
      </c>
      <c r="G964" s="25">
        <v>40</v>
      </c>
      <c r="H964" s="25" t="s">
        <v>154</v>
      </c>
      <c r="I964" s="25"/>
      <c r="J964" s="25">
        <v>2</v>
      </c>
      <c r="K964" s="25"/>
      <c r="L964" s="25"/>
      <c r="M964" s="25">
        <v>76</v>
      </c>
      <c r="N964" s="25">
        <v>6</v>
      </c>
    </row>
    <row r="965" spans="1:14" ht="22">
      <c r="A965" s="24">
        <v>40278</v>
      </c>
      <c r="B965" s="25" t="s">
        <v>1118</v>
      </c>
      <c r="C965" s="25" t="s">
        <v>1081</v>
      </c>
      <c r="D965" s="25" t="s">
        <v>166</v>
      </c>
      <c r="E965" s="25" t="s">
        <v>171</v>
      </c>
      <c r="F965" s="25">
        <v>1</v>
      </c>
      <c r="G965" s="25">
        <v>40</v>
      </c>
      <c r="H965" s="25" t="s">
        <v>156</v>
      </c>
      <c r="I965" s="25"/>
      <c r="J965" s="25"/>
      <c r="K965" s="25"/>
      <c r="L965" s="25"/>
      <c r="M965" s="25"/>
      <c r="N965" s="25"/>
    </row>
    <row r="966" spans="1:14" ht="22">
      <c r="A966" s="24">
        <v>40278</v>
      </c>
      <c r="B966" s="25" t="s">
        <v>1119</v>
      </c>
      <c r="C966" s="25" t="s">
        <v>1081</v>
      </c>
      <c r="D966" s="25" t="s">
        <v>166</v>
      </c>
      <c r="E966" s="25" t="s">
        <v>171</v>
      </c>
      <c r="F966" s="25">
        <v>2</v>
      </c>
      <c r="G966" s="25">
        <v>40</v>
      </c>
      <c r="H966" s="25" t="s">
        <v>156</v>
      </c>
      <c r="I966" s="25"/>
      <c r="J966" s="25"/>
      <c r="K966" s="25"/>
      <c r="L966" s="25"/>
      <c r="M966" s="25"/>
      <c r="N966" s="25"/>
    </row>
    <row r="967" spans="1:14" ht="22">
      <c r="A967" s="24">
        <v>40278</v>
      </c>
      <c r="B967" s="25" t="s">
        <v>1120</v>
      </c>
      <c r="C967" s="25" t="s">
        <v>1081</v>
      </c>
      <c r="D967" s="25" t="s">
        <v>153</v>
      </c>
      <c r="E967" s="25"/>
      <c r="F967" s="25"/>
      <c r="G967" s="25">
        <v>40</v>
      </c>
      <c r="H967" s="25" t="s">
        <v>156</v>
      </c>
      <c r="I967" s="25"/>
      <c r="J967" s="25">
        <v>9</v>
      </c>
      <c r="K967" s="25">
        <v>3</v>
      </c>
      <c r="L967" s="25">
        <v>1</v>
      </c>
      <c r="M967" s="25"/>
      <c r="N967" s="25"/>
    </row>
    <row r="968" spans="1:14" ht="22">
      <c r="A968" s="24">
        <v>40278</v>
      </c>
      <c r="B968" s="25" t="s">
        <v>1121</v>
      </c>
      <c r="C968" s="25" t="s">
        <v>1081</v>
      </c>
      <c r="D968" s="25" t="s">
        <v>153</v>
      </c>
      <c r="E968" s="25"/>
      <c r="F968" s="25"/>
      <c r="G968" s="25">
        <v>40</v>
      </c>
      <c r="H968" s="25" t="s">
        <v>156</v>
      </c>
      <c r="I968" s="25"/>
      <c r="J968" s="25">
        <v>17</v>
      </c>
      <c r="K968" s="25">
        <v>6</v>
      </c>
      <c r="L968" s="25">
        <v>7</v>
      </c>
      <c r="M968" s="25"/>
      <c r="N968" s="25"/>
    </row>
    <row r="969" spans="1:14" ht="22">
      <c r="A969" s="24">
        <v>40278</v>
      </c>
      <c r="B969" s="25" t="s">
        <v>1122</v>
      </c>
      <c r="C969" s="25" t="s">
        <v>1081</v>
      </c>
      <c r="D969" s="25" t="s">
        <v>166</v>
      </c>
      <c r="E969" s="25" t="s">
        <v>171</v>
      </c>
      <c r="F969" s="25">
        <v>3</v>
      </c>
      <c r="G969" s="25">
        <v>40</v>
      </c>
      <c r="H969" s="25" t="s">
        <v>158</v>
      </c>
      <c r="I969" s="25"/>
      <c r="J969" s="25">
        <v>16</v>
      </c>
      <c r="K969" s="25">
        <v>6</v>
      </c>
      <c r="L969" s="25">
        <v>6</v>
      </c>
      <c r="M969" s="25"/>
      <c r="N969" s="25"/>
    </row>
    <row r="970" spans="1:14" ht="22">
      <c r="A970" s="24">
        <v>40278</v>
      </c>
      <c r="B970" s="25" t="s">
        <v>1123</v>
      </c>
      <c r="C970" s="25" t="s">
        <v>1081</v>
      </c>
      <c r="D970" s="25" t="s">
        <v>166</v>
      </c>
      <c r="E970" s="25" t="s">
        <v>110</v>
      </c>
      <c r="F970" s="25">
        <v>2</v>
      </c>
      <c r="G970" s="25">
        <v>40</v>
      </c>
      <c r="H970" s="25" t="s">
        <v>158</v>
      </c>
      <c r="I970" s="25"/>
      <c r="J970" s="25"/>
      <c r="K970" s="25"/>
      <c r="L970" s="25"/>
      <c r="M970" s="25"/>
      <c r="N970" s="25"/>
    </row>
    <row r="971" spans="1:14" ht="22">
      <c r="A971" s="24">
        <v>40278</v>
      </c>
      <c r="B971" s="25" t="s">
        <v>1124</v>
      </c>
      <c r="C971" s="25" t="s">
        <v>1125</v>
      </c>
      <c r="D971" s="25" t="s">
        <v>153</v>
      </c>
      <c r="E971" s="25"/>
      <c r="F971" s="25"/>
      <c r="G971" s="25">
        <v>0</v>
      </c>
      <c r="H971" s="25" t="s">
        <v>154</v>
      </c>
      <c r="I971" s="25"/>
      <c r="J971" s="25">
        <v>1</v>
      </c>
      <c r="K971" s="25"/>
      <c r="L971" s="25"/>
      <c r="M971" s="25">
        <v>32</v>
      </c>
      <c r="N971" s="25">
        <v>163</v>
      </c>
    </row>
    <row r="972" spans="1:14" ht="22">
      <c r="A972" s="24">
        <v>40278</v>
      </c>
      <c r="B972" s="25" t="s">
        <v>1126</v>
      </c>
      <c r="C972" s="25" t="s">
        <v>1125</v>
      </c>
      <c r="D972" s="25" t="s">
        <v>153</v>
      </c>
      <c r="E972" s="25"/>
      <c r="F972" s="25"/>
      <c r="G972" s="25">
        <v>0</v>
      </c>
      <c r="H972" s="25" t="s">
        <v>156</v>
      </c>
      <c r="I972" s="25"/>
      <c r="J972" s="25">
        <v>3</v>
      </c>
      <c r="K972" s="25">
        <v>1</v>
      </c>
      <c r="L972" s="25"/>
      <c r="M972" s="25"/>
      <c r="N972" s="25"/>
    </row>
    <row r="973" spans="1:14" ht="22">
      <c r="A973" s="24">
        <v>40278</v>
      </c>
      <c r="B973" s="25" t="s">
        <v>1091</v>
      </c>
      <c r="C973" s="25" t="s">
        <v>1125</v>
      </c>
      <c r="D973" s="25" t="s">
        <v>153</v>
      </c>
      <c r="E973" s="25"/>
      <c r="F973" s="25"/>
      <c r="G973" s="25">
        <v>0</v>
      </c>
      <c r="H973" s="25" t="s">
        <v>158</v>
      </c>
      <c r="I973" s="25"/>
      <c r="J973" s="25">
        <v>9</v>
      </c>
      <c r="K973" s="25">
        <v>2</v>
      </c>
      <c r="L973" s="25">
        <v>1</v>
      </c>
      <c r="M973" s="25"/>
      <c r="N973" s="25"/>
    </row>
    <row r="974" spans="1:14" ht="22">
      <c r="A974" s="24">
        <v>40278</v>
      </c>
      <c r="B974" s="25" t="s">
        <v>1127</v>
      </c>
      <c r="C974" s="25" t="s">
        <v>1125</v>
      </c>
      <c r="D974" s="25" t="s">
        <v>153</v>
      </c>
      <c r="E974" s="25"/>
      <c r="F974" s="25"/>
      <c r="G974" s="25">
        <v>5</v>
      </c>
      <c r="H974" s="25" t="s">
        <v>154</v>
      </c>
      <c r="I974" s="25"/>
      <c r="J974" s="25">
        <v>2</v>
      </c>
      <c r="K974" s="25">
        <v>1</v>
      </c>
      <c r="L974" s="25"/>
      <c r="M974" s="25">
        <v>55</v>
      </c>
      <c r="N974" s="25">
        <v>23</v>
      </c>
    </row>
    <row r="975" spans="1:14" ht="22">
      <c r="A975" s="24">
        <v>40278</v>
      </c>
      <c r="B975" s="25" t="s">
        <v>1128</v>
      </c>
      <c r="C975" s="25" t="s">
        <v>1125</v>
      </c>
      <c r="D975" s="25" t="s">
        <v>153</v>
      </c>
      <c r="E975" s="25"/>
      <c r="F975" s="25"/>
      <c r="G975" s="25">
        <v>5</v>
      </c>
      <c r="H975" s="25" t="s">
        <v>156</v>
      </c>
      <c r="I975" s="25"/>
      <c r="J975" s="25">
        <v>8</v>
      </c>
      <c r="K975" s="25">
        <v>1</v>
      </c>
      <c r="L975" s="25">
        <v>2</v>
      </c>
      <c r="M975" s="25"/>
      <c r="N975" s="25"/>
    </row>
    <row r="976" spans="1:14" ht="22">
      <c r="A976" s="24">
        <v>40278</v>
      </c>
      <c r="B976" s="25" t="s">
        <v>1129</v>
      </c>
      <c r="C976" s="25" t="s">
        <v>1125</v>
      </c>
      <c r="D976" s="25" t="s">
        <v>153</v>
      </c>
      <c r="E976" s="25"/>
      <c r="F976" s="25"/>
      <c r="G976" s="25">
        <v>5</v>
      </c>
      <c r="H976" s="25" t="s">
        <v>158</v>
      </c>
      <c r="I976" s="25"/>
      <c r="J976" s="25">
        <v>12</v>
      </c>
      <c r="K976" s="25">
        <v>1</v>
      </c>
      <c r="L976" s="25">
        <v>3</v>
      </c>
      <c r="M976" s="25"/>
      <c r="N976" s="25"/>
    </row>
    <row r="977" spans="1:14" ht="22">
      <c r="A977" s="24">
        <v>40278</v>
      </c>
      <c r="B977" s="25" t="s">
        <v>1130</v>
      </c>
      <c r="C977" s="25" t="s">
        <v>1125</v>
      </c>
      <c r="D977" s="25" t="s">
        <v>153</v>
      </c>
      <c r="E977" s="25"/>
      <c r="F977" s="25"/>
      <c r="G977" s="25">
        <v>10</v>
      </c>
      <c r="H977" s="25" t="s">
        <v>154</v>
      </c>
      <c r="I977" s="25"/>
      <c r="J977" s="25">
        <v>2</v>
      </c>
      <c r="K977" s="25"/>
      <c r="L977" s="25"/>
      <c r="M977" s="25">
        <v>96</v>
      </c>
      <c r="N977" s="25">
        <v>19</v>
      </c>
    </row>
    <row r="978" spans="1:14" ht="22">
      <c r="A978" s="24">
        <v>40278</v>
      </c>
      <c r="B978" s="25" t="s">
        <v>1131</v>
      </c>
      <c r="C978" s="25" t="s">
        <v>1125</v>
      </c>
      <c r="D978" s="25" t="s">
        <v>153</v>
      </c>
      <c r="E978" s="25"/>
      <c r="F978" s="25"/>
      <c r="G978" s="25">
        <v>10</v>
      </c>
      <c r="H978" s="25" t="s">
        <v>156</v>
      </c>
      <c r="I978" s="25"/>
      <c r="J978" s="25">
        <v>7</v>
      </c>
      <c r="K978" s="25">
        <v>1</v>
      </c>
      <c r="L978" s="25">
        <v>3</v>
      </c>
      <c r="M978" s="25"/>
      <c r="N978" s="25"/>
    </row>
    <row r="979" spans="1:14" ht="22">
      <c r="A979" s="24">
        <v>40278</v>
      </c>
      <c r="B979" s="25" t="s">
        <v>1132</v>
      </c>
      <c r="C979" s="25" t="s">
        <v>1125</v>
      </c>
      <c r="D979" s="25" t="s">
        <v>153</v>
      </c>
      <c r="E979" s="25"/>
      <c r="F979" s="25"/>
      <c r="G979" s="25">
        <v>10</v>
      </c>
      <c r="H979" s="25" t="s">
        <v>158</v>
      </c>
      <c r="I979" s="25"/>
      <c r="J979" s="25">
        <v>12</v>
      </c>
      <c r="K979" s="25">
        <v>1</v>
      </c>
      <c r="L979" s="25">
        <v>5</v>
      </c>
      <c r="M979" s="25"/>
      <c r="N979" s="25"/>
    </row>
    <row r="980" spans="1:14" ht="22">
      <c r="A980" s="24">
        <v>40278</v>
      </c>
      <c r="B980" s="25" t="s">
        <v>1133</v>
      </c>
      <c r="C980" s="25" t="s">
        <v>1125</v>
      </c>
      <c r="D980" s="25" t="s">
        <v>153</v>
      </c>
      <c r="E980" s="25"/>
      <c r="F980" s="25"/>
      <c r="G980" s="25">
        <v>15</v>
      </c>
      <c r="H980" s="25" t="s">
        <v>154</v>
      </c>
      <c r="I980" s="25"/>
      <c r="J980" s="25">
        <v>1</v>
      </c>
      <c r="K980" s="25">
        <v>1</v>
      </c>
      <c r="L980" s="25">
        <v>1</v>
      </c>
      <c r="M980" s="25">
        <v>62</v>
      </c>
      <c r="N980" s="25">
        <v>50</v>
      </c>
    </row>
    <row r="981" spans="1:14" ht="22">
      <c r="A981" s="24">
        <v>40278</v>
      </c>
      <c r="B981" s="25" t="s">
        <v>1064</v>
      </c>
      <c r="C981" s="25" t="s">
        <v>1125</v>
      </c>
      <c r="D981" s="25" t="s">
        <v>153</v>
      </c>
      <c r="E981" s="25"/>
      <c r="F981" s="25"/>
      <c r="G981" s="25">
        <v>15</v>
      </c>
      <c r="H981" s="25" t="s">
        <v>156</v>
      </c>
      <c r="I981" s="25"/>
      <c r="J981" s="25">
        <v>5</v>
      </c>
      <c r="K981" s="25">
        <v>2</v>
      </c>
      <c r="L981" s="25">
        <v>3</v>
      </c>
      <c r="M981" s="25"/>
      <c r="N981" s="25"/>
    </row>
    <row r="982" spans="1:14" ht="22">
      <c r="A982" s="24">
        <v>40278</v>
      </c>
      <c r="B982" s="25" t="s">
        <v>1134</v>
      </c>
      <c r="C982" s="25" t="s">
        <v>1125</v>
      </c>
      <c r="D982" s="25" t="s">
        <v>153</v>
      </c>
      <c r="E982" s="25"/>
      <c r="F982" s="25"/>
      <c r="G982" s="25">
        <v>15</v>
      </c>
      <c r="H982" s="25" t="s">
        <v>158</v>
      </c>
      <c r="I982" s="25"/>
      <c r="J982" s="25">
        <v>12</v>
      </c>
      <c r="K982" s="25">
        <v>5</v>
      </c>
      <c r="L982" s="25">
        <v>8</v>
      </c>
      <c r="M982" s="25"/>
      <c r="N982" s="25"/>
    </row>
    <row r="983" spans="1:14" ht="22">
      <c r="A983" s="24">
        <v>40278</v>
      </c>
      <c r="B983" s="25" t="s">
        <v>1135</v>
      </c>
      <c r="C983" s="25" t="s">
        <v>1125</v>
      </c>
      <c r="D983" s="25" t="s">
        <v>166</v>
      </c>
      <c r="E983" s="25" t="s">
        <v>219</v>
      </c>
      <c r="F983" s="25">
        <v>35</v>
      </c>
      <c r="G983" s="25">
        <v>20</v>
      </c>
      <c r="H983" s="25" t="s">
        <v>154</v>
      </c>
      <c r="I983" s="25"/>
      <c r="J983" s="25">
        <v>7</v>
      </c>
      <c r="K983" s="25">
        <v>2</v>
      </c>
      <c r="L983" s="25">
        <v>4</v>
      </c>
      <c r="M983" s="25">
        <v>45</v>
      </c>
      <c r="N983" s="25">
        <v>33</v>
      </c>
    </row>
    <row r="984" spans="1:14" ht="22">
      <c r="A984" s="24">
        <v>40278</v>
      </c>
      <c r="B984" s="25" t="s">
        <v>1136</v>
      </c>
      <c r="C984" s="25" t="s">
        <v>1125</v>
      </c>
      <c r="D984" s="25" t="s">
        <v>166</v>
      </c>
      <c r="E984" s="25" t="s">
        <v>219</v>
      </c>
      <c r="F984" s="25">
        <v>20</v>
      </c>
      <c r="G984" s="25">
        <v>20</v>
      </c>
      <c r="H984" s="25" t="s">
        <v>156</v>
      </c>
      <c r="I984" s="25"/>
      <c r="J984" s="25">
        <v>24</v>
      </c>
      <c r="K984" s="25">
        <v>5</v>
      </c>
      <c r="L984" s="25">
        <v>6</v>
      </c>
      <c r="M984" s="25"/>
      <c r="N984" s="25"/>
    </row>
    <row r="985" spans="1:14" ht="22">
      <c r="A985" s="24">
        <v>40278</v>
      </c>
      <c r="B985" s="25" t="s">
        <v>1137</v>
      </c>
      <c r="C985" s="25" t="s">
        <v>1125</v>
      </c>
      <c r="D985" s="25" t="s">
        <v>166</v>
      </c>
      <c r="E985" s="25" t="s">
        <v>219</v>
      </c>
      <c r="F985" s="25">
        <v>20</v>
      </c>
      <c r="G985" s="25">
        <v>20</v>
      </c>
      <c r="H985" s="25" t="s">
        <v>158</v>
      </c>
      <c r="I985" s="25"/>
      <c r="J985" s="25">
        <v>38</v>
      </c>
      <c r="K985" s="25">
        <v>8</v>
      </c>
      <c r="L985" s="25">
        <v>9</v>
      </c>
      <c r="M985" s="25"/>
      <c r="N985" s="25"/>
    </row>
    <row r="986" spans="1:14" ht="22">
      <c r="A986" s="24">
        <v>40278</v>
      </c>
      <c r="B986" s="25" t="s">
        <v>1138</v>
      </c>
      <c r="C986" s="25" t="s">
        <v>1125</v>
      </c>
      <c r="D986" s="25" t="s">
        <v>166</v>
      </c>
      <c r="E986" s="25" t="s">
        <v>1051</v>
      </c>
      <c r="F986" s="25">
        <v>20</v>
      </c>
      <c r="G986" s="25">
        <v>20</v>
      </c>
      <c r="H986" s="25" t="s">
        <v>158</v>
      </c>
      <c r="I986" s="25"/>
      <c r="J986" s="25"/>
      <c r="K986" s="25"/>
      <c r="L986" s="25"/>
      <c r="M986" s="25"/>
      <c r="N986" s="25"/>
    </row>
    <row r="987" spans="1:14" ht="22">
      <c r="A987" s="24">
        <v>40278</v>
      </c>
      <c r="B987" s="25" t="s">
        <v>1139</v>
      </c>
      <c r="C987" s="25" t="s">
        <v>1125</v>
      </c>
      <c r="D987" s="25" t="s">
        <v>166</v>
      </c>
      <c r="E987" s="25" t="s">
        <v>171</v>
      </c>
      <c r="F987" s="25">
        <v>20</v>
      </c>
      <c r="G987" s="25">
        <v>20</v>
      </c>
      <c r="H987" s="25" t="s">
        <v>158</v>
      </c>
      <c r="I987" s="25"/>
      <c r="J987" s="25"/>
      <c r="K987" s="25"/>
      <c r="L987" s="25"/>
      <c r="M987" s="25"/>
      <c r="N987" s="25"/>
    </row>
    <row r="988" spans="1:14" ht="22">
      <c r="A988" s="24">
        <v>40278</v>
      </c>
      <c r="B988" s="25" t="s">
        <v>1140</v>
      </c>
      <c r="C988" s="25" t="s">
        <v>1125</v>
      </c>
      <c r="D988" s="25" t="s">
        <v>166</v>
      </c>
      <c r="E988" s="25" t="s">
        <v>219</v>
      </c>
      <c r="F988" s="25">
        <v>5</v>
      </c>
      <c r="G988" s="25">
        <v>25</v>
      </c>
      <c r="H988" s="25" t="s">
        <v>154</v>
      </c>
      <c r="I988" s="25"/>
      <c r="J988" s="25">
        <v>4</v>
      </c>
      <c r="K988" s="25">
        <v>3</v>
      </c>
      <c r="L988" s="25">
        <v>2</v>
      </c>
      <c r="M988" s="25">
        <v>111</v>
      </c>
      <c r="N988" s="25">
        <v>12</v>
      </c>
    </row>
    <row r="989" spans="1:14" ht="22">
      <c r="A989" s="24">
        <v>40278</v>
      </c>
      <c r="B989" s="25" t="s">
        <v>1141</v>
      </c>
      <c r="C989" s="25" t="s">
        <v>1125</v>
      </c>
      <c r="D989" s="25" t="s">
        <v>166</v>
      </c>
      <c r="E989" s="25" t="s">
        <v>171</v>
      </c>
      <c r="F989" s="25">
        <v>2</v>
      </c>
      <c r="G989" s="25">
        <v>25</v>
      </c>
      <c r="H989" s="25" t="s">
        <v>154</v>
      </c>
      <c r="I989" s="25"/>
      <c r="J989" s="25"/>
      <c r="K989" s="25"/>
      <c r="L989" s="25"/>
      <c r="M989" s="25"/>
      <c r="N989" s="25"/>
    </row>
    <row r="990" spans="1:14" ht="22">
      <c r="A990" s="24">
        <v>40278</v>
      </c>
      <c r="B990" s="25" t="s">
        <v>1142</v>
      </c>
      <c r="C990" s="25" t="s">
        <v>1125</v>
      </c>
      <c r="D990" s="25" t="s">
        <v>166</v>
      </c>
      <c r="E990" s="25" t="s">
        <v>219</v>
      </c>
      <c r="F990" s="25">
        <v>12</v>
      </c>
      <c r="G990" s="25">
        <v>25</v>
      </c>
      <c r="H990" s="25" t="s">
        <v>156</v>
      </c>
      <c r="I990" s="25"/>
      <c r="J990" s="25">
        <v>24</v>
      </c>
      <c r="K990" s="25">
        <v>6</v>
      </c>
      <c r="L990" s="25">
        <v>8</v>
      </c>
      <c r="M990" s="25"/>
      <c r="N990" s="25"/>
    </row>
    <row r="991" spans="1:14" ht="22">
      <c r="A991" s="24">
        <v>40278</v>
      </c>
      <c r="B991" s="25" t="s">
        <v>1143</v>
      </c>
      <c r="C991" s="25" t="s">
        <v>1125</v>
      </c>
      <c r="D991" s="25" t="s">
        <v>166</v>
      </c>
      <c r="E991" s="25" t="s">
        <v>171</v>
      </c>
      <c r="F991" s="25">
        <v>2</v>
      </c>
      <c r="G991" s="25">
        <v>25</v>
      </c>
      <c r="H991" s="25" t="s">
        <v>156</v>
      </c>
      <c r="I991" s="25"/>
      <c r="J991" s="25"/>
      <c r="K991" s="25"/>
      <c r="L991" s="25"/>
      <c r="M991" s="25"/>
      <c r="N991" s="25"/>
    </row>
    <row r="992" spans="1:14" ht="22">
      <c r="A992" s="24">
        <v>40278</v>
      </c>
      <c r="B992" s="25" t="s">
        <v>1144</v>
      </c>
      <c r="C992" s="25" t="s">
        <v>1125</v>
      </c>
      <c r="D992" s="25" t="s">
        <v>166</v>
      </c>
      <c r="E992" s="25" t="s">
        <v>191</v>
      </c>
      <c r="F992" s="25">
        <v>1</v>
      </c>
      <c r="G992" s="25">
        <v>25</v>
      </c>
      <c r="H992" s="25" t="s">
        <v>156</v>
      </c>
      <c r="I992" s="25"/>
      <c r="J992" s="25"/>
      <c r="K992" s="25"/>
      <c r="L992" s="25"/>
      <c r="M992" s="25"/>
      <c r="N992" s="25"/>
    </row>
    <row r="993" spans="1:14" ht="22">
      <c r="A993" s="24">
        <v>40278</v>
      </c>
      <c r="B993" s="25" t="s">
        <v>1145</v>
      </c>
      <c r="C993" s="25" t="s">
        <v>1125</v>
      </c>
      <c r="D993" s="25" t="s">
        <v>166</v>
      </c>
      <c r="E993" s="25" t="s">
        <v>219</v>
      </c>
      <c r="F993" s="25">
        <v>11</v>
      </c>
      <c r="G993" s="25">
        <v>25</v>
      </c>
      <c r="H993" s="25" t="s">
        <v>158</v>
      </c>
      <c r="I993" s="25"/>
      <c r="J993" s="25">
        <v>60</v>
      </c>
      <c r="K993" s="25">
        <v>11</v>
      </c>
      <c r="L993" s="25">
        <v>15</v>
      </c>
      <c r="M993" s="25"/>
      <c r="N993" s="25"/>
    </row>
    <row r="994" spans="1:14" ht="22">
      <c r="A994" s="24">
        <v>40278</v>
      </c>
      <c r="B994" s="25" t="s">
        <v>1146</v>
      </c>
      <c r="C994" s="25" t="s">
        <v>1125</v>
      </c>
      <c r="D994" s="25" t="s">
        <v>166</v>
      </c>
      <c r="E994" s="25" t="s">
        <v>171</v>
      </c>
      <c r="F994" s="25">
        <v>2</v>
      </c>
      <c r="G994" s="25">
        <v>25</v>
      </c>
      <c r="H994" s="25" t="s">
        <v>158</v>
      </c>
      <c r="I994" s="25"/>
      <c r="J994" s="25"/>
      <c r="K994" s="25"/>
      <c r="L994" s="25"/>
      <c r="M994" s="25"/>
      <c r="N994" s="25"/>
    </row>
    <row r="995" spans="1:14" ht="22">
      <c r="A995" s="24">
        <v>40278</v>
      </c>
      <c r="B995" s="25" t="s">
        <v>1147</v>
      </c>
      <c r="C995" s="25" t="s">
        <v>1125</v>
      </c>
      <c r="D995" s="25" t="s">
        <v>166</v>
      </c>
      <c r="E995" s="25" t="s">
        <v>191</v>
      </c>
      <c r="F995" s="25">
        <v>1</v>
      </c>
      <c r="G995" s="25">
        <v>25</v>
      </c>
      <c r="H995" s="25" t="s">
        <v>158</v>
      </c>
      <c r="I995" s="25"/>
      <c r="J995" s="25"/>
      <c r="K995" s="25"/>
      <c r="L995" s="25"/>
      <c r="M995" s="25"/>
      <c r="N995" s="25"/>
    </row>
    <row r="996" spans="1:14" ht="22">
      <c r="A996" s="24">
        <v>40278</v>
      </c>
      <c r="B996" s="25" t="s">
        <v>435</v>
      </c>
      <c r="C996" s="25" t="s">
        <v>1125</v>
      </c>
      <c r="D996" s="25" t="s">
        <v>166</v>
      </c>
      <c r="E996" s="25" t="s">
        <v>178</v>
      </c>
      <c r="F996" s="25">
        <v>1</v>
      </c>
      <c r="G996" s="25">
        <v>25</v>
      </c>
      <c r="H996" s="25" t="s">
        <v>158</v>
      </c>
      <c r="I996" s="25"/>
      <c r="J996" s="25"/>
      <c r="K996" s="25"/>
      <c r="L996" s="25"/>
      <c r="M996" s="25"/>
      <c r="N996" s="25"/>
    </row>
    <row r="997" spans="1:14" ht="22">
      <c r="A997" s="24">
        <v>40278</v>
      </c>
      <c r="B997" s="25" t="s">
        <v>1148</v>
      </c>
      <c r="C997" s="25" t="s">
        <v>1125</v>
      </c>
      <c r="D997" s="25" t="s">
        <v>166</v>
      </c>
      <c r="E997" s="25" t="s">
        <v>219</v>
      </c>
      <c r="F997" s="25">
        <v>12</v>
      </c>
      <c r="G997" s="25">
        <v>30</v>
      </c>
      <c r="H997" s="25" t="s">
        <v>154</v>
      </c>
      <c r="I997" s="25"/>
      <c r="J997" s="25">
        <v>4</v>
      </c>
      <c r="K997" s="25">
        <v>2</v>
      </c>
      <c r="L997" s="25"/>
      <c r="M997" s="25">
        <v>33</v>
      </c>
      <c r="N997" s="25">
        <v>60</v>
      </c>
    </row>
    <row r="998" spans="1:14" ht="22">
      <c r="A998" s="24">
        <v>40278</v>
      </c>
      <c r="B998" s="25" t="s">
        <v>1149</v>
      </c>
      <c r="C998" s="25" t="s">
        <v>1125</v>
      </c>
      <c r="D998" s="25" t="s">
        <v>166</v>
      </c>
      <c r="E998" s="25" t="s">
        <v>171</v>
      </c>
      <c r="F998" s="25">
        <v>3</v>
      </c>
      <c r="G998" s="25">
        <v>30</v>
      </c>
      <c r="H998" s="25" t="s">
        <v>154</v>
      </c>
      <c r="I998" s="25"/>
      <c r="J998" s="25"/>
      <c r="K998" s="25"/>
      <c r="L998" s="25"/>
      <c r="M998" s="25"/>
      <c r="N998" s="25"/>
    </row>
    <row r="999" spans="1:14" ht="22">
      <c r="A999" s="24">
        <v>40278</v>
      </c>
      <c r="B999" s="25" t="s">
        <v>1150</v>
      </c>
      <c r="C999" s="25" t="s">
        <v>1125</v>
      </c>
      <c r="D999" s="25" t="s">
        <v>166</v>
      </c>
      <c r="E999" s="25" t="s">
        <v>219</v>
      </c>
      <c r="F999" s="25">
        <v>25</v>
      </c>
      <c r="G999" s="25">
        <v>30</v>
      </c>
      <c r="H999" s="25" t="s">
        <v>156</v>
      </c>
      <c r="I999" s="25"/>
      <c r="J999" s="25">
        <v>23</v>
      </c>
      <c r="K999" s="25"/>
      <c r="L999" s="25">
        <v>6</v>
      </c>
      <c r="M999" s="25"/>
      <c r="N999" s="25"/>
    </row>
    <row r="1000" spans="1:14" ht="22">
      <c r="A1000" s="24">
        <v>40278</v>
      </c>
      <c r="B1000" s="25" t="s">
        <v>1151</v>
      </c>
      <c r="C1000" s="25" t="s">
        <v>1125</v>
      </c>
      <c r="D1000" s="25" t="s">
        <v>166</v>
      </c>
      <c r="E1000" s="25" t="s">
        <v>171</v>
      </c>
      <c r="F1000" s="25">
        <v>5</v>
      </c>
      <c r="G1000" s="25">
        <v>30</v>
      </c>
      <c r="H1000" s="25" t="s">
        <v>156</v>
      </c>
      <c r="I1000" s="25"/>
      <c r="J1000" s="25"/>
      <c r="K1000" s="25"/>
      <c r="L1000" s="25"/>
      <c r="M1000" s="25"/>
      <c r="N1000" s="25"/>
    </row>
    <row r="1001" spans="1:14" ht="22">
      <c r="A1001" s="24">
        <v>40278</v>
      </c>
      <c r="B1001" s="25" t="s">
        <v>1152</v>
      </c>
      <c r="C1001" s="25" t="s">
        <v>1125</v>
      </c>
      <c r="D1001" s="25" t="s">
        <v>166</v>
      </c>
      <c r="E1001" s="25" t="s">
        <v>219</v>
      </c>
      <c r="F1001" s="25">
        <v>30</v>
      </c>
      <c r="G1001" s="25">
        <v>30</v>
      </c>
      <c r="H1001" s="25" t="s">
        <v>158</v>
      </c>
      <c r="I1001" s="25"/>
      <c r="J1001" s="25">
        <v>40</v>
      </c>
      <c r="K1001" s="25">
        <v>9</v>
      </c>
      <c r="L1001" s="25">
        <v>5</v>
      </c>
      <c r="M1001" s="25"/>
      <c r="N1001" s="25"/>
    </row>
    <row r="1002" spans="1:14" ht="22">
      <c r="A1002" s="24">
        <v>40278</v>
      </c>
      <c r="B1002" s="25" t="s">
        <v>1153</v>
      </c>
      <c r="C1002" s="25" t="s">
        <v>1125</v>
      </c>
      <c r="D1002" s="25" t="s">
        <v>166</v>
      </c>
      <c r="E1002" s="25" t="s">
        <v>171</v>
      </c>
      <c r="F1002" s="25">
        <v>5</v>
      </c>
      <c r="G1002" s="25">
        <v>30</v>
      </c>
      <c r="H1002" s="25" t="s">
        <v>158</v>
      </c>
      <c r="I1002" s="25"/>
      <c r="J1002" s="25"/>
      <c r="K1002" s="25"/>
      <c r="L1002" s="25"/>
      <c r="M1002" s="25"/>
      <c r="N1002" s="25"/>
    </row>
    <row r="1003" spans="1:14" ht="22">
      <c r="A1003" s="24">
        <v>40278</v>
      </c>
      <c r="B1003" s="25" t="s">
        <v>1154</v>
      </c>
      <c r="C1003" s="25" t="s">
        <v>1125</v>
      </c>
      <c r="D1003" s="25" t="s">
        <v>180</v>
      </c>
      <c r="E1003" s="25"/>
      <c r="F1003" s="25"/>
      <c r="G1003" s="25">
        <v>30</v>
      </c>
      <c r="H1003" s="25" t="s">
        <v>158</v>
      </c>
      <c r="I1003" s="25" t="s">
        <v>181</v>
      </c>
      <c r="J1003" s="25"/>
      <c r="K1003" s="25"/>
      <c r="L1003" s="25"/>
      <c r="M1003" s="25"/>
      <c r="N1003" s="25"/>
    </row>
    <row r="1004" spans="1:14" ht="22">
      <c r="A1004" s="24">
        <v>40278</v>
      </c>
      <c r="B1004" s="25" t="s">
        <v>1155</v>
      </c>
      <c r="C1004" s="25" t="s">
        <v>1125</v>
      </c>
      <c r="D1004" s="25" t="s">
        <v>166</v>
      </c>
      <c r="E1004" s="25" t="s">
        <v>219</v>
      </c>
      <c r="F1004" s="25">
        <v>10</v>
      </c>
      <c r="G1004" s="25">
        <v>35</v>
      </c>
      <c r="H1004" s="25" t="s">
        <v>154</v>
      </c>
      <c r="I1004" s="25"/>
      <c r="J1004" s="25">
        <v>4</v>
      </c>
      <c r="K1004" s="25">
        <v>1</v>
      </c>
      <c r="L1004" s="25">
        <v>1</v>
      </c>
      <c r="M1004" s="25">
        <v>19</v>
      </c>
      <c r="N1004" s="25">
        <v>14</v>
      </c>
    </row>
    <row r="1005" spans="1:14" ht="22">
      <c r="A1005" s="24">
        <v>40278</v>
      </c>
      <c r="B1005" s="25" t="s">
        <v>689</v>
      </c>
      <c r="C1005" s="25" t="s">
        <v>1125</v>
      </c>
      <c r="D1005" s="25" t="s">
        <v>166</v>
      </c>
      <c r="E1005" s="25" t="s">
        <v>171</v>
      </c>
      <c r="F1005" s="25">
        <v>1</v>
      </c>
      <c r="G1005" s="25">
        <v>35</v>
      </c>
      <c r="H1005" s="25" t="s">
        <v>154</v>
      </c>
      <c r="I1005" s="25"/>
      <c r="J1005" s="25"/>
      <c r="K1005" s="25"/>
      <c r="L1005" s="25"/>
      <c r="M1005" s="25"/>
      <c r="N1005" s="25"/>
    </row>
    <row r="1006" spans="1:14" ht="22">
      <c r="A1006" s="24">
        <v>40278</v>
      </c>
      <c r="B1006" s="25" t="s">
        <v>1156</v>
      </c>
      <c r="C1006" s="25" t="s">
        <v>1125</v>
      </c>
      <c r="D1006" s="25" t="s">
        <v>166</v>
      </c>
      <c r="E1006" s="25" t="s">
        <v>191</v>
      </c>
      <c r="F1006" s="25">
        <v>5</v>
      </c>
      <c r="G1006" s="25">
        <v>35</v>
      </c>
      <c r="H1006" s="25" t="s">
        <v>154</v>
      </c>
      <c r="I1006" s="25"/>
      <c r="J1006" s="25"/>
      <c r="K1006" s="25"/>
      <c r="L1006" s="25"/>
      <c r="M1006" s="25"/>
      <c r="N1006" s="25"/>
    </row>
    <row r="1007" spans="1:14" ht="22">
      <c r="A1007" s="24">
        <v>40278</v>
      </c>
      <c r="B1007" s="25" t="s">
        <v>1157</v>
      </c>
      <c r="C1007" s="25" t="s">
        <v>1125</v>
      </c>
      <c r="D1007" s="25" t="s">
        <v>166</v>
      </c>
      <c r="E1007" s="25" t="s">
        <v>219</v>
      </c>
      <c r="F1007" s="25">
        <v>20</v>
      </c>
      <c r="G1007" s="25">
        <v>35</v>
      </c>
      <c r="H1007" s="25" t="s">
        <v>156</v>
      </c>
      <c r="I1007" s="25"/>
      <c r="J1007" s="25">
        <v>25</v>
      </c>
      <c r="K1007" s="25">
        <v>9</v>
      </c>
      <c r="L1007" s="25">
        <v>5</v>
      </c>
      <c r="M1007" s="25"/>
      <c r="N1007" s="25"/>
    </row>
    <row r="1008" spans="1:14" ht="22">
      <c r="A1008" s="24">
        <v>40278</v>
      </c>
      <c r="B1008" s="25" t="s">
        <v>587</v>
      </c>
      <c r="C1008" s="25" t="s">
        <v>1125</v>
      </c>
      <c r="D1008" s="25" t="s">
        <v>166</v>
      </c>
      <c r="E1008" s="25" t="s">
        <v>171</v>
      </c>
      <c r="F1008" s="25">
        <v>2</v>
      </c>
      <c r="G1008" s="25">
        <v>35</v>
      </c>
      <c r="H1008" s="25" t="s">
        <v>156</v>
      </c>
      <c r="I1008" s="25"/>
      <c r="J1008" s="25"/>
      <c r="K1008" s="25"/>
      <c r="L1008" s="25"/>
      <c r="M1008" s="25"/>
      <c r="N1008" s="25"/>
    </row>
    <row r="1009" spans="1:14" ht="22">
      <c r="A1009" s="24">
        <v>40278</v>
      </c>
      <c r="B1009" s="25" t="s">
        <v>1158</v>
      </c>
      <c r="C1009" s="25" t="s">
        <v>1125</v>
      </c>
      <c r="D1009" s="25" t="s">
        <v>166</v>
      </c>
      <c r="E1009" s="25" t="s">
        <v>191</v>
      </c>
      <c r="F1009" s="25">
        <v>2</v>
      </c>
      <c r="G1009" s="25">
        <v>35</v>
      </c>
      <c r="H1009" s="25" t="s">
        <v>156</v>
      </c>
      <c r="I1009" s="25"/>
      <c r="J1009" s="25"/>
      <c r="K1009" s="25"/>
      <c r="L1009" s="25"/>
      <c r="M1009" s="25"/>
      <c r="N1009" s="25"/>
    </row>
    <row r="1010" spans="1:14" ht="22">
      <c r="A1010" s="24">
        <v>40278</v>
      </c>
      <c r="B1010" s="25" t="s">
        <v>1159</v>
      </c>
      <c r="C1010" s="25" t="s">
        <v>1125</v>
      </c>
      <c r="D1010" s="25" t="s">
        <v>180</v>
      </c>
      <c r="E1010" s="25"/>
      <c r="F1010" s="25"/>
      <c r="G1010" s="25">
        <v>35</v>
      </c>
      <c r="H1010" s="25" t="s">
        <v>158</v>
      </c>
      <c r="I1010" s="25" t="s">
        <v>181</v>
      </c>
      <c r="J1010" s="25"/>
      <c r="K1010" s="25"/>
      <c r="L1010" s="25"/>
      <c r="M1010" s="25"/>
      <c r="N1010" s="25"/>
    </row>
    <row r="1011" spans="1:14" ht="22">
      <c r="A1011" s="24">
        <v>40278</v>
      </c>
      <c r="B1011" s="25" t="s">
        <v>1160</v>
      </c>
      <c r="C1011" s="25" t="s">
        <v>1125</v>
      </c>
      <c r="D1011" s="25" t="s">
        <v>166</v>
      </c>
      <c r="E1011" s="25" t="s">
        <v>219</v>
      </c>
      <c r="F1011" s="25">
        <v>15</v>
      </c>
      <c r="G1011" s="25">
        <v>35</v>
      </c>
      <c r="H1011" s="25" t="s">
        <v>158</v>
      </c>
      <c r="I1011" s="25"/>
      <c r="J1011" s="25">
        <v>69</v>
      </c>
      <c r="K1011" s="25">
        <v>14</v>
      </c>
      <c r="L1011" s="25">
        <v>15</v>
      </c>
      <c r="M1011" s="25"/>
      <c r="N1011" s="25"/>
    </row>
    <row r="1012" spans="1:14" ht="22">
      <c r="A1012" s="24">
        <v>40278</v>
      </c>
      <c r="B1012" s="25" t="s">
        <v>1161</v>
      </c>
      <c r="C1012" s="25" t="s">
        <v>1125</v>
      </c>
      <c r="D1012" s="25" t="s">
        <v>166</v>
      </c>
      <c r="E1012" s="25" t="s">
        <v>171</v>
      </c>
      <c r="F1012" s="25">
        <v>1</v>
      </c>
      <c r="G1012" s="25">
        <v>35</v>
      </c>
      <c r="H1012" s="25" t="s">
        <v>158</v>
      </c>
      <c r="I1012" s="25"/>
      <c r="J1012" s="25"/>
      <c r="K1012" s="25"/>
      <c r="L1012" s="25"/>
      <c r="M1012" s="25"/>
      <c r="N1012" s="25"/>
    </row>
    <row r="1013" spans="1:14" ht="22">
      <c r="A1013" s="24">
        <v>40278</v>
      </c>
      <c r="B1013" s="25" t="s">
        <v>1162</v>
      </c>
      <c r="C1013" s="25" t="s">
        <v>1125</v>
      </c>
      <c r="D1013" s="25" t="s">
        <v>166</v>
      </c>
      <c r="E1013" s="25" t="s">
        <v>191</v>
      </c>
      <c r="F1013" s="25">
        <v>1</v>
      </c>
      <c r="G1013" s="25">
        <v>35</v>
      </c>
      <c r="H1013" s="25" t="s">
        <v>158</v>
      </c>
      <c r="I1013" s="25"/>
      <c r="J1013" s="25"/>
      <c r="K1013" s="25"/>
      <c r="L1013" s="25"/>
      <c r="M1013" s="25"/>
      <c r="N1013" s="25"/>
    </row>
    <row r="1014" spans="1:14" ht="22">
      <c r="A1014" s="24">
        <v>40278</v>
      </c>
      <c r="B1014" s="25" t="s">
        <v>1163</v>
      </c>
      <c r="C1014" s="25" t="s">
        <v>1125</v>
      </c>
      <c r="D1014" s="25" t="s">
        <v>166</v>
      </c>
      <c r="E1014" s="25" t="s">
        <v>219</v>
      </c>
      <c r="F1014" s="25">
        <v>2</v>
      </c>
      <c r="G1014" s="25">
        <v>40</v>
      </c>
      <c r="H1014" s="25" t="s">
        <v>154</v>
      </c>
      <c r="I1014" s="25"/>
      <c r="J1014" s="25">
        <v>7</v>
      </c>
      <c r="K1014" s="25"/>
      <c r="L1014" s="25">
        <v>4</v>
      </c>
      <c r="M1014" s="25">
        <v>54</v>
      </c>
      <c r="N1014" s="25">
        <v>9</v>
      </c>
    </row>
    <row r="1015" spans="1:14" ht="22">
      <c r="A1015" s="24">
        <v>40278</v>
      </c>
      <c r="B1015" s="25" t="s">
        <v>1164</v>
      </c>
      <c r="C1015" s="25" t="s">
        <v>1125</v>
      </c>
      <c r="D1015" s="25" t="s">
        <v>166</v>
      </c>
      <c r="E1015" s="25" t="s">
        <v>171</v>
      </c>
      <c r="F1015" s="25">
        <v>5</v>
      </c>
      <c r="G1015" s="25">
        <v>40</v>
      </c>
      <c r="H1015" s="25" t="s">
        <v>154</v>
      </c>
      <c r="I1015" s="25"/>
      <c r="J1015" s="25"/>
      <c r="K1015" s="25"/>
      <c r="L1015" s="25"/>
      <c r="M1015" s="25"/>
      <c r="N1015" s="25"/>
    </row>
    <row r="1016" spans="1:14" ht="22">
      <c r="A1016" s="24">
        <v>40278</v>
      </c>
      <c r="B1016" s="25" t="s">
        <v>1165</v>
      </c>
      <c r="C1016" s="25" t="s">
        <v>1125</v>
      </c>
      <c r="D1016" s="25" t="s">
        <v>166</v>
      </c>
      <c r="E1016" s="25" t="s">
        <v>219</v>
      </c>
      <c r="F1016" s="25">
        <v>2</v>
      </c>
      <c r="G1016" s="25">
        <v>40</v>
      </c>
      <c r="H1016" s="25" t="s">
        <v>156</v>
      </c>
      <c r="I1016" s="25"/>
      <c r="J1016" s="25">
        <v>15</v>
      </c>
      <c r="K1016" s="25">
        <v>1</v>
      </c>
      <c r="L1016" s="25">
        <v>12</v>
      </c>
      <c r="M1016" s="25"/>
      <c r="N1016" s="25"/>
    </row>
    <row r="1017" spans="1:14" ht="22">
      <c r="A1017" s="24">
        <v>40278</v>
      </c>
      <c r="B1017" s="25" t="s">
        <v>1166</v>
      </c>
      <c r="C1017" s="25" t="s">
        <v>1125</v>
      </c>
      <c r="D1017" s="25" t="s">
        <v>166</v>
      </c>
      <c r="E1017" s="25" t="s">
        <v>171</v>
      </c>
      <c r="F1017" s="25">
        <v>5</v>
      </c>
      <c r="G1017" s="25">
        <v>40</v>
      </c>
      <c r="H1017" s="25" t="s">
        <v>156</v>
      </c>
      <c r="I1017" s="25"/>
      <c r="J1017" s="25"/>
      <c r="K1017" s="25"/>
      <c r="L1017" s="25"/>
      <c r="M1017" s="25"/>
      <c r="N1017" s="25"/>
    </row>
    <row r="1018" spans="1:14" ht="22">
      <c r="A1018" s="24">
        <v>40278</v>
      </c>
      <c r="B1018" s="25" t="s">
        <v>1167</v>
      </c>
      <c r="C1018" s="25" t="s">
        <v>1125</v>
      </c>
      <c r="D1018" s="25" t="s">
        <v>180</v>
      </c>
      <c r="E1018" s="25"/>
      <c r="F1018" s="25"/>
      <c r="G1018" s="25">
        <v>40</v>
      </c>
      <c r="H1018" s="25" t="s">
        <v>158</v>
      </c>
      <c r="I1018" s="25" t="s">
        <v>181</v>
      </c>
      <c r="J1018" s="25"/>
      <c r="K1018" s="25"/>
      <c r="L1018" s="25"/>
      <c r="M1018" s="25"/>
      <c r="N1018" s="25"/>
    </row>
    <row r="1019" spans="1:14" ht="22">
      <c r="A1019" s="24">
        <v>40278</v>
      </c>
      <c r="B1019" s="25" t="s">
        <v>1168</v>
      </c>
      <c r="C1019" s="25" t="s">
        <v>1125</v>
      </c>
      <c r="D1019" s="25" t="s">
        <v>166</v>
      </c>
      <c r="E1019" s="25" t="s">
        <v>219</v>
      </c>
      <c r="F1019" s="25">
        <v>2</v>
      </c>
      <c r="G1019" s="25">
        <v>40</v>
      </c>
      <c r="H1019" s="25" t="s">
        <v>158</v>
      </c>
      <c r="I1019" s="25"/>
      <c r="J1019" s="25">
        <v>35</v>
      </c>
      <c r="K1019" s="25">
        <v>6</v>
      </c>
      <c r="L1019" s="25">
        <v>16</v>
      </c>
      <c r="M1019" s="25"/>
      <c r="N1019" s="25"/>
    </row>
    <row r="1020" spans="1:14" ht="22">
      <c r="A1020" s="24">
        <v>40278</v>
      </c>
      <c r="B1020" s="25" t="s">
        <v>1169</v>
      </c>
      <c r="C1020" s="25" t="s">
        <v>1125</v>
      </c>
      <c r="D1020" s="25" t="s">
        <v>166</v>
      </c>
      <c r="E1020" s="25" t="s">
        <v>171</v>
      </c>
      <c r="F1020" s="25">
        <v>5</v>
      </c>
      <c r="G1020" s="25">
        <v>40</v>
      </c>
      <c r="H1020" s="25" t="s">
        <v>158</v>
      </c>
      <c r="I1020" s="25"/>
      <c r="J1020" s="25"/>
      <c r="K1020" s="25"/>
      <c r="L1020" s="25"/>
      <c r="M1020" s="25"/>
      <c r="N1020" s="25"/>
    </row>
    <row r="1021" spans="1:14" ht="22">
      <c r="A1021" s="24">
        <v>40278</v>
      </c>
      <c r="B1021" s="25" t="s">
        <v>1170</v>
      </c>
      <c r="C1021" s="25" t="s">
        <v>1125</v>
      </c>
      <c r="D1021" s="25" t="s">
        <v>166</v>
      </c>
      <c r="E1021" s="25" t="s">
        <v>672</v>
      </c>
      <c r="F1021" s="25">
        <v>5</v>
      </c>
      <c r="G1021" s="25">
        <v>45</v>
      </c>
      <c r="H1021" s="25" t="s">
        <v>154</v>
      </c>
      <c r="I1021" s="25"/>
      <c r="J1021" s="25">
        <v>6</v>
      </c>
      <c r="K1021" s="25">
        <v>1</v>
      </c>
      <c r="L1021" s="25">
        <v>1</v>
      </c>
      <c r="M1021" s="25">
        <v>52</v>
      </c>
      <c r="N1021" s="25">
        <v>7</v>
      </c>
    </row>
    <row r="1022" spans="1:14" ht="22">
      <c r="A1022" s="24">
        <v>40278</v>
      </c>
      <c r="B1022" s="25" t="s">
        <v>1171</v>
      </c>
      <c r="C1022" s="25" t="s">
        <v>1125</v>
      </c>
      <c r="D1022" s="25" t="s">
        <v>166</v>
      </c>
      <c r="E1022" s="25" t="s">
        <v>171</v>
      </c>
      <c r="F1022" s="25">
        <v>2</v>
      </c>
      <c r="G1022" s="25">
        <v>45</v>
      </c>
      <c r="H1022" s="25" t="s">
        <v>154</v>
      </c>
      <c r="I1022" s="25"/>
      <c r="J1022" s="25"/>
      <c r="K1022" s="25"/>
      <c r="L1022" s="25"/>
      <c r="M1022" s="25"/>
      <c r="N1022" s="25"/>
    </row>
    <row r="1023" spans="1:14" ht="22">
      <c r="A1023" s="24">
        <v>40278</v>
      </c>
      <c r="B1023" s="25" t="s">
        <v>1172</v>
      </c>
      <c r="C1023" s="25" t="s">
        <v>1125</v>
      </c>
      <c r="D1023" s="25" t="s">
        <v>166</v>
      </c>
      <c r="E1023" s="25" t="s">
        <v>672</v>
      </c>
      <c r="F1023" s="25">
        <v>5</v>
      </c>
      <c r="G1023" s="25">
        <v>45</v>
      </c>
      <c r="H1023" s="25" t="s">
        <v>156</v>
      </c>
      <c r="I1023" s="25"/>
      <c r="J1023" s="25">
        <v>17</v>
      </c>
      <c r="K1023" s="25">
        <v>5</v>
      </c>
      <c r="L1023" s="25">
        <v>3</v>
      </c>
      <c r="M1023" s="25"/>
      <c r="N1023" s="25"/>
    </row>
    <row r="1024" spans="1:14" ht="22">
      <c r="A1024" s="24">
        <v>40278</v>
      </c>
      <c r="B1024" s="25" t="s">
        <v>1173</v>
      </c>
      <c r="C1024" s="25" t="s">
        <v>1125</v>
      </c>
      <c r="D1024" s="25" t="s">
        <v>166</v>
      </c>
      <c r="E1024" s="25" t="s">
        <v>219</v>
      </c>
      <c r="F1024" s="25">
        <v>1</v>
      </c>
      <c r="G1024" s="25">
        <v>45</v>
      </c>
      <c r="H1024" s="25" t="s">
        <v>156</v>
      </c>
      <c r="I1024" s="25"/>
      <c r="J1024" s="25"/>
      <c r="K1024" s="25"/>
      <c r="L1024" s="25"/>
      <c r="M1024" s="25"/>
      <c r="N1024" s="25"/>
    </row>
    <row r="1025" spans="1:14" ht="22">
      <c r="A1025" s="24">
        <v>40278</v>
      </c>
      <c r="B1025" s="25" t="s">
        <v>1174</v>
      </c>
      <c r="C1025" s="25" t="s">
        <v>1125</v>
      </c>
      <c r="D1025" s="25" t="s">
        <v>166</v>
      </c>
      <c r="E1025" s="25" t="s">
        <v>171</v>
      </c>
      <c r="F1025" s="25">
        <v>5</v>
      </c>
      <c r="G1025" s="25">
        <v>45</v>
      </c>
      <c r="H1025" s="25" t="s">
        <v>156</v>
      </c>
      <c r="I1025" s="25"/>
      <c r="J1025" s="25"/>
      <c r="K1025" s="25"/>
      <c r="L1025" s="25"/>
      <c r="M1025" s="25"/>
      <c r="N1025" s="25"/>
    </row>
    <row r="1026" spans="1:14" ht="22">
      <c r="A1026" s="24">
        <v>40278</v>
      </c>
      <c r="B1026" s="25" t="s">
        <v>1175</v>
      </c>
      <c r="C1026" s="25" t="s">
        <v>1125</v>
      </c>
      <c r="D1026" s="25" t="s">
        <v>180</v>
      </c>
      <c r="E1026" s="25"/>
      <c r="F1026" s="25"/>
      <c r="G1026" s="25">
        <v>45</v>
      </c>
      <c r="H1026" s="25" t="s">
        <v>158</v>
      </c>
      <c r="I1026" s="25" t="s">
        <v>181</v>
      </c>
      <c r="J1026" s="25"/>
      <c r="K1026" s="25"/>
      <c r="L1026" s="25"/>
      <c r="M1026" s="25"/>
      <c r="N1026" s="25"/>
    </row>
    <row r="1027" spans="1:14" ht="22">
      <c r="A1027" s="24">
        <v>40278</v>
      </c>
      <c r="B1027" s="25" t="s">
        <v>1176</v>
      </c>
      <c r="C1027" s="25" t="s">
        <v>1125</v>
      </c>
      <c r="D1027" s="25" t="s">
        <v>166</v>
      </c>
      <c r="E1027" s="25" t="s">
        <v>171</v>
      </c>
      <c r="F1027" s="25">
        <v>1</v>
      </c>
      <c r="G1027" s="25">
        <v>45</v>
      </c>
      <c r="H1027" s="25" t="s">
        <v>158</v>
      </c>
      <c r="I1027" s="25"/>
      <c r="J1027" s="25">
        <v>30</v>
      </c>
      <c r="K1027" s="25">
        <v>10</v>
      </c>
      <c r="L1027" s="25">
        <v>6</v>
      </c>
      <c r="M1027" s="25"/>
      <c r="N1027" s="25"/>
    </row>
    <row r="1028" spans="1:14" ht="22">
      <c r="A1028" s="24">
        <v>40278</v>
      </c>
      <c r="B1028" s="25" t="s">
        <v>1177</v>
      </c>
      <c r="C1028" s="25" t="s">
        <v>1125</v>
      </c>
      <c r="D1028" s="25" t="s">
        <v>166</v>
      </c>
      <c r="E1028" s="25" t="s">
        <v>672</v>
      </c>
      <c r="F1028" s="25">
        <v>1</v>
      </c>
      <c r="G1028" s="25">
        <v>45</v>
      </c>
      <c r="H1028" s="25" t="s">
        <v>158</v>
      </c>
      <c r="I1028" s="25"/>
      <c r="J1028" s="25"/>
      <c r="K1028" s="25"/>
      <c r="L1028" s="25"/>
      <c r="M1028" s="25"/>
      <c r="N1028" s="25"/>
    </row>
    <row r="1029" spans="1:14" ht="22">
      <c r="A1029" s="24">
        <v>40278</v>
      </c>
      <c r="B1029" s="25" t="s">
        <v>1178</v>
      </c>
      <c r="C1029" s="25" t="s">
        <v>1125</v>
      </c>
      <c r="D1029" s="25" t="s">
        <v>166</v>
      </c>
      <c r="E1029" s="25" t="s">
        <v>171</v>
      </c>
      <c r="F1029" s="25">
        <v>1</v>
      </c>
      <c r="G1029" s="25">
        <v>45</v>
      </c>
      <c r="H1029" s="25" t="s">
        <v>158</v>
      </c>
      <c r="I1029" s="25"/>
      <c r="J1029" s="25"/>
      <c r="K1029" s="25"/>
      <c r="L1029" s="25"/>
      <c r="M1029" s="25"/>
      <c r="N1029" s="25"/>
    </row>
    <row r="1030" spans="1:14" ht="22">
      <c r="A1030" s="24">
        <v>40278</v>
      </c>
      <c r="B1030" s="25" t="s">
        <v>1179</v>
      </c>
      <c r="C1030" s="25" t="s">
        <v>1180</v>
      </c>
      <c r="D1030" s="25" t="s">
        <v>153</v>
      </c>
      <c r="E1030" s="25"/>
      <c r="F1030" s="25"/>
      <c r="G1030" s="25">
        <v>0</v>
      </c>
      <c r="H1030" s="25" t="s">
        <v>154</v>
      </c>
      <c r="I1030" s="25"/>
      <c r="J1030" s="25">
        <v>1</v>
      </c>
      <c r="K1030" s="25"/>
      <c r="L1030" s="25"/>
      <c r="M1030" s="25">
        <v>29</v>
      </c>
      <c r="N1030" s="25">
        <v>101</v>
      </c>
    </row>
    <row r="1031" spans="1:14" ht="22">
      <c r="A1031" s="24">
        <v>40278</v>
      </c>
      <c r="B1031" s="25" t="s">
        <v>1181</v>
      </c>
      <c r="C1031" s="25" t="s">
        <v>1180</v>
      </c>
      <c r="D1031" s="25" t="s">
        <v>153</v>
      </c>
      <c r="E1031" s="25"/>
      <c r="F1031" s="25"/>
      <c r="G1031" s="25">
        <v>0</v>
      </c>
      <c r="H1031" s="25" t="s">
        <v>156</v>
      </c>
      <c r="I1031" s="25"/>
      <c r="J1031" s="25">
        <v>8</v>
      </c>
      <c r="K1031" s="25"/>
      <c r="L1031" s="25"/>
      <c r="M1031" s="25"/>
      <c r="N1031" s="25"/>
    </row>
    <row r="1032" spans="1:14" ht="22">
      <c r="A1032" s="24">
        <v>40278</v>
      </c>
      <c r="B1032" s="25" t="s">
        <v>1129</v>
      </c>
      <c r="C1032" s="25" t="s">
        <v>1180</v>
      </c>
      <c r="D1032" s="25" t="s">
        <v>153</v>
      </c>
      <c r="E1032" s="25"/>
      <c r="F1032" s="25"/>
      <c r="G1032" s="25">
        <v>0</v>
      </c>
      <c r="H1032" s="25" t="s">
        <v>158</v>
      </c>
      <c r="I1032" s="25"/>
      <c r="J1032" s="25">
        <v>19</v>
      </c>
      <c r="K1032" s="25">
        <v>3</v>
      </c>
      <c r="L1032" s="25">
        <v>2</v>
      </c>
      <c r="M1032" s="25"/>
      <c r="N1032" s="25"/>
    </row>
    <row r="1033" spans="1:14" ht="22">
      <c r="A1033" s="24">
        <v>40278</v>
      </c>
      <c r="B1033" s="25" t="s">
        <v>1182</v>
      </c>
      <c r="C1033" s="25" t="s">
        <v>1180</v>
      </c>
      <c r="D1033" s="25" t="s">
        <v>153</v>
      </c>
      <c r="E1033" s="25"/>
      <c r="F1033" s="25"/>
      <c r="G1033" s="25">
        <v>5</v>
      </c>
      <c r="H1033" s="25" t="s">
        <v>154</v>
      </c>
      <c r="I1033" s="25"/>
      <c r="J1033" s="25">
        <v>3</v>
      </c>
      <c r="K1033" s="25"/>
      <c r="L1033" s="25">
        <v>1</v>
      </c>
      <c r="M1033" s="25">
        <v>88</v>
      </c>
      <c r="N1033" s="25">
        <v>35</v>
      </c>
    </row>
    <row r="1034" spans="1:14" ht="22">
      <c r="A1034" s="24">
        <v>40278</v>
      </c>
      <c r="B1034" s="25" t="s">
        <v>1183</v>
      </c>
      <c r="C1034" s="25" t="s">
        <v>1180</v>
      </c>
      <c r="D1034" s="25" t="s">
        <v>153</v>
      </c>
      <c r="E1034" s="25"/>
      <c r="F1034" s="25"/>
      <c r="G1034" s="25">
        <v>5</v>
      </c>
      <c r="H1034" s="25" t="s">
        <v>156</v>
      </c>
      <c r="I1034" s="25"/>
      <c r="J1034" s="25">
        <v>3</v>
      </c>
      <c r="K1034" s="25">
        <v>1</v>
      </c>
      <c r="L1034" s="25">
        <v>1</v>
      </c>
      <c r="M1034" s="25"/>
      <c r="N1034" s="25"/>
    </row>
    <row r="1035" spans="1:14" ht="22">
      <c r="A1035" s="24">
        <v>40278</v>
      </c>
      <c r="B1035" s="25" t="s">
        <v>1184</v>
      </c>
      <c r="C1035" s="25" t="s">
        <v>1180</v>
      </c>
      <c r="D1035" s="25" t="s">
        <v>153</v>
      </c>
      <c r="E1035" s="25"/>
      <c r="F1035" s="25"/>
      <c r="G1035" s="25">
        <v>5</v>
      </c>
      <c r="H1035" s="25" t="s">
        <v>158</v>
      </c>
      <c r="I1035" s="25"/>
      <c r="J1035" s="25">
        <v>13</v>
      </c>
      <c r="K1035" s="25">
        <v>3</v>
      </c>
      <c r="L1035" s="25">
        <v>3</v>
      </c>
      <c r="M1035" s="25"/>
      <c r="N1035" s="25"/>
    </row>
    <row r="1036" spans="1:14" ht="22">
      <c r="A1036" s="24">
        <v>40278</v>
      </c>
      <c r="B1036" s="25" t="s">
        <v>1185</v>
      </c>
      <c r="C1036" s="25" t="s">
        <v>1180</v>
      </c>
      <c r="D1036" s="25" t="s">
        <v>153</v>
      </c>
      <c r="E1036" s="25"/>
      <c r="F1036" s="25"/>
      <c r="G1036" s="25">
        <v>10</v>
      </c>
      <c r="H1036" s="25" t="s">
        <v>154</v>
      </c>
      <c r="I1036" s="25"/>
      <c r="J1036" s="25">
        <v>8</v>
      </c>
      <c r="K1036" s="25">
        <v>3</v>
      </c>
      <c r="L1036" s="25"/>
      <c r="M1036" s="25">
        <v>40</v>
      </c>
      <c r="N1036" s="25">
        <v>17</v>
      </c>
    </row>
    <row r="1037" spans="1:14" ht="22">
      <c r="A1037" s="24">
        <v>40278</v>
      </c>
      <c r="B1037" s="25" t="s">
        <v>1186</v>
      </c>
      <c r="C1037" s="25" t="s">
        <v>1180</v>
      </c>
      <c r="D1037" s="25" t="s">
        <v>153</v>
      </c>
      <c r="E1037" s="25"/>
      <c r="F1037" s="25"/>
      <c r="G1037" s="25">
        <v>10</v>
      </c>
      <c r="H1037" s="25" t="s">
        <v>156</v>
      </c>
      <c r="I1037" s="25"/>
      <c r="J1037" s="25">
        <v>14</v>
      </c>
      <c r="K1037" s="25">
        <v>6</v>
      </c>
      <c r="L1037" s="25">
        <v>2</v>
      </c>
      <c r="M1037" s="25"/>
      <c r="N1037" s="25"/>
    </row>
    <row r="1038" spans="1:14" ht="22">
      <c r="A1038" s="24">
        <v>40278</v>
      </c>
      <c r="B1038" s="25" t="s">
        <v>1187</v>
      </c>
      <c r="C1038" s="25" t="s">
        <v>1180</v>
      </c>
      <c r="D1038" s="25" t="s">
        <v>153</v>
      </c>
      <c r="E1038" s="25"/>
      <c r="F1038" s="25"/>
      <c r="G1038" s="25">
        <v>10</v>
      </c>
      <c r="H1038" s="25" t="s">
        <v>158</v>
      </c>
      <c r="I1038" s="25"/>
      <c r="J1038" s="25">
        <v>21</v>
      </c>
      <c r="K1038" s="25">
        <v>8</v>
      </c>
      <c r="L1038" s="25">
        <v>4</v>
      </c>
      <c r="M1038" s="25"/>
      <c r="N1038" s="25"/>
    </row>
    <row r="1039" spans="1:14" ht="22">
      <c r="A1039" s="24">
        <v>40278</v>
      </c>
      <c r="B1039" s="25" t="s">
        <v>1188</v>
      </c>
      <c r="C1039" s="25" t="s">
        <v>1180</v>
      </c>
      <c r="D1039" s="25" t="s">
        <v>153</v>
      </c>
      <c r="E1039" s="25"/>
      <c r="F1039" s="25"/>
      <c r="G1039" s="25">
        <v>15</v>
      </c>
      <c r="H1039" s="25" t="s">
        <v>154</v>
      </c>
      <c r="I1039" s="25"/>
      <c r="J1039" s="25"/>
      <c r="K1039" s="25"/>
      <c r="L1039" s="25"/>
      <c r="M1039" s="25">
        <v>205</v>
      </c>
      <c r="N1039" s="25">
        <v>32</v>
      </c>
    </row>
    <row r="1040" spans="1:14" ht="22">
      <c r="A1040" s="24">
        <v>40278</v>
      </c>
      <c r="B1040" s="25" t="s">
        <v>1189</v>
      </c>
      <c r="C1040" s="25" t="s">
        <v>1180</v>
      </c>
      <c r="D1040" s="25" t="s">
        <v>153</v>
      </c>
      <c r="E1040" s="25"/>
      <c r="F1040" s="25"/>
      <c r="G1040" s="25">
        <v>15</v>
      </c>
      <c r="H1040" s="25" t="s">
        <v>156</v>
      </c>
      <c r="I1040" s="25"/>
      <c r="J1040" s="25">
        <v>3</v>
      </c>
      <c r="K1040" s="25">
        <v>2</v>
      </c>
      <c r="L1040" s="25">
        <v>2</v>
      </c>
      <c r="M1040" s="25"/>
      <c r="N1040" s="25"/>
    </row>
    <row r="1041" spans="1:14" ht="22">
      <c r="A1041" s="24">
        <v>40278</v>
      </c>
      <c r="B1041" s="25" t="s">
        <v>1190</v>
      </c>
      <c r="C1041" s="25" t="s">
        <v>1180</v>
      </c>
      <c r="D1041" s="25" t="s">
        <v>153</v>
      </c>
      <c r="E1041" s="25"/>
      <c r="F1041" s="25"/>
      <c r="G1041" s="25">
        <v>15</v>
      </c>
      <c r="H1041" s="25" t="s">
        <v>158</v>
      </c>
      <c r="I1041" s="25"/>
      <c r="J1041" s="25">
        <v>9</v>
      </c>
      <c r="K1041" s="25">
        <v>7</v>
      </c>
      <c r="L1041" s="25">
        <v>2</v>
      </c>
      <c r="M1041" s="25"/>
      <c r="N1041" s="25"/>
    </row>
    <row r="1042" spans="1:14" ht="22">
      <c r="A1042" s="24">
        <v>40278</v>
      </c>
      <c r="B1042" s="25" t="s">
        <v>1191</v>
      </c>
      <c r="C1042" s="25" t="s">
        <v>1180</v>
      </c>
      <c r="D1042" s="25" t="s">
        <v>166</v>
      </c>
      <c r="E1042" s="25" t="s">
        <v>219</v>
      </c>
      <c r="F1042" s="25">
        <v>5</v>
      </c>
      <c r="G1042" s="25">
        <v>20</v>
      </c>
      <c r="H1042" s="25" t="s">
        <v>154</v>
      </c>
      <c r="I1042" s="25"/>
      <c r="J1042" s="25">
        <v>2</v>
      </c>
      <c r="K1042" s="25">
        <v>1</v>
      </c>
      <c r="L1042" s="25">
        <v>1</v>
      </c>
      <c r="M1042" s="25">
        <v>81</v>
      </c>
      <c r="N1042" s="25">
        <v>27</v>
      </c>
    </row>
    <row r="1043" spans="1:14" ht="22">
      <c r="A1043" s="24">
        <v>40278</v>
      </c>
      <c r="B1043" s="25" t="s">
        <v>1192</v>
      </c>
      <c r="C1043" s="25" t="s">
        <v>1180</v>
      </c>
      <c r="D1043" s="25" t="s">
        <v>166</v>
      </c>
      <c r="E1043" s="25" t="s">
        <v>219</v>
      </c>
      <c r="F1043" s="25">
        <v>15</v>
      </c>
      <c r="G1043" s="25">
        <v>20</v>
      </c>
      <c r="H1043" s="25" t="s">
        <v>156</v>
      </c>
      <c r="I1043" s="25"/>
      <c r="J1043" s="25">
        <v>8</v>
      </c>
      <c r="K1043" s="25">
        <v>4</v>
      </c>
      <c r="L1043" s="25">
        <v>2</v>
      </c>
      <c r="M1043" s="25"/>
      <c r="N1043" s="25"/>
    </row>
    <row r="1044" spans="1:14" ht="22">
      <c r="A1044" s="24">
        <v>40278</v>
      </c>
      <c r="B1044" s="25" t="s">
        <v>1193</v>
      </c>
      <c r="C1044" s="25" t="s">
        <v>1180</v>
      </c>
      <c r="D1044" s="25" t="s">
        <v>166</v>
      </c>
      <c r="E1044" s="25" t="s">
        <v>219</v>
      </c>
      <c r="F1044" s="25">
        <v>24</v>
      </c>
      <c r="G1044" s="25">
        <v>20</v>
      </c>
      <c r="H1044" s="25" t="s">
        <v>158</v>
      </c>
      <c r="I1044" s="25"/>
      <c r="J1044" s="25">
        <v>16</v>
      </c>
      <c r="K1044" s="25">
        <v>16</v>
      </c>
      <c r="L1044" s="25">
        <v>4</v>
      </c>
      <c r="M1044" s="25"/>
      <c r="N1044" s="25"/>
    </row>
    <row r="1045" spans="1:14" ht="22">
      <c r="A1045" s="24">
        <v>40278</v>
      </c>
      <c r="B1045" s="25" t="s">
        <v>1194</v>
      </c>
      <c r="C1045" s="25" t="s">
        <v>1180</v>
      </c>
      <c r="D1045" s="25" t="s">
        <v>166</v>
      </c>
      <c r="E1045" s="25" t="s">
        <v>171</v>
      </c>
      <c r="F1045" s="25">
        <v>1</v>
      </c>
      <c r="G1045" s="25">
        <v>20</v>
      </c>
      <c r="H1045" s="25" t="s">
        <v>158</v>
      </c>
      <c r="I1045" s="25"/>
      <c r="J1045" s="25"/>
      <c r="K1045" s="25"/>
      <c r="L1045" s="25"/>
      <c r="M1045" s="25"/>
      <c r="N1045" s="25"/>
    </row>
    <row r="1046" spans="1:14" ht="22">
      <c r="A1046" s="24">
        <v>40278</v>
      </c>
      <c r="B1046" s="25" t="s">
        <v>1195</v>
      </c>
      <c r="C1046" s="25" t="s">
        <v>1180</v>
      </c>
      <c r="D1046" s="25" t="s">
        <v>166</v>
      </c>
      <c r="E1046" s="25" t="s">
        <v>219</v>
      </c>
      <c r="F1046" s="25">
        <v>2</v>
      </c>
      <c r="G1046" s="25">
        <v>25</v>
      </c>
      <c r="H1046" s="25" t="s">
        <v>154</v>
      </c>
      <c r="I1046" s="25"/>
      <c r="J1046" s="25">
        <v>1</v>
      </c>
      <c r="K1046" s="25">
        <v>2</v>
      </c>
      <c r="L1046" s="25"/>
      <c r="M1046" s="25">
        <v>5</v>
      </c>
      <c r="N1046" s="25">
        <v>85</v>
      </c>
    </row>
    <row r="1047" spans="1:14" ht="22">
      <c r="A1047" s="24">
        <v>40278</v>
      </c>
      <c r="B1047" s="25" t="s">
        <v>1196</v>
      </c>
      <c r="C1047" s="25" t="s">
        <v>1180</v>
      </c>
      <c r="D1047" s="25" t="s">
        <v>166</v>
      </c>
      <c r="E1047" s="25" t="s">
        <v>219</v>
      </c>
      <c r="F1047" s="25">
        <v>5</v>
      </c>
      <c r="G1047" s="25">
        <v>25</v>
      </c>
      <c r="H1047" s="25" t="s">
        <v>156</v>
      </c>
      <c r="I1047" s="25"/>
      <c r="J1047" s="25">
        <v>9</v>
      </c>
      <c r="K1047" s="25">
        <v>5</v>
      </c>
      <c r="L1047" s="25">
        <v>1</v>
      </c>
      <c r="M1047" s="25"/>
      <c r="N1047" s="25"/>
    </row>
    <row r="1048" spans="1:14" ht="22">
      <c r="A1048" s="24">
        <v>40278</v>
      </c>
      <c r="B1048" s="25" t="s">
        <v>1197</v>
      </c>
      <c r="C1048" s="25" t="s">
        <v>1180</v>
      </c>
      <c r="D1048" s="25" t="s">
        <v>166</v>
      </c>
      <c r="E1048" s="25" t="s">
        <v>219</v>
      </c>
      <c r="F1048" s="25">
        <v>7</v>
      </c>
      <c r="G1048" s="25">
        <v>25</v>
      </c>
      <c r="H1048" s="25" t="s">
        <v>158</v>
      </c>
      <c r="I1048" s="25"/>
      <c r="J1048" s="25">
        <v>30</v>
      </c>
      <c r="K1048" s="25">
        <v>8</v>
      </c>
      <c r="L1048" s="25">
        <v>5</v>
      </c>
      <c r="M1048" s="25"/>
      <c r="N1048" s="25"/>
    </row>
    <row r="1049" spans="1:14" ht="22">
      <c r="A1049" s="24">
        <v>40278</v>
      </c>
      <c r="B1049" s="25" t="s">
        <v>1198</v>
      </c>
      <c r="C1049" s="25" t="s">
        <v>1180</v>
      </c>
      <c r="D1049" s="25" t="s">
        <v>166</v>
      </c>
      <c r="E1049" s="25" t="s">
        <v>219</v>
      </c>
      <c r="F1049" s="25">
        <v>9</v>
      </c>
      <c r="G1049" s="25">
        <v>30</v>
      </c>
      <c r="H1049" s="25" t="s">
        <v>154</v>
      </c>
      <c r="I1049" s="25"/>
      <c r="J1049" s="25">
        <v>5</v>
      </c>
      <c r="K1049" s="25">
        <v>1</v>
      </c>
      <c r="L1049" s="25">
        <v>1</v>
      </c>
      <c r="M1049" s="25">
        <v>64</v>
      </c>
      <c r="N1049" s="25">
        <v>10</v>
      </c>
    </row>
    <row r="1050" spans="1:14" ht="22">
      <c r="A1050" s="24">
        <v>40278</v>
      </c>
      <c r="B1050" s="25" t="s">
        <v>1199</v>
      </c>
      <c r="C1050" s="25" t="s">
        <v>1180</v>
      </c>
      <c r="D1050" s="25" t="s">
        <v>166</v>
      </c>
      <c r="E1050" s="25" t="s">
        <v>171</v>
      </c>
      <c r="F1050" s="25">
        <v>1</v>
      </c>
      <c r="G1050" s="25">
        <v>30</v>
      </c>
      <c r="H1050" s="25" t="s">
        <v>154</v>
      </c>
      <c r="I1050" s="25"/>
      <c r="J1050" s="25"/>
      <c r="K1050" s="25"/>
      <c r="L1050" s="25"/>
      <c r="M1050" s="25"/>
      <c r="N1050" s="25"/>
    </row>
    <row r="1051" spans="1:14" ht="22">
      <c r="A1051" s="24">
        <v>40278</v>
      </c>
      <c r="B1051" s="25" t="s">
        <v>1200</v>
      </c>
      <c r="C1051" s="25" t="s">
        <v>1180</v>
      </c>
      <c r="D1051" s="25" t="s">
        <v>166</v>
      </c>
      <c r="E1051" s="25" t="s">
        <v>219</v>
      </c>
      <c r="F1051" s="25">
        <v>22</v>
      </c>
      <c r="G1051" s="25">
        <v>30</v>
      </c>
      <c r="H1051" s="25" t="s">
        <v>156</v>
      </c>
      <c r="I1051" s="25"/>
      <c r="J1051" s="25">
        <v>20</v>
      </c>
      <c r="K1051" s="25">
        <v>9</v>
      </c>
      <c r="L1051" s="25">
        <v>3</v>
      </c>
      <c r="M1051" s="25"/>
      <c r="N1051" s="25"/>
    </row>
    <row r="1052" spans="1:14" ht="22">
      <c r="A1052" s="24">
        <v>40278</v>
      </c>
      <c r="B1052" s="25" t="s">
        <v>1201</v>
      </c>
      <c r="C1052" s="25" t="s">
        <v>1180</v>
      </c>
      <c r="D1052" s="25" t="s">
        <v>166</v>
      </c>
      <c r="E1052" s="25" t="s">
        <v>171</v>
      </c>
      <c r="F1052" s="25">
        <v>2</v>
      </c>
      <c r="G1052" s="25">
        <v>30</v>
      </c>
      <c r="H1052" s="25" t="s">
        <v>156</v>
      </c>
      <c r="I1052" s="25"/>
      <c r="J1052" s="25"/>
      <c r="K1052" s="25"/>
      <c r="L1052" s="25"/>
      <c r="M1052" s="25"/>
      <c r="N1052" s="25"/>
    </row>
    <row r="1053" spans="1:14" ht="22">
      <c r="A1053" s="24">
        <v>40278</v>
      </c>
      <c r="B1053" s="25" t="s">
        <v>1202</v>
      </c>
      <c r="C1053" s="25" t="s">
        <v>1180</v>
      </c>
      <c r="D1053" s="25" t="s">
        <v>166</v>
      </c>
      <c r="E1053" s="25" t="s">
        <v>178</v>
      </c>
      <c r="F1053" s="25">
        <v>1</v>
      </c>
      <c r="G1053" s="25">
        <v>30</v>
      </c>
      <c r="H1053" s="25" t="s">
        <v>156</v>
      </c>
      <c r="I1053" s="25"/>
      <c r="J1053" s="25"/>
      <c r="K1053" s="25"/>
      <c r="L1053" s="25"/>
      <c r="M1053" s="25"/>
      <c r="N1053" s="25"/>
    </row>
    <row r="1054" spans="1:14" ht="22">
      <c r="A1054" s="24">
        <v>40278</v>
      </c>
      <c r="B1054" s="25" t="s">
        <v>1203</v>
      </c>
      <c r="C1054" s="25" t="s">
        <v>1180</v>
      </c>
      <c r="D1054" s="25" t="s">
        <v>166</v>
      </c>
      <c r="E1054" s="25" t="s">
        <v>219</v>
      </c>
      <c r="F1054" s="25">
        <v>29</v>
      </c>
      <c r="G1054" s="25">
        <v>30</v>
      </c>
      <c r="H1054" s="25" t="s">
        <v>158</v>
      </c>
      <c r="I1054" s="25"/>
      <c r="J1054" s="25">
        <v>40</v>
      </c>
      <c r="K1054" s="25">
        <v>11</v>
      </c>
      <c r="L1054" s="25">
        <v>5</v>
      </c>
      <c r="M1054" s="25"/>
      <c r="N1054" s="25"/>
    </row>
    <row r="1055" spans="1:14" ht="22">
      <c r="A1055" s="24">
        <v>40278</v>
      </c>
      <c r="B1055" s="25" t="s">
        <v>1204</v>
      </c>
      <c r="C1055" s="25" t="s">
        <v>1180</v>
      </c>
      <c r="D1055" s="25" t="s">
        <v>166</v>
      </c>
      <c r="E1055" s="25" t="s">
        <v>171</v>
      </c>
      <c r="F1055" s="25">
        <v>3</v>
      </c>
      <c r="G1055" s="25">
        <v>30</v>
      </c>
      <c r="H1055" s="25" t="s">
        <v>158</v>
      </c>
      <c r="I1055" s="25"/>
      <c r="J1055" s="25"/>
      <c r="K1055" s="25"/>
      <c r="L1055" s="25"/>
      <c r="M1055" s="25"/>
      <c r="N1055" s="25"/>
    </row>
    <row r="1056" spans="1:14" ht="22">
      <c r="A1056" s="24">
        <v>40278</v>
      </c>
      <c r="B1056" s="25" t="s">
        <v>1205</v>
      </c>
      <c r="C1056" s="25" t="s">
        <v>1180</v>
      </c>
      <c r="D1056" s="25" t="s">
        <v>166</v>
      </c>
      <c r="E1056" s="25" t="s">
        <v>178</v>
      </c>
      <c r="F1056" s="25">
        <v>1</v>
      </c>
      <c r="G1056" s="25">
        <v>30</v>
      </c>
      <c r="H1056" s="25" t="s">
        <v>158</v>
      </c>
      <c r="I1056" s="25"/>
      <c r="J1056" s="25"/>
      <c r="K1056" s="25"/>
      <c r="L1056" s="25"/>
      <c r="M1056" s="25"/>
      <c r="N1056" s="25"/>
    </row>
    <row r="1057" spans="1:14" ht="22">
      <c r="A1057" s="24">
        <v>40278</v>
      </c>
      <c r="B1057" s="25" t="s">
        <v>1206</v>
      </c>
      <c r="C1057" s="25" t="s">
        <v>1180</v>
      </c>
      <c r="D1057" s="25" t="s">
        <v>166</v>
      </c>
      <c r="E1057" s="25" t="s">
        <v>219</v>
      </c>
      <c r="F1057" s="25">
        <v>25</v>
      </c>
      <c r="G1057" s="25">
        <v>35</v>
      </c>
      <c r="H1057" s="25" t="s">
        <v>154</v>
      </c>
      <c r="I1057" s="25"/>
      <c r="J1057" s="25">
        <v>7</v>
      </c>
      <c r="K1057" s="25"/>
      <c r="L1057" s="25"/>
      <c r="M1057" s="25">
        <v>40</v>
      </c>
      <c r="N1057" s="25">
        <v>5</v>
      </c>
    </row>
    <row r="1058" spans="1:14" ht="22">
      <c r="A1058" s="24">
        <v>40278</v>
      </c>
      <c r="B1058" s="25" t="s">
        <v>1207</v>
      </c>
      <c r="C1058" s="25" t="s">
        <v>1180</v>
      </c>
      <c r="D1058" s="25" t="s">
        <v>180</v>
      </c>
      <c r="E1058" s="25"/>
      <c r="F1058" s="25"/>
      <c r="G1058" s="25">
        <v>35</v>
      </c>
      <c r="H1058" s="25" t="s">
        <v>154</v>
      </c>
      <c r="I1058" s="25" t="s">
        <v>181</v>
      </c>
      <c r="J1058" s="25"/>
      <c r="K1058" s="25"/>
      <c r="L1058" s="25"/>
      <c r="M1058" s="25"/>
      <c r="N1058" s="25"/>
    </row>
    <row r="1059" spans="1:14" ht="22">
      <c r="A1059" s="24">
        <v>40278</v>
      </c>
      <c r="B1059" s="25" t="s">
        <v>1208</v>
      </c>
      <c r="C1059" s="25" t="s">
        <v>1180</v>
      </c>
      <c r="D1059" s="25" t="s">
        <v>166</v>
      </c>
      <c r="E1059" s="25" t="s">
        <v>219</v>
      </c>
      <c r="F1059" s="25">
        <v>17</v>
      </c>
      <c r="G1059" s="25">
        <v>35</v>
      </c>
      <c r="H1059" s="25" t="s">
        <v>156</v>
      </c>
      <c r="I1059" s="25"/>
      <c r="J1059" s="25">
        <v>21</v>
      </c>
      <c r="K1059" s="25"/>
      <c r="L1059" s="25">
        <v>2</v>
      </c>
      <c r="M1059" s="25"/>
      <c r="N1059" s="25"/>
    </row>
    <row r="1060" spans="1:14" ht="22">
      <c r="A1060" s="24">
        <v>40278</v>
      </c>
      <c r="B1060" s="25" t="s">
        <v>1209</v>
      </c>
      <c r="C1060" s="25" t="s">
        <v>1180</v>
      </c>
      <c r="D1060" s="25" t="s">
        <v>166</v>
      </c>
      <c r="E1060" s="25" t="s">
        <v>171</v>
      </c>
      <c r="F1060" s="25">
        <v>3</v>
      </c>
      <c r="G1060" s="25">
        <v>35</v>
      </c>
      <c r="H1060" s="25" t="s">
        <v>156</v>
      </c>
      <c r="I1060" s="25"/>
      <c r="J1060" s="25"/>
      <c r="K1060" s="25"/>
      <c r="L1060" s="25"/>
      <c r="M1060" s="25"/>
      <c r="N1060" s="25"/>
    </row>
    <row r="1061" spans="1:14" ht="22">
      <c r="A1061" s="24">
        <v>40278</v>
      </c>
      <c r="B1061" s="25" t="s">
        <v>1210</v>
      </c>
      <c r="C1061" s="25" t="s">
        <v>1180</v>
      </c>
      <c r="D1061" s="25" t="s">
        <v>180</v>
      </c>
      <c r="E1061" s="25"/>
      <c r="F1061" s="25"/>
      <c r="G1061" s="25">
        <v>35</v>
      </c>
      <c r="H1061" s="25" t="s">
        <v>156</v>
      </c>
      <c r="I1061" s="25" t="s">
        <v>181</v>
      </c>
      <c r="J1061" s="25"/>
      <c r="K1061" s="25"/>
      <c r="L1061" s="25"/>
      <c r="M1061" s="25"/>
      <c r="N1061" s="25"/>
    </row>
    <row r="1062" spans="1:14" ht="22">
      <c r="A1062" s="24">
        <v>40278</v>
      </c>
      <c r="B1062" s="25" t="s">
        <v>1211</v>
      </c>
      <c r="C1062" s="25" t="s">
        <v>1180</v>
      </c>
      <c r="D1062" s="25" t="s">
        <v>166</v>
      </c>
      <c r="E1062" s="25" t="s">
        <v>171</v>
      </c>
      <c r="F1062" s="25">
        <v>5</v>
      </c>
      <c r="G1062" s="25">
        <v>35</v>
      </c>
      <c r="H1062" s="25" t="s">
        <v>158</v>
      </c>
      <c r="I1062" s="25"/>
      <c r="J1062" s="25">
        <v>23</v>
      </c>
      <c r="K1062" s="25">
        <v>1</v>
      </c>
      <c r="L1062" s="25">
        <v>1</v>
      </c>
      <c r="M1062" s="25"/>
      <c r="N1062" s="25"/>
    </row>
    <row r="1063" spans="1:14" ht="22">
      <c r="A1063" s="24">
        <v>40278</v>
      </c>
      <c r="B1063" s="25" t="s">
        <v>1212</v>
      </c>
      <c r="C1063" s="25" t="s">
        <v>1180</v>
      </c>
      <c r="D1063" s="25" t="s">
        <v>166</v>
      </c>
      <c r="E1063" s="25" t="s">
        <v>219</v>
      </c>
      <c r="F1063" s="25">
        <v>18</v>
      </c>
      <c r="G1063" s="25">
        <v>35</v>
      </c>
      <c r="H1063" s="25" t="s">
        <v>158</v>
      </c>
      <c r="I1063" s="25"/>
      <c r="J1063" s="25"/>
      <c r="K1063" s="25"/>
      <c r="L1063" s="25"/>
      <c r="M1063" s="25"/>
      <c r="N1063" s="25"/>
    </row>
    <row r="1064" spans="1:14" ht="22">
      <c r="A1064" s="24">
        <v>40278</v>
      </c>
      <c r="B1064" s="25" t="s">
        <v>927</v>
      </c>
      <c r="C1064" s="25" t="s">
        <v>1180</v>
      </c>
      <c r="D1064" s="25" t="s">
        <v>180</v>
      </c>
      <c r="E1064" s="25"/>
      <c r="F1064" s="25"/>
      <c r="G1064" s="25">
        <v>35</v>
      </c>
      <c r="H1064" s="25" t="s">
        <v>158</v>
      </c>
      <c r="I1064" s="25" t="s">
        <v>181</v>
      </c>
      <c r="J1064" s="25"/>
      <c r="K1064" s="25"/>
      <c r="L1064" s="25"/>
      <c r="M1064" s="25"/>
      <c r="N1064" s="25"/>
    </row>
    <row r="1065" spans="1:14" ht="22">
      <c r="A1065" s="24">
        <v>40278</v>
      </c>
      <c r="B1065" s="25" t="s">
        <v>344</v>
      </c>
      <c r="C1065" s="25" t="s">
        <v>1180</v>
      </c>
      <c r="D1065" s="25" t="s">
        <v>166</v>
      </c>
      <c r="E1065" s="25" t="s">
        <v>171</v>
      </c>
      <c r="F1065" s="25">
        <v>7</v>
      </c>
      <c r="G1065" s="25">
        <v>40</v>
      </c>
      <c r="H1065" s="25" t="s">
        <v>154</v>
      </c>
      <c r="I1065" s="25"/>
      <c r="J1065" s="25">
        <v>5</v>
      </c>
      <c r="K1065" s="25"/>
      <c r="L1065" s="25">
        <v>2</v>
      </c>
      <c r="M1065" s="25">
        <v>30</v>
      </c>
      <c r="N1065" s="25">
        <v>65</v>
      </c>
    </row>
    <row r="1066" spans="1:14" ht="22">
      <c r="A1066" s="24">
        <v>40278</v>
      </c>
      <c r="B1066" s="25" t="s">
        <v>1213</v>
      </c>
      <c r="C1066" s="25" t="s">
        <v>1180</v>
      </c>
      <c r="D1066" s="25" t="s">
        <v>166</v>
      </c>
      <c r="E1066" s="25" t="s">
        <v>171</v>
      </c>
      <c r="F1066" s="25">
        <v>7</v>
      </c>
      <c r="G1066" s="25">
        <v>40</v>
      </c>
      <c r="H1066" s="25" t="s">
        <v>156</v>
      </c>
      <c r="I1066" s="25"/>
      <c r="J1066" s="25">
        <v>17</v>
      </c>
      <c r="K1066" s="25">
        <v>1</v>
      </c>
      <c r="L1066" s="25">
        <v>5</v>
      </c>
      <c r="M1066" s="25"/>
      <c r="N1066" s="25"/>
    </row>
    <row r="1067" spans="1:14" ht="22">
      <c r="A1067" s="24">
        <v>40278</v>
      </c>
      <c r="B1067" s="25" t="s">
        <v>1214</v>
      </c>
      <c r="C1067" s="25" t="s">
        <v>1180</v>
      </c>
      <c r="D1067" s="25" t="s">
        <v>166</v>
      </c>
      <c r="E1067" s="25" t="s">
        <v>219</v>
      </c>
      <c r="F1067" s="25">
        <v>2</v>
      </c>
      <c r="G1067" s="25">
        <v>40</v>
      </c>
      <c r="H1067" s="25" t="s">
        <v>156</v>
      </c>
      <c r="I1067" s="25"/>
      <c r="J1067" s="25"/>
      <c r="K1067" s="25"/>
      <c r="L1067" s="25"/>
      <c r="M1067" s="25"/>
      <c r="N1067" s="25"/>
    </row>
    <row r="1068" spans="1:14" ht="22">
      <c r="A1068" s="24">
        <v>40278</v>
      </c>
      <c r="B1068" s="25" t="s">
        <v>1215</v>
      </c>
      <c r="C1068" s="25" t="s">
        <v>1180</v>
      </c>
      <c r="D1068" s="25" t="s">
        <v>180</v>
      </c>
      <c r="E1068" s="25"/>
      <c r="F1068" s="25"/>
      <c r="G1068" s="25">
        <v>40</v>
      </c>
      <c r="H1068" s="25" t="s">
        <v>156</v>
      </c>
      <c r="I1068" s="25" t="s">
        <v>181</v>
      </c>
      <c r="J1068" s="25"/>
      <c r="K1068" s="25"/>
      <c r="L1068" s="25"/>
      <c r="M1068" s="25"/>
      <c r="N1068" s="25"/>
    </row>
    <row r="1069" spans="1:14" ht="22">
      <c r="A1069" s="24">
        <v>40278</v>
      </c>
      <c r="B1069" s="25" t="s">
        <v>1216</v>
      </c>
      <c r="C1069" s="25" t="s">
        <v>1180</v>
      </c>
      <c r="D1069" s="25" t="s">
        <v>166</v>
      </c>
      <c r="E1069" s="25" t="s">
        <v>171</v>
      </c>
      <c r="F1069" s="25">
        <v>8</v>
      </c>
      <c r="G1069" s="25">
        <v>40</v>
      </c>
      <c r="H1069" s="25" t="s">
        <v>158</v>
      </c>
      <c r="I1069" s="25"/>
      <c r="J1069" s="25">
        <v>23</v>
      </c>
      <c r="K1069" s="25">
        <v>1</v>
      </c>
      <c r="L1069" s="25">
        <v>7</v>
      </c>
      <c r="M1069" s="25"/>
      <c r="N1069" s="25"/>
    </row>
    <row r="1070" spans="1:14" ht="22">
      <c r="A1070" s="24">
        <v>40278</v>
      </c>
      <c r="B1070" s="25" t="s">
        <v>1217</v>
      </c>
      <c r="C1070" s="25" t="s">
        <v>1180</v>
      </c>
      <c r="D1070" s="25" t="s">
        <v>166</v>
      </c>
      <c r="E1070" s="25" t="s">
        <v>219</v>
      </c>
      <c r="F1070" s="25">
        <v>10</v>
      </c>
      <c r="G1070" s="25">
        <v>40</v>
      </c>
      <c r="H1070" s="25" t="s">
        <v>158</v>
      </c>
      <c r="I1070" s="25"/>
      <c r="J1070" s="25"/>
      <c r="K1070" s="25"/>
      <c r="L1070" s="25"/>
      <c r="M1070" s="25"/>
      <c r="N1070" s="25"/>
    </row>
    <row r="1071" spans="1:14" ht="22">
      <c r="A1071" s="24">
        <v>40278</v>
      </c>
      <c r="B1071" s="25" t="s">
        <v>1218</v>
      </c>
      <c r="C1071" s="25" t="s">
        <v>1180</v>
      </c>
      <c r="D1071" s="25" t="s">
        <v>180</v>
      </c>
      <c r="E1071" s="25"/>
      <c r="F1071" s="25"/>
      <c r="G1071" s="25">
        <v>40</v>
      </c>
      <c r="H1071" s="25" t="s">
        <v>158</v>
      </c>
      <c r="I1071" s="25" t="s">
        <v>181</v>
      </c>
      <c r="J1071" s="25"/>
      <c r="K1071" s="25"/>
      <c r="L1071" s="25"/>
      <c r="M1071" s="25"/>
      <c r="N1071" s="25"/>
    </row>
    <row r="1072" spans="1:14" ht="22">
      <c r="A1072" s="24">
        <v>40278</v>
      </c>
      <c r="B1072" s="25" t="s">
        <v>1219</v>
      </c>
      <c r="C1072" s="25" t="s">
        <v>1180</v>
      </c>
      <c r="D1072" s="25" t="s">
        <v>166</v>
      </c>
      <c r="E1072" s="25" t="s">
        <v>171</v>
      </c>
      <c r="F1072" s="25">
        <v>5</v>
      </c>
      <c r="G1072" s="25">
        <v>45</v>
      </c>
      <c r="H1072" s="25" t="s">
        <v>154</v>
      </c>
      <c r="I1072" s="25"/>
      <c r="J1072" s="25">
        <v>3</v>
      </c>
      <c r="K1072" s="25">
        <v>8</v>
      </c>
      <c r="L1072" s="25">
        <v>2</v>
      </c>
      <c r="M1072" s="25">
        <v>94</v>
      </c>
      <c r="N1072" s="25">
        <v>50</v>
      </c>
    </row>
    <row r="1073" spans="1:14" ht="22">
      <c r="A1073" s="24">
        <v>40278</v>
      </c>
      <c r="B1073" s="25" t="s">
        <v>1220</v>
      </c>
      <c r="C1073" s="25" t="s">
        <v>1180</v>
      </c>
      <c r="D1073" s="25" t="s">
        <v>166</v>
      </c>
      <c r="E1073" s="25" t="s">
        <v>171</v>
      </c>
      <c r="F1073" s="25">
        <v>10</v>
      </c>
      <c r="G1073" s="25">
        <v>45</v>
      </c>
      <c r="H1073" s="25" t="s">
        <v>156</v>
      </c>
      <c r="I1073" s="25"/>
      <c r="J1073" s="25">
        <v>9</v>
      </c>
      <c r="K1073" s="25">
        <v>31</v>
      </c>
      <c r="L1073" s="25">
        <v>7</v>
      </c>
      <c r="M1073" s="25"/>
      <c r="N1073" s="25"/>
    </row>
    <row r="1074" spans="1:14" ht="22">
      <c r="A1074" s="24">
        <v>40278</v>
      </c>
      <c r="B1074" s="25" t="s">
        <v>1221</v>
      </c>
      <c r="C1074" s="25" t="s">
        <v>1180</v>
      </c>
      <c r="D1074" s="25" t="s">
        <v>166</v>
      </c>
      <c r="E1074" s="25" t="s">
        <v>171</v>
      </c>
      <c r="F1074" s="25">
        <v>12</v>
      </c>
      <c r="G1074" s="25">
        <v>45</v>
      </c>
      <c r="H1074" s="25" t="s">
        <v>158</v>
      </c>
      <c r="I1074" s="25"/>
      <c r="J1074" s="25">
        <v>14</v>
      </c>
      <c r="K1074" s="25">
        <v>37</v>
      </c>
      <c r="L1074" s="25">
        <v>17</v>
      </c>
      <c r="M1074" s="25"/>
      <c r="N1074" s="25"/>
    </row>
    <row r="1075" spans="1:14" ht="22">
      <c r="A1075" s="24">
        <v>40278</v>
      </c>
      <c r="B1075" s="25" t="s">
        <v>1222</v>
      </c>
      <c r="C1075" s="25" t="s">
        <v>1180</v>
      </c>
      <c r="D1075" s="25" t="s">
        <v>166</v>
      </c>
      <c r="E1075" s="25" t="s">
        <v>219</v>
      </c>
      <c r="F1075" s="25">
        <v>1</v>
      </c>
      <c r="G1075" s="25">
        <v>45</v>
      </c>
      <c r="H1075" s="25" t="s">
        <v>158</v>
      </c>
      <c r="I1075" s="25"/>
      <c r="J1075" s="25"/>
      <c r="K1075" s="25"/>
      <c r="L1075" s="25"/>
      <c r="M1075" s="25"/>
      <c r="N1075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7"/>
  <sheetViews>
    <sheetView workbookViewId="0">
      <selection activeCell="R14" sqref="R14"/>
    </sheetView>
  </sheetViews>
  <sheetFormatPr baseColWidth="10" defaultColWidth="8.83203125" defaultRowHeight="15" x14ac:dyDescent="0"/>
  <cols>
    <col min="1" max="1" width="38.33203125" customWidth="1"/>
    <col min="2" max="2" width="8.6640625" customWidth="1"/>
    <col min="3" max="5" width="8.1640625" customWidth="1"/>
    <col min="6" max="6" width="8.33203125" customWidth="1"/>
    <col min="7" max="7" width="8.1640625" customWidth="1"/>
    <col min="8" max="10" width="8.83203125" customWidth="1"/>
    <col min="11" max="11" width="8.1640625" style="13" customWidth="1"/>
    <col min="12" max="12" width="8.83203125" customWidth="1"/>
    <col min="13" max="13" width="7.1640625" customWidth="1"/>
  </cols>
  <sheetData>
    <row r="1" spans="1:13" ht="39">
      <c r="A1" s="26" t="s">
        <v>139</v>
      </c>
      <c r="B1" s="26" t="s">
        <v>1223</v>
      </c>
      <c r="C1" s="26" t="s">
        <v>144</v>
      </c>
      <c r="D1" s="27" t="s">
        <v>146</v>
      </c>
      <c r="E1" s="27" t="s">
        <v>147</v>
      </c>
      <c r="F1" s="27" t="s">
        <v>148</v>
      </c>
      <c r="G1" s="27" t="s">
        <v>149</v>
      </c>
      <c r="H1" s="27" t="s">
        <v>150</v>
      </c>
      <c r="I1" s="28" t="s">
        <v>1224</v>
      </c>
      <c r="J1" s="29" t="s">
        <v>31</v>
      </c>
      <c r="K1" s="27" t="s">
        <v>1225</v>
      </c>
      <c r="L1" s="30" t="s">
        <v>1226</v>
      </c>
      <c r="M1" s="30" t="s">
        <v>1227</v>
      </c>
    </row>
    <row r="2" spans="1:13" ht="26">
      <c r="A2" s="31" t="s">
        <v>1228</v>
      </c>
      <c r="B2" s="31">
        <v>0</v>
      </c>
      <c r="C2" s="31" t="s">
        <v>154</v>
      </c>
      <c r="D2" s="32">
        <v>0</v>
      </c>
      <c r="E2" s="32"/>
      <c r="F2" s="32">
        <v>0</v>
      </c>
      <c r="G2" s="32">
        <v>185</v>
      </c>
      <c r="H2" s="32">
        <v>59</v>
      </c>
      <c r="I2" s="33">
        <v>0</v>
      </c>
      <c r="J2" s="34"/>
      <c r="K2" s="32">
        <v>1</v>
      </c>
      <c r="L2">
        <f t="shared" ref="L2:L37" si="0">D2/K2</f>
        <v>0</v>
      </c>
      <c r="M2" t="str">
        <f>IF(D2&gt;0,F2/D2," ")</f>
        <v xml:space="preserve"> </v>
      </c>
    </row>
    <row r="3" spans="1:13" ht="26">
      <c r="A3" s="31" t="s">
        <v>1228</v>
      </c>
      <c r="B3" s="31">
        <v>5</v>
      </c>
      <c r="C3" s="31" t="s">
        <v>154</v>
      </c>
      <c r="D3" s="32">
        <v>2</v>
      </c>
      <c r="E3" s="32"/>
      <c r="F3" s="32">
        <v>0</v>
      </c>
      <c r="G3" s="32">
        <v>100</v>
      </c>
      <c r="H3" s="32">
        <v>62</v>
      </c>
      <c r="I3" s="34">
        <v>10</v>
      </c>
      <c r="J3" s="34"/>
      <c r="K3" s="32">
        <v>1</v>
      </c>
      <c r="L3">
        <f t="shared" si="0"/>
        <v>2</v>
      </c>
      <c r="M3">
        <f t="shared" ref="M3:M66" si="1">IF(D3&gt;0,F3/D3," ")</f>
        <v>0</v>
      </c>
    </row>
    <row r="4" spans="1:13" ht="16" customHeight="1">
      <c r="A4" s="31" t="s">
        <v>1228</v>
      </c>
      <c r="B4" s="31">
        <v>10</v>
      </c>
      <c r="C4" s="31" t="s">
        <v>154</v>
      </c>
      <c r="D4" s="32">
        <v>1</v>
      </c>
      <c r="E4" s="32"/>
      <c r="F4" s="32">
        <v>1</v>
      </c>
      <c r="G4" s="32">
        <v>80</v>
      </c>
      <c r="H4" s="32">
        <v>82</v>
      </c>
      <c r="I4" s="34">
        <v>6</v>
      </c>
      <c r="J4" s="34"/>
      <c r="K4" s="32">
        <v>1</v>
      </c>
      <c r="L4">
        <f t="shared" si="0"/>
        <v>1</v>
      </c>
      <c r="M4">
        <f t="shared" si="1"/>
        <v>1</v>
      </c>
    </row>
    <row r="5" spans="1:13" ht="17" customHeight="1">
      <c r="A5" s="31" t="s">
        <v>1228</v>
      </c>
      <c r="B5" s="31">
        <v>15</v>
      </c>
      <c r="C5" s="31" t="s">
        <v>154</v>
      </c>
      <c r="D5" s="32">
        <v>1</v>
      </c>
      <c r="E5" s="32"/>
      <c r="F5" s="32">
        <v>0</v>
      </c>
      <c r="G5" s="32">
        <v>68</v>
      </c>
      <c r="H5" s="32">
        <v>87</v>
      </c>
      <c r="I5" s="33">
        <v>0</v>
      </c>
      <c r="J5" s="34"/>
      <c r="K5" s="32">
        <v>1</v>
      </c>
      <c r="L5">
        <f t="shared" si="0"/>
        <v>1</v>
      </c>
      <c r="M5">
        <f t="shared" si="1"/>
        <v>0</v>
      </c>
    </row>
    <row r="6" spans="1:13" ht="17" customHeight="1">
      <c r="A6" s="31" t="s">
        <v>1228</v>
      </c>
      <c r="B6" s="31">
        <v>20</v>
      </c>
      <c r="C6" s="31" t="s">
        <v>154</v>
      </c>
      <c r="D6" s="32">
        <v>0</v>
      </c>
      <c r="E6" s="32"/>
      <c r="F6" s="32">
        <v>0</v>
      </c>
      <c r="G6" s="32">
        <v>158</v>
      </c>
      <c r="H6" s="32">
        <v>92</v>
      </c>
      <c r="I6" s="33">
        <v>0</v>
      </c>
      <c r="J6" s="34"/>
      <c r="K6" s="32">
        <v>1</v>
      </c>
      <c r="L6">
        <f t="shared" si="0"/>
        <v>0</v>
      </c>
      <c r="M6" t="str">
        <f t="shared" si="1"/>
        <v xml:space="preserve"> </v>
      </c>
    </row>
    <row r="7" spans="1:13" ht="18" customHeight="1">
      <c r="A7" s="31" t="s">
        <v>1228</v>
      </c>
      <c r="B7" s="31">
        <v>25</v>
      </c>
      <c r="C7" s="31" t="s">
        <v>154</v>
      </c>
      <c r="D7" s="32">
        <v>3</v>
      </c>
      <c r="E7" s="32"/>
      <c r="F7" s="32">
        <v>0</v>
      </c>
      <c r="G7" s="32">
        <v>94</v>
      </c>
      <c r="H7" s="32">
        <v>15</v>
      </c>
      <c r="I7" s="33">
        <v>0</v>
      </c>
      <c r="J7" s="34"/>
      <c r="K7" s="32">
        <v>1</v>
      </c>
      <c r="L7">
        <f t="shared" si="0"/>
        <v>3</v>
      </c>
      <c r="M7">
        <f t="shared" si="1"/>
        <v>0</v>
      </c>
    </row>
    <row r="8" spans="1:13" ht="18" customHeight="1">
      <c r="A8" s="31" t="s">
        <v>1228</v>
      </c>
      <c r="B8" s="31">
        <v>30</v>
      </c>
      <c r="C8" s="31" t="s">
        <v>154</v>
      </c>
      <c r="D8" s="32">
        <v>20</v>
      </c>
      <c r="E8" s="32"/>
      <c r="F8" s="32">
        <v>0</v>
      </c>
      <c r="G8" s="32">
        <v>799</v>
      </c>
      <c r="H8" s="32">
        <v>34</v>
      </c>
      <c r="I8" s="34">
        <v>35</v>
      </c>
      <c r="J8" s="34">
        <v>1</v>
      </c>
      <c r="K8" s="32">
        <v>1</v>
      </c>
      <c r="L8">
        <f t="shared" si="0"/>
        <v>20</v>
      </c>
      <c r="M8">
        <f t="shared" si="1"/>
        <v>0</v>
      </c>
    </row>
    <row r="9" spans="1:13" ht="17" customHeight="1">
      <c r="A9" s="31" t="s">
        <v>1228</v>
      </c>
      <c r="B9" s="31">
        <v>35</v>
      </c>
      <c r="C9" s="31" t="s">
        <v>154</v>
      </c>
      <c r="D9" s="32">
        <v>2</v>
      </c>
      <c r="E9" s="32"/>
      <c r="F9" s="32">
        <v>0</v>
      </c>
      <c r="G9" s="32">
        <v>85</v>
      </c>
      <c r="H9" s="32">
        <v>71</v>
      </c>
      <c r="I9" s="34">
        <v>95</v>
      </c>
      <c r="J9" s="34"/>
      <c r="K9" s="32">
        <v>1</v>
      </c>
      <c r="L9">
        <f t="shared" si="0"/>
        <v>2</v>
      </c>
      <c r="M9">
        <f t="shared" si="1"/>
        <v>0</v>
      </c>
    </row>
    <row r="10" spans="1:13" ht="26">
      <c r="A10" s="31" t="s">
        <v>1228</v>
      </c>
      <c r="B10" s="31">
        <v>40</v>
      </c>
      <c r="C10" s="31" t="s">
        <v>154</v>
      </c>
      <c r="D10" s="32">
        <v>13</v>
      </c>
      <c r="E10" s="32"/>
      <c r="F10" s="32">
        <v>1</v>
      </c>
      <c r="G10" s="32">
        <v>40</v>
      </c>
      <c r="H10" s="32">
        <v>6</v>
      </c>
      <c r="I10" s="34">
        <v>32</v>
      </c>
      <c r="J10" s="34"/>
      <c r="K10" s="32">
        <v>1</v>
      </c>
      <c r="L10">
        <f t="shared" si="0"/>
        <v>13</v>
      </c>
      <c r="M10">
        <f t="shared" si="1"/>
        <v>7.6923076923076927E-2</v>
      </c>
    </row>
    <row r="11" spans="1:13" ht="26">
      <c r="A11" s="31" t="s">
        <v>1228</v>
      </c>
      <c r="B11" s="31">
        <v>45</v>
      </c>
      <c r="C11" s="31" t="s">
        <v>154</v>
      </c>
      <c r="D11" s="32">
        <v>0</v>
      </c>
      <c r="E11" s="32"/>
      <c r="F11" s="32">
        <v>0</v>
      </c>
      <c r="G11" s="32">
        <v>166</v>
      </c>
      <c r="H11" s="32">
        <v>111</v>
      </c>
      <c r="I11" s="34">
        <v>100</v>
      </c>
      <c r="J11" s="34"/>
      <c r="K11" s="32">
        <v>1</v>
      </c>
      <c r="L11">
        <f t="shared" si="0"/>
        <v>0</v>
      </c>
      <c r="M11" t="str">
        <f t="shared" si="1"/>
        <v xml:space="preserve"> </v>
      </c>
    </row>
    <row r="12" spans="1:13" ht="26">
      <c r="A12" s="31" t="s">
        <v>1228</v>
      </c>
      <c r="B12" s="31">
        <v>50</v>
      </c>
      <c r="C12" s="31" t="s">
        <v>154</v>
      </c>
      <c r="D12" s="32">
        <v>0</v>
      </c>
      <c r="E12" s="32"/>
      <c r="F12" s="32">
        <v>0</v>
      </c>
      <c r="G12" s="32">
        <v>177</v>
      </c>
      <c r="H12" s="32">
        <v>110</v>
      </c>
      <c r="I12" s="34">
        <v>55</v>
      </c>
      <c r="J12" s="34"/>
      <c r="K12" s="32">
        <v>1</v>
      </c>
      <c r="L12">
        <f t="shared" si="0"/>
        <v>0</v>
      </c>
      <c r="M12" t="str">
        <f t="shared" si="1"/>
        <v xml:space="preserve"> </v>
      </c>
    </row>
    <row r="13" spans="1:13" ht="26">
      <c r="A13" s="31" t="s">
        <v>1228</v>
      </c>
      <c r="B13" s="31">
        <v>55</v>
      </c>
      <c r="C13" s="31" t="s">
        <v>154</v>
      </c>
      <c r="D13" s="32">
        <v>3</v>
      </c>
      <c r="E13" s="32"/>
      <c r="F13" s="32">
        <v>1</v>
      </c>
      <c r="G13" s="32">
        <v>83</v>
      </c>
      <c r="H13" s="32">
        <v>63</v>
      </c>
      <c r="I13" s="34">
        <v>63</v>
      </c>
      <c r="J13" s="34"/>
      <c r="K13" s="32">
        <v>1</v>
      </c>
      <c r="L13">
        <f t="shared" si="0"/>
        <v>3</v>
      </c>
      <c r="M13">
        <f t="shared" si="1"/>
        <v>0.33333333333333331</v>
      </c>
    </row>
    <row r="14" spans="1:13" ht="26">
      <c r="A14" s="35" t="s">
        <v>1228</v>
      </c>
      <c r="B14" s="35">
        <v>0</v>
      </c>
      <c r="C14" s="35" t="s">
        <v>156</v>
      </c>
      <c r="D14" s="36">
        <v>2</v>
      </c>
      <c r="E14" s="36"/>
      <c r="F14" s="36">
        <v>1</v>
      </c>
      <c r="G14" s="36"/>
      <c r="H14" s="36"/>
      <c r="I14" s="37">
        <v>0</v>
      </c>
      <c r="J14" s="38"/>
      <c r="K14" s="36">
        <v>4</v>
      </c>
      <c r="L14">
        <f t="shared" si="0"/>
        <v>0.5</v>
      </c>
      <c r="M14">
        <f t="shared" si="1"/>
        <v>0.5</v>
      </c>
    </row>
    <row r="15" spans="1:13" ht="26">
      <c r="A15" s="35" t="s">
        <v>1228</v>
      </c>
      <c r="B15" s="35">
        <v>5</v>
      </c>
      <c r="C15" s="35" t="s">
        <v>156</v>
      </c>
      <c r="D15" s="36">
        <v>4</v>
      </c>
      <c r="E15" s="36"/>
      <c r="F15" s="36">
        <v>2</v>
      </c>
      <c r="G15" s="36"/>
      <c r="H15" s="36"/>
      <c r="I15" s="38">
        <v>10</v>
      </c>
      <c r="J15" s="38"/>
      <c r="K15" s="36">
        <v>4</v>
      </c>
      <c r="L15">
        <f t="shared" si="0"/>
        <v>1</v>
      </c>
      <c r="M15">
        <f t="shared" si="1"/>
        <v>0.5</v>
      </c>
    </row>
    <row r="16" spans="1:13" ht="26">
      <c r="A16" s="35" t="s">
        <v>1228</v>
      </c>
      <c r="B16" s="35">
        <v>10</v>
      </c>
      <c r="C16" s="35" t="s">
        <v>156</v>
      </c>
      <c r="D16" s="36">
        <v>4</v>
      </c>
      <c r="E16" s="36"/>
      <c r="F16" s="36">
        <v>2</v>
      </c>
      <c r="G16" s="36"/>
      <c r="H16" s="36"/>
      <c r="I16" s="37">
        <v>0</v>
      </c>
      <c r="J16" s="38"/>
      <c r="K16" s="36">
        <v>4</v>
      </c>
      <c r="L16">
        <f t="shared" si="0"/>
        <v>1</v>
      </c>
      <c r="M16">
        <f t="shared" si="1"/>
        <v>0.5</v>
      </c>
    </row>
    <row r="17" spans="1:13" ht="26">
      <c r="A17" s="35" t="s">
        <v>1228</v>
      </c>
      <c r="B17" s="35">
        <v>15</v>
      </c>
      <c r="C17" s="35" t="s">
        <v>156</v>
      </c>
      <c r="D17" s="36">
        <v>6</v>
      </c>
      <c r="E17" s="36"/>
      <c r="F17" s="36">
        <v>0</v>
      </c>
      <c r="G17" s="36"/>
      <c r="H17" s="36"/>
      <c r="I17" s="37">
        <v>0</v>
      </c>
      <c r="J17" s="38"/>
      <c r="K17" s="36">
        <v>4</v>
      </c>
      <c r="L17">
        <f t="shared" si="0"/>
        <v>1.5</v>
      </c>
      <c r="M17">
        <f t="shared" si="1"/>
        <v>0</v>
      </c>
    </row>
    <row r="18" spans="1:13" ht="26">
      <c r="A18" s="35" t="s">
        <v>1228</v>
      </c>
      <c r="B18" s="35">
        <v>20</v>
      </c>
      <c r="C18" s="35" t="s">
        <v>156</v>
      </c>
      <c r="D18" s="36">
        <v>3</v>
      </c>
      <c r="E18" s="36"/>
      <c r="F18" s="36">
        <v>1</v>
      </c>
      <c r="G18" s="36"/>
      <c r="H18" s="36"/>
      <c r="I18" s="37">
        <v>0</v>
      </c>
      <c r="J18" s="38"/>
      <c r="K18" s="36">
        <v>4</v>
      </c>
      <c r="L18">
        <f t="shared" si="0"/>
        <v>0.75</v>
      </c>
      <c r="M18">
        <f t="shared" si="1"/>
        <v>0.33333333333333331</v>
      </c>
    </row>
    <row r="19" spans="1:13" ht="26">
      <c r="A19" s="35" t="s">
        <v>1228</v>
      </c>
      <c r="B19" s="35">
        <v>25</v>
      </c>
      <c r="C19" s="35" t="s">
        <v>156</v>
      </c>
      <c r="D19" s="36">
        <v>9</v>
      </c>
      <c r="E19" s="36"/>
      <c r="F19" s="36">
        <v>2</v>
      </c>
      <c r="G19" s="36"/>
      <c r="H19" s="36"/>
      <c r="I19" s="37">
        <v>0</v>
      </c>
      <c r="J19" s="38"/>
      <c r="K19" s="36">
        <v>4</v>
      </c>
      <c r="L19">
        <f t="shared" si="0"/>
        <v>2.25</v>
      </c>
      <c r="M19">
        <f t="shared" si="1"/>
        <v>0.22222222222222221</v>
      </c>
    </row>
    <row r="20" spans="1:13" ht="26">
      <c r="A20" s="35" t="s">
        <v>1228</v>
      </c>
      <c r="B20" s="35">
        <v>30</v>
      </c>
      <c r="C20" s="35" t="s">
        <v>156</v>
      </c>
      <c r="D20" s="36">
        <v>23</v>
      </c>
      <c r="E20" s="36"/>
      <c r="F20" s="36">
        <v>1</v>
      </c>
      <c r="G20" s="36"/>
      <c r="H20" s="36"/>
      <c r="I20" s="38">
        <v>52</v>
      </c>
      <c r="J20" s="38"/>
      <c r="K20" s="36">
        <v>4</v>
      </c>
      <c r="L20">
        <f t="shared" si="0"/>
        <v>5.75</v>
      </c>
      <c r="M20">
        <f t="shared" si="1"/>
        <v>4.3478260869565216E-2</v>
      </c>
    </row>
    <row r="21" spans="1:13" ht="26">
      <c r="A21" s="35" t="s">
        <v>1228</v>
      </c>
      <c r="B21" s="35">
        <v>35</v>
      </c>
      <c r="C21" s="35" t="s">
        <v>156</v>
      </c>
      <c r="D21" s="36">
        <v>4</v>
      </c>
      <c r="E21" s="36"/>
      <c r="F21" s="36">
        <v>4</v>
      </c>
      <c r="G21" s="36"/>
      <c r="H21" s="36"/>
      <c r="I21" s="38">
        <v>95</v>
      </c>
      <c r="J21" s="38">
        <v>1</v>
      </c>
      <c r="K21" s="36">
        <v>4</v>
      </c>
      <c r="L21">
        <f t="shared" si="0"/>
        <v>1</v>
      </c>
      <c r="M21">
        <f t="shared" si="1"/>
        <v>1</v>
      </c>
    </row>
    <row r="22" spans="1:13" ht="26">
      <c r="A22" s="35" t="s">
        <v>1228</v>
      </c>
      <c r="B22" s="35">
        <v>40</v>
      </c>
      <c r="C22" s="35" t="s">
        <v>156</v>
      </c>
      <c r="D22" s="36">
        <v>19</v>
      </c>
      <c r="E22" s="36"/>
      <c r="F22" s="36">
        <v>1</v>
      </c>
      <c r="G22" s="36"/>
      <c r="H22" s="36"/>
      <c r="I22" s="38">
        <v>55</v>
      </c>
      <c r="J22" s="38"/>
      <c r="K22" s="36">
        <v>4</v>
      </c>
      <c r="L22">
        <f t="shared" si="0"/>
        <v>4.75</v>
      </c>
      <c r="M22">
        <f t="shared" si="1"/>
        <v>5.2631578947368418E-2</v>
      </c>
    </row>
    <row r="23" spans="1:13" ht="26">
      <c r="A23" s="35" t="s">
        <v>1228</v>
      </c>
      <c r="B23" s="35">
        <v>45</v>
      </c>
      <c r="C23" s="35" t="s">
        <v>156</v>
      </c>
      <c r="D23" s="36">
        <v>1</v>
      </c>
      <c r="E23" s="36"/>
      <c r="F23" s="36">
        <v>1</v>
      </c>
      <c r="G23" s="36"/>
      <c r="H23" s="36"/>
      <c r="I23" s="38">
        <v>100</v>
      </c>
      <c r="J23" s="38"/>
      <c r="K23" s="36">
        <v>4</v>
      </c>
      <c r="L23">
        <f t="shared" si="0"/>
        <v>0.25</v>
      </c>
      <c r="M23">
        <f t="shared" si="1"/>
        <v>1</v>
      </c>
    </row>
    <row r="24" spans="1:13" ht="26">
      <c r="A24" s="31" t="s">
        <v>1228</v>
      </c>
      <c r="B24" s="31">
        <v>50</v>
      </c>
      <c r="C24" s="31" t="s">
        <v>156</v>
      </c>
      <c r="D24" s="32">
        <v>2</v>
      </c>
      <c r="E24" s="32"/>
      <c r="F24" s="32">
        <v>2</v>
      </c>
      <c r="G24" s="32"/>
      <c r="H24" s="32"/>
      <c r="I24" s="34">
        <v>66</v>
      </c>
      <c r="J24" s="34"/>
      <c r="K24" s="32">
        <v>4</v>
      </c>
      <c r="L24">
        <f t="shared" si="0"/>
        <v>0.5</v>
      </c>
      <c r="M24">
        <f t="shared" si="1"/>
        <v>1</v>
      </c>
    </row>
    <row r="25" spans="1:13" ht="26">
      <c r="A25" s="35" t="s">
        <v>1228</v>
      </c>
      <c r="B25" s="35">
        <v>55</v>
      </c>
      <c r="C25" s="35" t="s">
        <v>156</v>
      </c>
      <c r="D25" s="36">
        <v>4</v>
      </c>
      <c r="E25" s="36"/>
      <c r="F25" s="36">
        <v>2</v>
      </c>
      <c r="G25" s="36"/>
      <c r="H25" s="36"/>
      <c r="I25" s="38">
        <v>55</v>
      </c>
      <c r="J25" s="38"/>
      <c r="K25" s="36">
        <v>4</v>
      </c>
      <c r="L25">
        <f t="shared" si="0"/>
        <v>1</v>
      </c>
      <c r="M25">
        <f t="shared" si="1"/>
        <v>0.5</v>
      </c>
    </row>
    <row r="26" spans="1:13" ht="26">
      <c r="A26" s="35" t="s">
        <v>1228</v>
      </c>
      <c r="B26" s="35">
        <v>0</v>
      </c>
      <c r="C26" s="35" t="s">
        <v>158</v>
      </c>
      <c r="D26" s="36">
        <v>6</v>
      </c>
      <c r="E26" s="36"/>
      <c r="F26" s="36">
        <v>5</v>
      </c>
      <c r="G26" s="36"/>
      <c r="H26" s="36"/>
      <c r="I26" s="38">
        <v>2</v>
      </c>
      <c r="J26" s="38"/>
      <c r="K26" s="36">
        <v>9</v>
      </c>
      <c r="L26">
        <f t="shared" si="0"/>
        <v>0.66666666666666663</v>
      </c>
      <c r="M26">
        <f t="shared" si="1"/>
        <v>0.83333333333333337</v>
      </c>
    </row>
    <row r="27" spans="1:13" ht="26">
      <c r="A27" s="35" t="s">
        <v>1228</v>
      </c>
      <c r="B27" s="35">
        <v>5</v>
      </c>
      <c r="C27" s="35" t="s">
        <v>158</v>
      </c>
      <c r="D27" s="36">
        <v>8</v>
      </c>
      <c r="E27" s="36"/>
      <c r="F27" s="36">
        <v>5</v>
      </c>
      <c r="G27" s="36"/>
      <c r="H27" s="36"/>
      <c r="I27" s="38">
        <v>10</v>
      </c>
      <c r="J27" s="38"/>
      <c r="K27" s="36">
        <v>9</v>
      </c>
      <c r="L27">
        <f t="shared" si="0"/>
        <v>0.88888888888888884</v>
      </c>
      <c r="M27">
        <f t="shared" si="1"/>
        <v>0.625</v>
      </c>
    </row>
    <row r="28" spans="1:13" ht="26">
      <c r="A28" s="35" t="s">
        <v>1228</v>
      </c>
      <c r="B28" s="35">
        <v>10</v>
      </c>
      <c r="C28" s="35" t="s">
        <v>158</v>
      </c>
      <c r="D28" s="36">
        <v>11</v>
      </c>
      <c r="E28" s="36"/>
      <c r="F28" s="36">
        <v>4</v>
      </c>
      <c r="G28" s="36"/>
      <c r="H28" s="36"/>
      <c r="I28" s="37">
        <v>0</v>
      </c>
      <c r="J28" s="38"/>
      <c r="K28" s="36">
        <v>9</v>
      </c>
      <c r="L28">
        <f t="shared" si="0"/>
        <v>1.2222222222222223</v>
      </c>
      <c r="M28">
        <f t="shared" si="1"/>
        <v>0.36363636363636365</v>
      </c>
    </row>
    <row r="29" spans="1:13" ht="26">
      <c r="A29" s="35" t="s">
        <v>1228</v>
      </c>
      <c r="B29" s="35">
        <v>15</v>
      </c>
      <c r="C29" s="35" t="s">
        <v>158</v>
      </c>
      <c r="D29" s="36">
        <v>10</v>
      </c>
      <c r="E29" s="36"/>
      <c r="F29" s="36">
        <v>2</v>
      </c>
      <c r="G29" s="36"/>
      <c r="H29" s="36"/>
      <c r="I29" s="37">
        <v>0</v>
      </c>
      <c r="J29" s="38"/>
      <c r="K29" s="36">
        <v>9</v>
      </c>
      <c r="L29">
        <f t="shared" si="0"/>
        <v>1.1111111111111112</v>
      </c>
      <c r="M29">
        <f t="shared" si="1"/>
        <v>0.2</v>
      </c>
    </row>
    <row r="30" spans="1:13" ht="26">
      <c r="A30" s="35" t="s">
        <v>1228</v>
      </c>
      <c r="B30" s="35">
        <v>20</v>
      </c>
      <c r="C30" s="35" t="s">
        <v>158</v>
      </c>
      <c r="D30" s="36">
        <v>8</v>
      </c>
      <c r="E30" s="36"/>
      <c r="F30" s="36">
        <v>1</v>
      </c>
      <c r="G30" s="36"/>
      <c r="H30" s="36"/>
      <c r="I30" s="37">
        <v>0</v>
      </c>
      <c r="J30" s="38"/>
      <c r="K30" s="36">
        <v>9</v>
      </c>
      <c r="L30">
        <f t="shared" si="0"/>
        <v>0.88888888888888884</v>
      </c>
      <c r="M30">
        <f t="shared" si="1"/>
        <v>0.125</v>
      </c>
    </row>
    <row r="31" spans="1:13" ht="26">
      <c r="A31" s="35" t="s">
        <v>1228</v>
      </c>
      <c r="B31" s="35">
        <v>25</v>
      </c>
      <c r="C31" s="35" t="s">
        <v>158</v>
      </c>
      <c r="D31" s="36">
        <v>35</v>
      </c>
      <c r="E31" s="36"/>
      <c r="F31" s="36">
        <v>6</v>
      </c>
      <c r="G31" s="36"/>
      <c r="H31" s="36"/>
      <c r="I31" s="37">
        <v>0</v>
      </c>
      <c r="J31" s="38"/>
      <c r="K31" s="36">
        <v>9</v>
      </c>
      <c r="L31">
        <f t="shared" si="0"/>
        <v>3.8888888888888888</v>
      </c>
      <c r="M31">
        <f t="shared" si="1"/>
        <v>0.17142857142857143</v>
      </c>
    </row>
    <row r="32" spans="1:13" ht="26">
      <c r="A32" s="35" t="s">
        <v>1228</v>
      </c>
      <c r="B32" s="35">
        <v>30</v>
      </c>
      <c r="C32" s="35" t="s">
        <v>158</v>
      </c>
      <c r="D32" s="36">
        <v>44</v>
      </c>
      <c r="E32" s="36"/>
      <c r="F32" s="36">
        <v>7</v>
      </c>
      <c r="G32" s="36"/>
      <c r="H32" s="36"/>
      <c r="I32" s="38">
        <v>65</v>
      </c>
      <c r="J32" s="38"/>
      <c r="K32" s="36">
        <v>9</v>
      </c>
      <c r="L32">
        <f t="shared" si="0"/>
        <v>4.8888888888888893</v>
      </c>
      <c r="M32">
        <f t="shared" si="1"/>
        <v>0.15909090909090909</v>
      </c>
    </row>
    <row r="33" spans="1:13" ht="26">
      <c r="A33" s="35" t="s">
        <v>1228</v>
      </c>
      <c r="B33" s="35">
        <v>35</v>
      </c>
      <c r="C33" s="35" t="s">
        <v>158</v>
      </c>
      <c r="D33" s="36">
        <v>6</v>
      </c>
      <c r="E33" s="36"/>
      <c r="F33" s="36">
        <v>6</v>
      </c>
      <c r="G33" s="36"/>
      <c r="H33" s="36"/>
      <c r="I33" s="38">
        <v>100</v>
      </c>
      <c r="J33" s="38">
        <v>1</v>
      </c>
      <c r="K33" s="36">
        <v>9</v>
      </c>
      <c r="L33">
        <f t="shared" si="0"/>
        <v>0.66666666666666663</v>
      </c>
      <c r="M33">
        <f t="shared" si="1"/>
        <v>1</v>
      </c>
    </row>
    <row r="34" spans="1:13" ht="26">
      <c r="A34" s="35" t="s">
        <v>1228</v>
      </c>
      <c r="B34" s="35">
        <v>40</v>
      </c>
      <c r="C34" s="35" t="s">
        <v>158</v>
      </c>
      <c r="D34" s="36">
        <v>30</v>
      </c>
      <c r="E34" s="36"/>
      <c r="F34" s="36">
        <v>2</v>
      </c>
      <c r="G34" s="36"/>
      <c r="H34" s="36"/>
      <c r="I34" s="38">
        <v>55</v>
      </c>
      <c r="J34" s="38"/>
      <c r="K34" s="36">
        <v>9</v>
      </c>
      <c r="L34">
        <f t="shared" si="0"/>
        <v>3.3333333333333335</v>
      </c>
      <c r="M34">
        <f t="shared" si="1"/>
        <v>6.6666666666666666E-2</v>
      </c>
    </row>
    <row r="35" spans="1:13" ht="26">
      <c r="A35" s="35" t="s">
        <v>1228</v>
      </c>
      <c r="B35" s="35">
        <v>45</v>
      </c>
      <c r="C35" s="35" t="s">
        <v>158</v>
      </c>
      <c r="D35" s="36">
        <v>1</v>
      </c>
      <c r="E35" s="36"/>
      <c r="F35" s="36">
        <v>1</v>
      </c>
      <c r="G35" s="36"/>
      <c r="H35" s="36"/>
      <c r="I35" s="38">
        <v>100</v>
      </c>
      <c r="J35" s="38"/>
      <c r="K35" s="36">
        <v>9</v>
      </c>
      <c r="L35">
        <f t="shared" si="0"/>
        <v>0.1111111111111111</v>
      </c>
      <c r="M35">
        <f t="shared" si="1"/>
        <v>1</v>
      </c>
    </row>
    <row r="36" spans="1:13" ht="26">
      <c r="A36" s="35" t="s">
        <v>1228</v>
      </c>
      <c r="B36" s="35">
        <v>50</v>
      </c>
      <c r="C36" s="35" t="s">
        <v>158</v>
      </c>
      <c r="D36" s="36">
        <v>4</v>
      </c>
      <c r="E36" s="36"/>
      <c r="F36" s="36">
        <v>3</v>
      </c>
      <c r="G36" s="36"/>
      <c r="H36" s="36"/>
      <c r="I36" s="38">
        <v>76</v>
      </c>
      <c r="J36" s="38"/>
      <c r="K36" s="36">
        <v>9</v>
      </c>
      <c r="L36">
        <f t="shared" si="0"/>
        <v>0.44444444444444442</v>
      </c>
      <c r="M36">
        <f t="shared" si="1"/>
        <v>0.75</v>
      </c>
    </row>
    <row r="37" spans="1:13" ht="26">
      <c r="A37" s="35" t="s">
        <v>1228</v>
      </c>
      <c r="B37" s="35">
        <v>55</v>
      </c>
      <c r="C37" s="35" t="s">
        <v>158</v>
      </c>
      <c r="D37" s="36">
        <v>7</v>
      </c>
      <c r="E37" s="36"/>
      <c r="F37" s="36">
        <v>3</v>
      </c>
      <c r="G37" s="36"/>
      <c r="H37" s="36"/>
      <c r="I37" s="38">
        <v>87</v>
      </c>
      <c r="J37" s="38"/>
      <c r="K37" s="36">
        <v>9</v>
      </c>
      <c r="L37">
        <f t="shared" si="0"/>
        <v>0.77777777777777779</v>
      </c>
      <c r="M37">
        <f t="shared" si="1"/>
        <v>0.42857142857142855</v>
      </c>
    </row>
    <row r="38" spans="1:13">
      <c r="M38" t="str">
        <f t="shared" si="1"/>
        <v xml:space="preserve"> </v>
      </c>
    </row>
    <row r="39" spans="1:13" ht="26">
      <c r="A39" s="31" t="s">
        <v>1229</v>
      </c>
      <c r="B39" s="31">
        <v>0</v>
      </c>
      <c r="C39" s="31" t="s">
        <v>154</v>
      </c>
      <c r="D39" s="32">
        <v>0</v>
      </c>
      <c r="E39" s="32"/>
      <c r="F39" s="32"/>
      <c r="G39" s="32">
        <v>122</v>
      </c>
      <c r="H39" s="32">
        <v>78</v>
      </c>
      <c r="I39" s="34">
        <v>0</v>
      </c>
      <c r="J39" s="34"/>
      <c r="K39" s="32">
        <v>1</v>
      </c>
      <c r="L39">
        <f t="shared" ref="L39:L79" si="2">D39/K39</f>
        <v>0</v>
      </c>
      <c r="M39" t="str">
        <f t="shared" si="1"/>
        <v xml:space="preserve"> </v>
      </c>
    </row>
    <row r="40" spans="1:13" ht="26">
      <c r="A40" s="31" t="s">
        <v>1229</v>
      </c>
      <c r="B40" s="31">
        <v>10</v>
      </c>
      <c r="C40" s="31" t="s">
        <v>154</v>
      </c>
      <c r="D40" s="32">
        <v>1</v>
      </c>
      <c r="E40" s="32"/>
      <c r="F40" s="32"/>
      <c r="G40" s="32">
        <v>54</v>
      </c>
      <c r="H40" s="32">
        <v>77</v>
      </c>
      <c r="I40" s="34">
        <v>40</v>
      </c>
      <c r="J40" s="34"/>
      <c r="K40" s="32">
        <v>1</v>
      </c>
      <c r="L40">
        <f t="shared" si="2"/>
        <v>1</v>
      </c>
      <c r="M40">
        <f t="shared" si="1"/>
        <v>0</v>
      </c>
    </row>
    <row r="41" spans="1:13" ht="26">
      <c r="A41" s="31" t="s">
        <v>1229</v>
      </c>
      <c r="B41" s="31">
        <v>15</v>
      </c>
      <c r="C41" s="31" t="s">
        <v>154</v>
      </c>
      <c r="D41" s="32">
        <v>3</v>
      </c>
      <c r="E41" s="32"/>
      <c r="F41" s="32"/>
      <c r="G41" s="32">
        <v>68</v>
      </c>
      <c r="H41" s="32">
        <v>9</v>
      </c>
      <c r="I41" s="34">
        <v>20</v>
      </c>
      <c r="J41" s="34"/>
      <c r="K41" s="32">
        <v>1</v>
      </c>
      <c r="L41">
        <f t="shared" si="2"/>
        <v>3</v>
      </c>
      <c r="M41">
        <f t="shared" si="1"/>
        <v>0</v>
      </c>
    </row>
    <row r="42" spans="1:13" ht="26">
      <c r="A42" s="31" t="s">
        <v>1229</v>
      </c>
      <c r="B42" s="31">
        <v>20</v>
      </c>
      <c r="C42" s="31" t="s">
        <v>154</v>
      </c>
      <c r="D42" s="32">
        <v>3</v>
      </c>
      <c r="E42" s="32"/>
      <c r="F42" s="32"/>
      <c r="G42" s="32">
        <v>51</v>
      </c>
      <c r="H42" s="32">
        <v>34</v>
      </c>
      <c r="I42" s="34">
        <v>10</v>
      </c>
      <c r="J42" s="34"/>
      <c r="K42" s="32">
        <v>1</v>
      </c>
      <c r="L42">
        <f t="shared" si="2"/>
        <v>3</v>
      </c>
      <c r="M42">
        <f t="shared" si="1"/>
        <v>0</v>
      </c>
    </row>
    <row r="43" spans="1:13" ht="26">
      <c r="A43" s="31" t="s">
        <v>1229</v>
      </c>
      <c r="B43" s="31">
        <v>25</v>
      </c>
      <c r="C43" s="31" t="s">
        <v>154</v>
      </c>
      <c r="D43" s="32">
        <v>1</v>
      </c>
      <c r="E43" s="32"/>
      <c r="F43" s="32"/>
      <c r="G43" s="32">
        <v>31</v>
      </c>
      <c r="H43" s="32">
        <v>55</v>
      </c>
      <c r="I43" s="34">
        <v>20</v>
      </c>
      <c r="J43" s="34"/>
      <c r="K43" s="32">
        <v>1</v>
      </c>
      <c r="L43">
        <f t="shared" si="2"/>
        <v>1</v>
      </c>
      <c r="M43">
        <f t="shared" si="1"/>
        <v>0</v>
      </c>
    </row>
    <row r="44" spans="1:13" ht="26">
      <c r="A44" s="31" t="s">
        <v>1229</v>
      </c>
      <c r="B44" s="31">
        <v>30</v>
      </c>
      <c r="C44" s="31" t="s">
        <v>154</v>
      </c>
      <c r="D44" s="32">
        <v>0</v>
      </c>
      <c r="E44" s="32"/>
      <c r="F44" s="32"/>
      <c r="G44" s="32">
        <v>112</v>
      </c>
      <c r="H44" s="32">
        <v>30</v>
      </c>
      <c r="I44" s="34">
        <v>10</v>
      </c>
      <c r="J44" s="34"/>
      <c r="K44" s="32">
        <v>1</v>
      </c>
      <c r="L44">
        <f t="shared" si="2"/>
        <v>0</v>
      </c>
      <c r="M44" t="str">
        <f t="shared" si="1"/>
        <v xml:space="preserve"> </v>
      </c>
    </row>
    <row r="45" spans="1:13" ht="26">
      <c r="A45" s="31" t="s">
        <v>1229</v>
      </c>
      <c r="B45" s="31">
        <v>35</v>
      </c>
      <c r="C45" s="31" t="s">
        <v>154</v>
      </c>
      <c r="D45" s="32">
        <v>8</v>
      </c>
      <c r="E45" s="32"/>
      <c r="F45" s="32"/>
      <c r="G45" s="32">
        <v>56</v>
      </c>
      <c r="H45" s="32">
        <v>8</v>
      </c>
      <c r="I45" s="34">
        <v>65</v>
      </c>
      <c r="J45" s="34">
        <v>1</v>
      </c>
      <c r="K45" s="32">
        <v>1</v>
      </c>
      <c r="L45">
        <f t="shared" si="2"/>
        <v>8</v>
      </c>
      <c r="M45">
        <f t="shared" si="1"/>
        <v>0</v>
      </c>
    </row>
    <row r="46" spans="1:13" ht="26">
      <c r="A46" s="31" t="s">
        <v>1229</v>
      </c>
      <c r="B46" s="31">
        <v>40</v>
      </c>
      <c r="C46" s="31" t="s">
        <v>154</v>
      </c>
      <c r="D46" s="32">
        <v>7</v>
      </c>
      <c r="E46" s="32"/>
      <c r="F46" s="32"/>
      <c r="G46" s="32">
        <v>56</v>
      </c>
      <c r="H46" s="32">
        <v>36</v>
      </c>
      <c r="I46" s="34">
        <v>45</v>
      </c>
      <c r="J46" s="34">
        <v>2</v>
      </c>
      <c r="K46" s="32">
        <v>1</v>
      </c>
      <c r="L46">
        <f t="shared" si="2"/>
        <v>7</v>
      </c>
      <c r="M46">
        <f t="shared" si="1"/>
        <v>0</v>
      </c>
    </row>
    <row r="47" spans="1:13" ht="26">
      <c r="A47" s="31" t="s">
        <v>1229</v>
      </c>
      <c r="B47" s="31">
        <v>45</v>
      </c>
      <c r="C47" s="31" t="s">
        <v>154</v>
      </c>
      <c r="D47" s="32">
        <v>8</v>
      </c>
      <c r="E47" s="32"/>
      <c r="F47" s="32"/>
      <c r="G47" s="32">
        <v>36</v>
      </c>
      <c r="H47" s="32">
        <v>18</v>
      </c>
      <c r="I47" s="34">
        <v>40</v>
      </c>
      <c r="J47" s="34"/>
      <c r="K47" s="32">
        <v>1</v>
      </c>
      <c r="L47">
        <f t="shared" si="2"/>
        <v>8</v>
      </c>
      <c r="M47">
        <f t="shared" si="1"/>
        <v>0</v>
      </c>
    </row>
    <row r="48" spans="1:13" ht="26">
      <c r="A48" s="31" t="s">
        <v>1229</v>
      </c>
      <c r="B48" s="31">
        <v>50</v>
      </c>
      <c r="C48" s="31" t="s">
        <v>154</v>
      </c>
      <c r="D48" s="32">
        <v>10</v>
      </c>
      <c r="E48" s="32"/>
      <c r="F48" s="32"/>
      <c r="G48" s="32">
        <v>28</v>
      </c>
      <c r="H48" s="32">
        <v>30</v>
      </c>
      <c r="I48" s="34">
        <v>75</v>
      </c>
      <c r="J48" s="34"/>
      <c r="K48" s="32">
        <v>1</v>
      </c>
      <c r="L48">
        <f t="shared" si="2"/>
        <v>10</v>
      </c>
      <c r="M48">
        <f t="shared" si="1"/>
        <v>0</v>
      </c>
    </row>
    <row r="49" spans="1:13" ht="26">
      <c r="A49" s="31" t="s">
        <v>1229</v>
      </c>
      <c r="B49" s="31">
        <v>55</v>
      </c>
      <c r="C49" s="31" t="s">
        <v>154</v>
      </c>
      <c r="D49" s="32">
        <v>6</v>
      </c>
      <c r="E49" s="32"/>
      <c r="F49" s="32"/>
      <c r="G49" s="32">
        <v>42</v>
      </c>
      <c r="H49" s="32">
        <v>25</v>
      </c>
      <c r="I49" s="34">
        <v>85</v>
      </c>
      <c r="J49" s="34"/>
      <c r="K49" s="32">
        <v>1</v>
      </c>
      <c r="L49">
        <f t="shared" si="2"/>
        <v>6</v>
      </c>
      <c r="M49">
        <f t="shared" si="1"/>
        <v>0</v>
      </c>
    </row>
    <row r="50" spans="1:13" ht="26">
      <c r="A50" s="31" t="s">
        <v>1229</v>
      </c>
      <c r="B50" s="31">
        <v>5</v>
      </c>
      <c r="C50" s="31" t="s">
        <v>154</v>
      </c>
      <c r="D50" s="32">
        <v>1</v>
      </c>
      <c r="E50" s="32"/>
      <c r="F50" s="32"/>
      <c r="G50" s="32">
        <v>51</v>
      </c>
      <c r="H50" s="32">
        <v>57</v>
      </c>
      <c r="I50" s="34">
        <v>30</v>
      </c>
      <c r="J50" s="34"/>
      <c r="K50" s="32">
        <v>1</v>
      </c>
      <c r="L50">
        <f t="shared" si="2"/>
        <v>1</v>
      </c>
      <c r="M50">
        <f t="shared" si="1"/>
        <v>0</v>
      </c>
    </row>
    <row r="51" spans="1:13" ht="26">
      <c r="A51" s="31" t="s">
        <v>1229</v>
      </c>
      <c r="B51" s="31">
        <v>60</v>
      </c>
      <c r="C51" s="31" t="s">
        <v>154</v>
      </c>
      <c r="D51" s="32">
        <v>2</v>
      </c>
      <c r="E51" s="32"/>
      <c r="F51" s="32"/>
      <c r="G51" s="32">
        <v>72</v>
      </c>
      <c r="H51" s="32">
        <v>40</v>
      </c>
      <c r="I51" s="34">
        <v>95</v>
      </c>
      <c r="J51" s="34"/>
      <c r="K51" s="32">
        <v>1</v>
      </c>
      <c r="L51">
        <f t="shared" si="2"/>
        <v>2</v>
      </c>
      <c r="M51">
        <f t="shared" si="1"/>
        <v>0</v>
      </c>
    </row>
    <row r="52" spans="1:13" ht="26">
      <c r="A52" s="35" t="s">
        <v>1229</v>
      </c>
      <c r="B52" s="31">
        <v>65</v>
      </c>
      <c r="C52" s="31" t="s">
        <v>154</v>
      </c>
      <c r="D52" s="32">
        <v>2</v>
      </c>
      <c r="E52" s="32"/>
      <c r="F52" s="32"/>
      <c r="G52" s="32">
        <v>73</v>
      </c>
      <c r="H52" s="32">
        <v>10</v>
      </c>
      <c r="I52" s="34">
        <v>95</v>
      </c>
      <c r="J52" s="34"/>
      <c r="K52" s="32">
        <v>1</v>
      </c>
      <c r="L52">
        <f t="shared" si="2"/>
        <v>2</v>
      </c>
      <c r="M52">
        <f t="shared" si="1"/>
        <v>0</v>
      </c>
    </row>
    <row r="53" spans="1:13" ht="26">
      <c r="A53" s="35" t="s">
        <v>1229</v>
      </c>
      <c r="B53" s="35">
        <v>0</v>
      </c>
      <c r="C53" s="35" t="s">
        <v>156</v>
      </c>
      <c r="D53" s="36">
        <v>2</v>
      </c>
      <c r="E53" s="36"/>
      <c r="F53" s="36"/>
      <c r="G53" s="36"/>
      <c r="H53" s="36"/>
      <c r="I53" s="38">
        <v>0</v>
      </c>
      <c r="J53" s="38"/>
      <c r="K53" s="36">
        <v>4</v>
      </c>
      <c r="L53">
        <f t="shared" si="2"/>
        <v>0.5</v>
      </c>
      <c r="M53">
        <f t="shared" si="1"/>
        <v>0</v>
      </c>
    </row>
    <row r="54" spans="1:13" ht="26">
      <c r="A54" s="35" t="s">
        <v>1229</v>
      </c>
      <c r="B54" s="35">
        <v>10</v>
      </c>
      <c r="C54" s="35" t="s">
        <v>156</v>
      </c>
      <c r="D54" s="36">
        <v>3</v>
      </c>
      <c r="E54" s="36"/>
      <c r="F54" s="36"/>
      <c r="G54" s="36"/>
      <c r="H54" s="36"/>
      <c r="I54" s="38">
        <v>15</v>
      </c>
      <c r="J54" s="38"/>
      <c r="K54" s="36">
        <v>4</v>
      </c>
      <c r="L54">
        <f t="shared" si="2"/>
        <v>0.75</v>
      </c>
      <c r="M54">
        <f t="shared" si="1"/>
        <v>0</v>
      </c>
    </row>
    <row r="55" spans="1:13" ht="26">
      <c r="A55" s="35" t="s">
        <v>1229</v>
      </c>
      <c r="B55" s="35">
        <v>15</v>
      </c>
      <c r="C55" s="35" t="s">
        <v>156</v>
      </c>
      <c r="D55" s="36">
        <v>4</v>
      </c>
      <c r="E55" s="36"/>
      <c r="F55" s="36"/>
      <c r="G55" s="36"/>
      <c r="H55" s="36"/>
      <c r="I55" s="38">
        <v>25</v>
      </c>
      <c r="J55" s="38"/>
      <c r="K55" s="36">
        <v>4</v>
      </c>
      <c r="L55">
        <f t="shared" si="2"/>
        <v>1</v>
      </c>
      <c r="M55">
        <f t="shared" si="1"/>
        <v>0</v>
      </c>
    </row>
    <row r="56" spans="1:13" ht="26">
      <c r="A56" s="35" t="s">
        <v>1229</v>
      </c>
      <c r="B56" s="35">
        <v>20</v>
      </c>
      <c r="C56" s="35" t="s">
        <v>156</v>
      </c>
      <c r="D56" s="36">
        <v>7</v>
      </c>
      <c r="E56" s="36"/>
      <c r="F56" s="36"/>
      <c r="G56" s="36"/>
      <c r="H56" s="36"/>
      <c r="I56" s="38">
        <v>30</v>
      </c>
      <c r="J56" s="38">
        <v>1</v>
      </c>
      <c r="K56" s="36">
        <v>4</v>
      </c>
      <c r="L56">
        <f t="shared" si="2"/>
        <v>1.75</v>
      </c>
      <c r="M56">
        <f t="shared" si="1"/>
        <v>0</v>
      </c>
    </row>
    <row r="57" spans="1:13" ht="26">
      <c r="A57" s="35" t="s">
        <v>1229</v>
      </c>
      <c r="B57" s="35">
        <v>25</v>
      </c>
      <c r="C57" s="35" t="s">
        <v>156</v>
      </c>
      <c r="D57" s="36">
        <v>5</v>
      </c>
      <c r="E57" s="36"/>
      <c r="F57" s="36"/>
      <c r="G57" s="36"/>
      <c r="H57" s="36"/>
      <c r="I57" s="38">
        <v>20</v>
      </c>
      <c r="J57" s="38"/>
      <c r="K57" s="36">
        <v>4</v>
      </c>
      <c r="L57">
        <f t="shared" si="2"/>
        <v>1.25</v>
      </c>
      <c r="M57">
        <f t="shared" si="1"/>
        <v>0</v>
      </c>
    </row>
    <row r="58" spans="1:13" ht="26">
      <c r="A58" s="35" t="s">
        <v>1229</v>
      </c>
      <c r="B58" s="35">
        <v>30</v>
      </c>
      <c r="C58" s="35" t="s">
        <v>156</v>
      </c>
      <c r="D58" s="36">
        <v>6</v>
      </c>
      <c r="E58" s="36"/>
      <c r="F58" s="36"/>
      <c r="G58" s="36"/>
      <c r="H58" s="36"/>
      <c r="I58" s="38">
        <v>20</v>
      </c>
      <c r="J58" s="38">
        <v>1</v>
      </c>
      <c r="K58" s="36">
        <v>4</v>
      </c>
      <c r="L58">
        <f t="shared" si="2"/>
        <v>1.5</v>
      </c>
      <c r="M58">
        <f t="shared" si="1"/>
        <v>0</v>
      </c>
    </row>
    <row r="59" spans="1:13" ht="26">
      <c r="A59" s="35" t="s">
        <v>1229</v>
      </c>
      <c r="B59" s="35">
        <v>35</v>
      </c>
      <c r="C59" s="35" t="s">
        <v>156</v>
      </c>
      <c r="D59" s="36">
        <v>16</v>
      </c>
      <c r="E59" s="36"/>
      <c r="F59" s="36"/>
      <c r="G59" s="36"/>
      <c r="H59" s="36"/>
      <c r="I59" s="38">
        <v>50</v>
      </c>
      <c r="J59" s="38">
        <v>1</v>
      </c>
      <c r="K59" s="36">
        <v>4</v>
      </c>
      <c r="L59">
        <f t="shared" si="2"/>
        <v>4</v>
      </c>
      <c r="M59">
        <f t="shared" si="1"/>
        <v>0</v>
      </c>
    </row>
    <row r="60" spans="1:13" ht="26">
      <c r="A60" s="39"/>
      <c r="B60" s="31">
        <v>40</v>
      </c>
      <c r="C60" s="35" t="s">
        <v>156</v>
      </c>
      <c r="D60" s="40">
        <v>7</v>
      </c>
      <c r="E60" s="40"/>
      <c r="F60" s="40"/>
      <c r="G60" s="41"/>
      <c r="H60" s="41"/>
      <c r="I60" s="34">
        <v>45</v>
      </c>
      <c r="J60" s="34">
        <v>2</v>
      </c>
      <c r="K60" s="36">
        <v>4</v>
      </c>
      <c r="L60">
        <f t="shared" si="2"/>
        <v>1.75</v>
      </c>
      <c r="M60">
        <f t="shared" si="1"/>
        <v>0</v>
      </c>
    </row>
    <row r="61" spans="1:13" ht="26">
      <c r="A61" s="35" t="s">
        <v>1229</v>
      </c>
      <c r="B61" s="35">
        <v>45</v>
      </c>
      <c r="C61" s="35" t="s">
        <v>156</v>
      </c>
      <c r="D61" s="36">
        <v>24</v>
      </c>
      <c r="E61" s="36"/>
      <c r="F61" s="36"/>
      <c r="G61" s="36"/>
      <c r="H61" s="36"/>
      <c r="I61" s="38">
        <v>32</v>
      </c>
      <c r="J61" s="38"/>
      <c r="K61" s="36">
        <v>4</v>
      </c>
      <c r="L61">
        <f t="shared" si="2"/>
        <v>6</v>
      </c>
      <c r="M61">
        <f t="shared" si="1"/>
        <v>0</v>
      </c>
    </row>
    <row r="62" spans="1:13" ht="26">
      <c r="A62" s="35" t="s">
        <v>1229</v>
      </c>
      <c r="B62" s="35">
        <v>50</v>
      </c>
      <c r="C62" s="35" t="s">
        <v>156</v>
      </c>
      <c r="D62" s="36">
        <v>14</v>
      </c>
      <c r="E62" s="36"/>
      <c r="F62" s="36"/>
      <c r="G62" s="36"/>
      <c r="H62" s="36"/>
      <c r="I62" s="38">
        <v>85</v>
      </c>
      <c r="J62" s="38"/>
      <c r="K62" s="36">
        <v>4</v>
      </c>
      <c r="L62">
        <f t="shared" si="2"/>
        <v>3.5</v>
      </c>
      <c r="M62">
        <f t="shared" si="1"/>
        <v>0</v>
      </c>
    </row>
    <row r="63" spans="1:13" ht="26">
      <c r="A63" s="35" t="s">
        <v>1229</v>
      </c>
      <c r="B63" s="35">
        <v>55</v>
      </c>
      <c r="C63" s="35" t="s">
        <v>156</v>
      </c>
      <c r="D63" s="36">
        <v>11</v>
      </c>
      <c r="E63" s="36"/>
      <c r="F63" s="36"/>
      <c r="G63" s="36"/>
      <c r="H63" s="36"/>
      <c r="I63" s="38">
        <v>70</v>
      </c>
      <c r="J63" s="38"/>
      <c r="K63" s="36">
        <v>4</v>
      </c>
      <c r="L63">
        <f t="shared" si="2"/>
        <v>2.75</v>
      </c>
      <c r="M63">
        <f t="shared" si="1"/>
        <v>0</v>
      </c>
    </row>
    <row r="64" spans="1:13" ht="14" customHeight="1">
      <c r="A64" s="35" t="s">
        <v>1229</v>
      </c>
      <c r="B64" s="35">
        <v>5</v>
      </c>
      <c r="C64" s="35" t="s">
        <v>156</v>
      </c>
      <c r="D64" s="36">
        <v>5</v>
      </c>
      <c r="E64" s="36"/>
      <c r="F64" s="36"/>
      <c r="G64" s="36"/>
      <c r="H64" s="36"/>
      <c r="I64" s="38">
        <v>20</v>
      </c>
      <c r="J64" s="38"/>
      <c r="K64" s="36">
        <v>4</v>
      </c>
      <c r="L64">
        <f t="shared" si="2"/>
        <v>1.25</v>
      </c>
      <c r="M64">
        <f t="shared" si="1"/>
        <v>0</v>
      </c>
    </row>
    <row r="65" spans="1:13" ht="26">
      <c r="A65" s="35" t="s">
        <v>1229</v>
      </c>
      <c r="B65" s="35">
        <v>60</v>
      </c>
      <c r="C65" s="35" t="s">
        <v>156</v>
      </c>
      <c r="D65" s="36">
        <v>4</v>
      </c>
      <c r="E65" s="36"/>
      <c r="F65" s="36"/>
      <c r="G65" s="36"/>
      <c r="H65" s="36"/>
      <c r="I65" s="38">
        <v>75</v>
      </c>
      <c r="J65" s="38"/>
      <c r="K65" s="36">
        <v>4</v>
      </c>
      <c r="L65">
        <f t="shared" si="2"/>
        <v>1</v>
      </c>
      <c r="M65">
        <f t="shared" si="1"/>
        <v>0</v>
      </c>
    </row>
    <row r="66" spans="1:13" ht="26">
      <c r="A66" s="35" t="s">
        <v>1229</v>
      </c>
      <c r="B66" s="31">
        <v>65</v>
      </c>
      <c r="C66" s="35" t="s">
        <v>156</v>
      </c>
      <c r="D66" s="36">
        <v>32</v>
      </c>
      <c r="E66" s="36"/>
      <c r="F66" s="36"/>
      <c r="G66" s="36"/>
      <c r="H66" s="36"/>
      <c r="I66" s="38">
        <v>90</v>
      </c>
      <c r="J66" s="38">
        <v>1</v>
      </c>
      <c r="K66" s="36">
        <v>4</v>
      </c>
      <c r="L66">
        <f t="shared" si="2"/>
        <v>8</v>
      </c>
      <c r="M66">
        <f t="shared" si="1"/>
        <v>0</v>
      </c>
    </row>
    <row r="67" spans="1:13" ht="26">
      <c r="A67" s="35" t="s">
        <v>1229</v>
      </c>
      <c r="B67" s="35">
        <v>0</v>
      </c>
      <c r="C67" s="35" t="s">
        <v>158</v>
      </c>
      <c r="D67" s="36">
        <v>3</v>
      </c>
      <c r="E67" s="36"/>
      <c r="F67" s="36"/>
      <c r="G67" s="36"/>
      <c r="H67" s="36"/>
      <c r="I67" s="38">
        <v>0</v>
      </c>
      <c r="J67" s="38"/>
      <c r="K67" s="36">
        <v>9</v>
      </c>
      <c r="L67">
        <f t="shared" si="2"/>
        <v>0.33333333333333331</v>
      </c>
      <c r="M67">
        <f t="shared" ref="M67:M130" si="3">IF(D67&gt;0,F67/D67," ")</f>
        <v>0</v>
      </c>
    </row>
    <row r="68" spans="1:13" ht="26">
      <c r="A68" s="35" t="s">
        <v>1229</v>
      </c>
      <c r="B68" s="35">
        <v>10</v>
      </c>
      <c r="C68" s="35" t="s">
        <v>158</v>
      </c>
      <c r="D68" s="36">
        <v>9</v>
      </c>
      <c r="E68" s="36"/>
      <c r="F68" s="36"/>
      <c r="G68" s="36"/>
      <c r="H68" s="36"/>
      <c r="I68" s="38">
        <v>15</v>
      </c>
      <c r="J68" s="38"/>
      <c r="K68" s="36">
        <v>9</v>
      </c>
      <c r="L68">
        <f t="shared" si="2"/>
        <v>1</v>
      </c>
      <c r="M68">
        <f t="shared" si="3"/>
        <v>0</v>
      </c>
    </row>
    <row r="69" spans="1:13" ht="26">
      <c r="A69" s="35" t="s">
        <v>1229</v>
      </c>
      <c r="B69" s="35">
        <v>15</v>
      </c>
      <c r="C69" s="35" t="s">
        <v>158</v>
      </c>
      <c r="D69" s="36">
        <v>10</v>
      </c>
      <c r="E69" s="36"/>
      <c r="F69" s="36"/>
      <c r="G69" s="36"/>
      <c r="H69" s="36"/>
      <c r="I69" s="38">
        <v>20</v>
      </c>
      <c r="J69" s="38"/>
      <c r="K69" s="36">
        <v>9</v>
      </c>
      <c r="L69">
        <f t="shared" si="2"/>
        <v>1.1111111111111112</v>
      </c>
      <c r="M69">
        <f t="shared" si="3"/>
        <v>0</v>
      </c>
    </row>
    <row r="70" spans="1:13" ht="26">
      <c r="A70" s="35" t="s">
        <v>1229</v>
      </c>
      <c r="B70" s="35">
        <v>20</v>
      </c>
      <c r="C70" s="35" t="s">
        <v>158</v>
      </c>
      <c r="D70" s="36">
        <v>18</v>
      </c>
      <c r="E70" s="36"/>
      <c r="F70" s="36"/>
      <c r="G70" s="36"/>
      <c r="H70" s="36"/>
      <c r="I70" s="38">
        <v>30</v>
      </c>
      <c r="J70" s="38">
        <v>1</v>
      </c>
      <c r="K70" s="36">
        <v>9</v>
      </c>
      <c r="L70">
        <f t="shared" si="2"/>
        <v>2</v>
      </c>
      <c r="M70">
        <f t="shared" si="3"/>
        <v>0</v>
      </c>
    </row>
    <row r="71" spans="1:13" ht="26">
      <c r="A71" s="35" t="s">
        <v>1229</v>
      </c>
      <c r="B71" s="35">
        <v>25</v>
      </c>
      <c r="C71" s="35" t="s">
        <v>158</v>
      </c>
      <c r="D71" s="36">
        <v>10</v>
      </c>
      <c r="E71" s="36"/>
      <c r="F71" s="36"/>
      <c r="G71" s="36"/>
      <c r="H71" s="36"/>
      <c r="I71" s="38">
        <v>20</v>
      </c>
      <c r="J71" s="38"/>
      <c r="K71" s="36">
        <v>9</v>
      </c>
      <c r="L71">
        <f t="shared" si="2"/>
        <v>1.1111111111111112</v>
      </c>
      <c r="M71">
        <f t="shared" si="3"/>
        <v>0</v>
      </c>
    </row>
    <row r="72" spans="1:13" ht="26">
      <c r="A72" s="35" t="s">
        <v>1229</v>
      </c>
      <c r="B72" s="35">
        <v>30</v>
      </c>
      <c r="C72" s="35" t="s">
        <v>158</v>
      </c>
      <c r="D72" s="36">
        <v>11</v>
      </c>
      <c r="E72" s="36"/>
      <c r="F72" s="36"/>
      <c r="G72" s="36"/>
      <c r="H72" s="36"/>
      <c r="I72" s="38">
        <v>40</v>
      </c>
      <c r="J72" s="38">
        <v>1</v>
      </c>
      <c r="K72" s="36">
        <v>9</v>
      </c>
      <c r="L72">
        <f t="shared" si="2"/>
        <v>1.2222222222222223</v>
      </c>
      <c r="M72">
        <f t="shared" si="3"/>
        <v>0</v>
      </c>
    </row>
    <row r="73" spans="1:13" ht="26">
      <c r="A73" s="35" t="s">
        <v>1229</v>
      </c>
      <c r="B73" s="35">
        <v>35</v>
      </c>
      <c r="C73" s="35" t="s">
        <v>158</v>
      </c>
      <c r="D73" s="36">
        <v>36</v>
      </c>
      <c r="E73" s="36"/>
      <c r="F73" s="36"/>
      <c r="G73" s="36"/>
      <c r="H73" s="36"/>
      <c r="I73" s="38">
        <v>40</v>
      </c>
      <c r="J73" s="38">
        <v>1</v>
      </c>
      <c r="K73" s="36">
        <v>9</v>
      </c>
      <c r="L73">
        <f t="shared" si="2"/>
        <v>4</v>
      </c>
      <c r="M73">
        <f t="shared" si="3"/>
        <v>0</v>
      </c>
    </row>
    <row r="74" spans="1:13" ht="26">
      <c r="A74" s="39"/>
      <c r="B74" s="31">
        <v>40</v>
      </c>
      <c r="C74" s="35" t="s">
        <v>158</v>
      </c>
      <c r="D74" s="40">
        <v>7</v>
      </c>
      <c r="E74" s="40"/>
      <c r="F74" s="40"/>
      <c r="G74" s="41"/>
      <c r="H74" s="41"/>
      <c r="I74" s="34">
        <v>50</v>
      </c>
      <c r="J74" s="34">
        <v>2</v>
      </c>
      <c r="K74" s="36">
        <v>9</v>
      </c>
      <c r="L74">
        <f t="shared" si="2"/>
        <v>0.77777777777777779</v>
      </c>
      <c r="M74">
        <f t="shared" si="3"/>
        <v>0</v>
      </c>
    </row>
    <row r="75" spans="1:13" ht="26">
      <c r="A75" s="35" t="s">
        <v>1229</v>
      </c>
      <c r="B75" s="35">
        <v>45</v>
      </c>
      <c r="C75" s="35" t="s">
        <v>158</v>
      </c>
      <c r="D75" s="36">
        <v>62</v>
      </c>
      <c r="E75" s="36"/>
      <c r="F75" s="36"/>
      <c r="G75" s="36"/>
      <c r="H75" s="36"/>
      <c r="I75" s="38">
        <v>55</v>
      </c>
      <c r="J75" s="38"/>
      <c r="K75" s="36">
        <v>9</v>
      </c>
      <c r="L75">
        <f t="shared" si="2"/>
        <v>6.8888888888888893</v>
      </c>
      <c r="M75">
        <f t="shared" si="3"/>
        <v>0</v>
      </c>
    </row>
    <row r="76" spans="1:13" ht="26">
      <c r="A76" s="35" t="s">
        <v>1229</v>
      </c>
      <c r="B76" s="35">
        <v>50</v>
      </c>
      <c r="C76" s="35" t="s">
        <v>158</v>
      </c>
      <c r="D76" s="36">
        <v>15</v>
      </c>
      <c r="E76" s="36"/>
      <c r="F76" s="36"/>
      <c r="G76" s="36"/>
      <c r="H76" s="36"/>
      <c r="I76" s="38">
        <v>90</v>
      </c>
      <c r="J76" s="38">
        <v>1</v>
      </c>
      <c r="K76" s="36">
        <v>9</v>
      </c>
      <c r="L76">
        <f t="shared" si="2"/>
        <v>1.6666666666666667</v>
      </c>
      <c r="M76">
        <f t="shared" si="3"/>
        <v>0</v>
      </c>
    </row>
    <row r="77" spans="1:13" ht="26">
      <c r="A77" s="35" t="s">
        <v>1229</v>
      </c>
      <c r="B77" s="35">
        <v>55</v>
      </c>
      <c r="C77" s="35" t="s">
        <v>158</v>
      </c>
      <c r="D77" s="36">
        <v>25</v>
      </c>
      <c r="E77" s="36"/>
      <c r="F77" s="36"/>
      <c r="G77" s="36"/>
      <c r="H77" s="36"/>
      <c r="I77" s="38">
        <v>80</v>
      </c>
      <c r="J77" s="38">
        <v>1</v>
      </c>
      <c r="K77" s="36">
        <v>9</v>
      </c>
      <c r="L77">
        <f t="shared" si="2"/>
        <v>2.7777777777777777</v>
      </c>
      <c r="M77">
        <f t="shared" si="3"/>
        <v>0</v>
      </c>
    </row>
    <row r="78" spans="1:13" ht="26">
      <c r="A78" s="35" t="s">
        <v>1229</v>
      </c>
      <c r="B78" s="35">
        <v>5</v>
      </c>
      <c r="C78" s="35" t="s">
        <v>158</v>
      </c>
      <c r="D78" s="36">
        <v>11</v>
      </c>
      <c r="E78" s="36"/>
      <c r="F78" s="36"/>
      <c r="G78" s="36"/>
      <c r="H78" s="36"/>
      <c r="I78" s="38">
        <v>25</v>
      </c>
      <c r="J78" s="38"/>
      <c r="K78" s="36">
        <v>9</v>
      </c>
      <c r="L78">
        <f t="shared" si="2"/>
        <v>1.2222222222222223</v>
      </c>
      <c r="M78">
        <f t="shared" si="3"/>
        <v>0</v>
      </c>
    </row>
    <row r="79" spans="1:13" ht="26">
      <c r="A79" s="35" t="s">
        <v>1229</v>
      </c>
      <c r="B79" s="35">
        <v>60</v>
      </c>
      <c r="C79" s="35" t="s">
        <v>158</v>
      </c>
      <c r="D79" s="36">
        <v>6</v>
      </c>
      <c r="E79" s="36"/>
      <c r="F79" s="36"/>
      <c r="G79" s="36"/>
      <c r="H79" s="36"/>
      <c r="I79" s="38">
        <v>87</v>
      </c>
      <c r="J79" s="38"/>
      <c r="K79" s="36">
        <v>9</v>
      </c>
      <c r="L79">
        <f t="shared" si="2"/>
        <v>0.66666666666666663</v>
      </c>
      <c r="M79">
        <f t="shared" si="3"/>
        <v>0</v>
      </c>
    </row>
    <row r="80" spans="1:13">
      <c r="M80" t="str">
        <f t="shared" si="3"/>
        <v xml:space="preserve"> </v>
      </c>
    </row>
    <row r="81" spans="1:13" ht="26">
      <c r="A81" s="31" t="s">
        <v>1230</v>
      </c>
      <c r="B81" s="31">
        <v>0</v>
      </c>
      <c r="C81" s="31" t="s">
        <v>154</v>
      </c>
      <c r="D81" s="32">
        <v>0</v>
      </c>
      <c r="E81" s="32"/>
      <c r="F81" s="32"/>
      <c r="G81" s="32">
        <v>410</v>
      </c>
      <c r="H81" s="32">
        <v>100</v>
      </c>
      <c r="I81" s="34">
        <v>0</v>
      </c>
      <c r="J81" s="34"/>
      <c r="K81" s="32">
        <v>1</v>
      </c>
      <c r="L81">
        <f t="shared" ref="L81:L119" si="4">D81/K81</f>
        <v>0</v>
      </c>
      <c r="M81" t="str">
        <f t="shared" si="3"/>
        <v xml:space="preserve"> </v>
      </c>
    </row>
    <row r="82" spans="1:13" ht="26">
      <c r="A82" s="31" t="s">
        <v>1230</v>
      </c>
      <c r="B82" s="31">
        <v>10</v>
      </c>
      <c r="C82" s="31" t="s">
        <v>154</v>
      </c>
      <c r="D82" s="32">
        <v>2</v>
      </c>
      <c r="E82" s="32"/>
      <c r="F82" s="32"/>
      <c r="G82" s="32">
        <v>39</v>
      </c>
      <c r="H82" s="32">
        <v>33</v>
      </c>
      <c r="I82" s="34">
        <v>4</v>
      </c>
      <c r="J82" s="34"/>
      <c r="K82" s="32">
        <v>1</v>
      </c>
      <c r="L82">
        <f t="shared" si="4"/>
        <v>2</v>
      </c>
      <c r="M82">
        <f t="shared" si="3"/>
        <v>0</v>
      </c>
    </row>
    <row r="83" spans="1:13" ht="26">
      <c r="A83" s="31" t="s">
        <v>1230</v>
      </c>
      <c r="B83" s="31">
        <v>15</v>
      </c>
      <c r="C83" s="31" t="s">
        <v>154</v>
      </c>
      <c r="D83" s="32">
        <v>2</v>
      </c>
      <c r="E83" s="32"/>
      <c r="F83" s="32"/>
      <c r="G83" s="32">
        <v>43</v>
      </c>
      <c r="H83" s="32">
        <v>56</v>
      </c>
      <c r="I83" s="34">
        <v>30</v>
      </c>
      <c r="J83" s="34"/>
      <c r="K83" s="32">
        <v>1</v>
      </c>
      <c r="L83">
        <f t="shared" si="4"/>
        <v>2</v>
      </c>
      <c r="M83">
        <f t="shared" si="3"/>
        <v>0</v>
      </c>
    </row>
    <row r="84" spans="1:13" ht="26">
      <c r="A84" s="31" t="s">
        <v>1230</v>
      </c>
      <c r="B84" s="31">
        <v>20</v>
      </c>
      <c r="C84" s="31" t="s">
        <v>154</v>
      </c>
      <c r="D84" s="32">
        <v>2</v>
      </c>
      <c r="E84" s="32"/>
      <c r="F84" s="32"/>
      <c r="G84" s="32">
        <v>21</v>
      </c>
      <c r="H84" s="32">
        <v>27</v>
      </c>
      <c r="I84" s="34">
        <v>15</v>
      </c>
      <c r="J84" s="34"/>
      <c r="K84" s="32">
        <v>1</v>
      </c>
      <c r="L84">
        <f t="shared" si="4"/>
        <v>2</v>
      </c>
      <c r="M84">
        <f t="shared" si="3"/>
        <v>0</v>
      </c>
    </row>
    <row r="85" spans="1:13" ht="26">
      <c r="A85" s="31" t="s">
        <v>1230</v>
      </c>
      <c r="B85" s="31">
        <v>25</v>
      </c>
      <c r="C85" s="31" t="s">
        <v>154</v>
      </c>
      <c r="D85" s="32">
        <v>2</v>
      </c>
      <c r="E85" s="32"/>
      <c r="F85" s="32"/>
      <c r="G85" s="32">
        <v>64</v>
      </c>
      <c r="H85" s="32">
        <v>50</v>
      </c>
      <c r="I85" s="34">
        <v>17</v>
      </c>
      <c r="J85" s="34"/>
      <c r="K85" s="32">
        <v>1</v>
      </c>
      <c r="L85">
        <f t="shared" si="4"/>
        <v>2</v>
      </c>
      <c r="M85">
        <f t="shared" si="3"/>
        <v>0</v>
      </c>
    </row>
    <row r="86" spans="1:13" ht="26">
      <c r="A86" s="31" t="s">
        <v>1230</v>
      </c>
      <c r="B86" s="31">
        <v>30</v>
      </c>
      <c r="C86" s="31" t="s">
        <v>154</v>
      </c>
      <c r="D86" s="32">
        <v>5</v>
      </c>
      <c r="E86" s="32"/>
      <c r="F86" s="32"/>
      <c r="G86" s="32">
        <v>25</v>
      </c>
      <c r="H86" s="32">
        <v>9</v>
      </c>
      <c r="I86" s="34">
        <v>45</v>
      </c>
      <c r="J86" s="34"/>
      <c r="K86" s="32">
        <v>1</v>
      </c>
      <c r="L86">
        <f t="shared" si="4"/>
        <v>5</v>
      </c>
      <c r="M86">
        <f t="shared" si="3"/>
        <v>0</v>
      </c>
    </row>
    <row r="87" spans="1:13" ht="26">
      <c r="A87" s="31" t="s">
        <v>1230</v>
      </c>
      <c r="B87" s="31">
        <v>35</v>
      </c>
      <c r="C87" s="31" t="s">
        <v>154</v>
      </c>
      <c r="D87" s="32">
        <v>7</v>
      </c>
      <c r="E87" s="32"/>
      <c r="F87" s="32"/>
      <c r="G87" s="32">
        <v>47</v>
      </c>
      <c r="H87" s="32">
        <v>10</v>
      </c>
      <c r="I87" s="34">
        <v>100</v>
      </c>
      <c r="J87" s="34"/>
      <c r="K87" s="32">
        <v>1</v>
      </c>
      <c r="L87">
        <f t="shared" si="4"/>
        <v>7</v>
      </c>
      <c r="M87">
        <f t="shared" si="3"/>
        <v>0</v>
      </c>
    </row>
    <row r="88" spans="1:13" ht="26">
      <c r="A88" s="31" t="s">
        <v>1230</v>
      </c>
      <c r="B88" s="31">
        <v>40</v>
      </c>
      <c r="C88" s="31" t="s">
        <v>154</v>
      </c>
      <c r="D88" s="32">
        <v>3</v>
      </c>
      <c r="E88" s="32"/>
      <c r="F88" s="32"/>
      <c r="G88" s="32">
        <v>29</v>
      </c>
      <c r="H88" s="32">
        <v>11</v>
      </c>
      <c r="I88" s="34">
        <v>25</v>
      </c>
      <c r="J88" s="34"/>
      <c r="K88" s="32">
        <v>1</v>
      </c>
      <c r="L88">
        <f t="shared" si="4"/>
        <v>3</v>
      </c>
      <c r="M88">
        <f t="shared" si="3"/>
        <v>0</v>
      </c>
    </row>
    <row r="89" spans="1:13" ht="26">
      <c r="A89" s="31" t="s">
        <v>1230</v>
      </c>
      <c r="B89" s="31">
        <v>45</v>
      </c>
      <c r="C89" s="31" t="s">
        <v>154</v>
      </c>
      <c r="D89" s="32">
        <v>0</v>
      </c>
      <c r="E89" s="32"/>
      <c r="F89" s="32"/>
      <c r="G89" s="32">
        <v>60</v>
      </c>
      <c r="H89" s="32">
        <v>21</v>
      </c>
      <c r="I89" s="34">
        <v>30</v>
      </c>
      <c r="J89" s="34"/>
      <c r="K89" s="32">
        <v>1</v>
      </c>
      <c r="L89">
        <f t="shared" si="4"/>
        <v>0</v>
      </c>
      <c r="M89" t="str">
        <f t="shared" si="3"/>
        <v xml:space="preserve"> </v>
      </c>
    </row>
    <row r="90" spans="1:13" ht="26">
      <c r="A90" s="31" t="s">
        <v>1230</v>
      </c>
      <c r="B90" s="31">
        <v>50</v>
      </c>
      <c r="C90" s="31" t="s">
        <v>154</v>
      </c>
      <c r="D90" s="32">
        <v>5</v>
      </c>
      <c r="E90" s="32"/>
      <c r="F90" s="32"/>
      <c r="G90" s="32">
        <v>66</v>
      </c>
      <c r="H90" s="32">
        <v>56</v>
      </c>
      <c r="I90" s="34">
        <v>34</v>
      </c>
      <c r="J90" s="34"/>
      <c r="K90" s="32">
        <v>1</v>
      </c>
      <c r="L90">
        <f t="shared" si="4"/>
        <v>5</v>
      </c>
      <c r="M90">
        <f t="shared" si="3"/>
        <v>0</v>
      </c>
    </row>
    <row r="91" spans="1:13" ht="26">
      <c r="A91" s="31" t="s">
        <v>1230</v>
      </c>
      <c r="B91" s="31">
        <v>55</v>
      </c>
      <c r="C91" s="31" t="s">
        <v>154</v>
      </c>
      <c r="D91" s="32">
        <v>5</v>
      </c>
      <c r="E91" s="32"/>
      <c r="F91" s="32"/>
      <c r="G91" s="32">
        <v>19</v>
      </c>
      <c r="H91" s="32">
        <v>8</v>
      </c>
      <c r="I91" s="34">
        <v>48</v>
      </c>
      <c r="J91" s="34"/>
      <c r="K91" s="32">
        <v>1</v>
      </c>
      <c r="L91">
        <f t="shared" si="4"/>
        <v>5</v>
      </c>
      <c r="M91">
        <f t="shared" si="3"/>
        <v>0</v>
      </c>
    </row>
    <row r="92" spans="1:13" ht="26">
      <c r="A92" s="31" t="s">
        <v>1230</v>
      </c>
      <c r="B92" s="31">
        <v>5</v>
      </c>
      <c r="C92" s="31" t="s">
        <v>154</v>
      </c>
      <c r="D92" s="32">
        <v>2</v>
      </c>
      <c r="E92" s="32"/>
      <c r="F92" s="32"/>
      <c r="G92" s="32">
        <v>79</v>
      </c>
      <c r="H92" s="32">
        <v>19</v>
      </c>
      <c r="I92" s="34">
        <v>3</v>
      </c>
      <c r="J92" s="34"/>
      <c r="K92" s="32">
        <v>1</v>
      </c>
      <c r="L92">
        <f t="shared" si="4"/>
        <v>2</v>
      </c>
      <c r="M92">
        <f t="shared" si="3"/>
        <v>0</v>
      </c>
    </row>
    <row r="93" spans="1:13" ht="26">
      <c r="A93" s="42"/>
      <c r="B93" s="31">
        <v>60</v>
      </c>
      <c r="C93" s="31" t="s">
        <v>154</v>
      </c>
      <c r="D93" s="32">
        <v>2</v>
      </c>
      <c r="E93" s="32"/>
      <c r="F93" s="32"/>
      <c r="G93" s="32">
        <v>77</v>
      </c>
      <c r="H93" s="32">
        <v>66</v>
      </c>
      <c r="I93" s="34">
        <v>100</v>
      </c>
      <c r="J93" s="34"/>
      <c r="K93" s="32">
        <v>1</v>
      </c>
      <c r="L93">
        <f t="shared" si="4"/>
        <v>2</v>
      </c>
      <c r="M93">
        <f t="shared" si="3"/>
        <v>0</v>
      </c>
    </row>
    <row r="94" spans="1:13" ht="26">
      <c r="A94" s="35" t="s">
        <v>1230</v>
      </c>
      <c r="B94" s="35">
        <v>0</v>
      </c>
      <c r="C94" s="35" t="s">
        <v>156</v>
      </c>
      <c r="D94" s="36">
        <v>0</v>
      </c>
      <c r="E94" s="36"/>
      <c r="F94" s="36"/>
      <c r="G94" s="36"/>
      <c r="H94" s="36"/>
      <c r="I94" s="38">
        <v>0</v>
      </c>
      <c r="J94" s="38"/>
      <c r="K94" s="36">
        <v>4</v>
      </c>
      <c r="L94">
        <f t="shared" si="4"/>
        <v>0</v>
      </c>
      <c r="M94" t="str">
        <f t="shared" si="3"/>
        <v xml:space="preserve"> </v>
      </c>
    </row>
    <row r="95" spans="1:13" ht="26">
      <c r="A95" s="35" t="s">
        <v>1230</v>
      </c>
      <c r="B95" s="35">
        <v>10</v>
      </c>
      <c r="C95" s="35" t="s">
        <v>156</v>
      </c>
      <c r="D95" s="36">
        <v>7</v>
      </c>
      <c r="E95" s="36"/>
      <c r="F95" s="36"/>
      <c r="G95" s="36"/>
      <c r="H95" s="36"/>
      <c r="I95" s="38">
        <v>11</v>
      </c>
      <c r="J95" s="38"/>
      <c r="K95" s="36">
        <v>4</v>
      </c>
      <c r="L95">
        <f t="shared" si="4"/>
        <v>1.75</v>
      </c>
      <c r="M95">
        <f t="shared" si="3"/>
        <v>0</v>
      </c>
    </row>
    <row r="96" spans="1:13" ht="26">
      <c r="A96" s="35" t="s">
        <v>1230</v>
      </c>
      <c r="B96" s="35">
        <v>15</v>
      </c>
      <c r="C96" s="35" t="s">
        <v>156</v>
      </c>
      <c r="D96" s="36">
        <v>7</v>
      </c>
      <c r="E96" s="36"/>
      <c r="F96" s="36"/>
      <c r="G96" s="36"/>
      <c r="H96" s="36"/>
      <c r="I96" s="38">
        <v>40</v>
      </c>
      <c r="J96" s="38"/>
      <c r="K96" s="36">
        <v>4</v>
      </c>
      <c r="L96">
        <f t="shared" si="4"/>
        <v>1.75</v>
      </c>
      <c r="M96">
        <f t="shared" si="3"/>
        <v>0</v>
      </c>
    </row>
    <row r="97" spans="1:13" ht="26">
      <c r="A97" s="35" t="s">
        <v>1230</v>
      </c>
      <c r="B97" s="35">
        <v>20</v>
      </c>
      <c r="C97" s="35" t="s">
        <v>156</v>
      </c>
      <c r="D97" s="36">
        <v>3</v>
      </c>
      <c r="E97" s="36"/>
      <c r="F97" s="36"/>
      <c r="G97" s="36"/>
      <c r="H97" s="36"/>
      <c r="I97" s="38">
        <v>15</v>
      </c>
      <c r="J97" s="38"/>
      <c r="K97" s="36">
        <v>4</v>
      </c>
      <c r="L97">
        <f t="shared" si="4"/>
        <v>0.75</v>
      </c>
      <c r="M97">
        <f t="shared" si="3"/>
        <v>0</v>
      </c>
    </row>
    <row r="98" spans="1:13" ht="26">
      <c r="A98" s="35" t="s">
        <v>1230</v>
      </c>
      <c r="B98" s="35">
        <v>25</v>
      </c>
      <c r="C98" s="35" t="s">
        <v>156</v>
      </c>
      <c r="D98" s="36">
        <v>9</v>
      </c>
      <c r="E98" s="36"/>
      <c r="F98" s="36"/>
      <c r="G98" s="36"/>
      <c r="H98" s="36"/>
      <c r="I98" s="38">
        <v>40</v>
      </c>
      <c r="J98" s="38"/>
      <c r="K98" s="36">
        <v>4</v>
      </c>
      <c r="L98">
        <f t="shared" si="4"/>
        <v>2.25</v>
      </c>
      <c r="M98">
        <f t="shared" si="3"/>
        <v>0</v>
      </c>
    </row>
    <row r="99" spans="1:13" ht="26">
      <c r="A99" s="35"/>
      <c r="B99" s="35">
        <v>30</v>
      </c>
      <c r="C99" s="35" t="s">
        <v>156</v>
      </c>
      <c r="D99" s="36">
        <v>16</v>
      </c>
      <c r="E99" s="36"/>
      <c r="F99" s="36"/>
      <c r="G99" s="36"/>
      <c r="H99" s="36"/>
      <c r="I99" s="38">
        <v>34</v>
      </c>
      <c r="J99" s="38"/>
      <c r="K99" s="36">
        <v>4</v>
      </c>
      <c r="L99">
        <f t="shared" si="4"/>
        <v>4</v>
      </c>
      <c r="M99">
        <f t="shared" si="3"/>
        <v>0</v>
      </c>
    </row>
    <row r="100" spans="1:13" ht="26">
      <c r="A100" s="35" t="s">
        <v>1230</v>
      </c>
      <c r="B100" s="35">
        <v>35</v>
      </c>
      <c r="C100" s="35" t="s">
        <v>156</v>
      </c>
      <c r="D100" s="36">
        <v>30</v>
      </c>
      <c r="E100" s="36"/>
      <c r="F100" s="36"/>
      <c r="G100" s="36"/>
      <c r="H100" s="36"/>
      <c r="I100" s="38">
        <v>90</v>
      </c>
      <c r="J100" s="38">
        <v>1</v>
      </c>
      <c r="K100" s="36">
        <v>4</v>
      </c>
      <c r="L100">
        <f t="shared" si="4"/>
        <v>7.5</v>
      </c>
      <c r="M100">
        <f t="shared" si="3"/>
        <v>0</v>
      </c>
    </row>
    <row r="101" spans="1:13" ht="26">
      <c r="A101" s="35" t="s">
        <v>1230</v>
      </c>
      <c r="B101" s="35">
        <v>40</v>
      </c>
      <c r="C101" s="35" t="s">
        <v>156</v>
      </c>
      <c r="D101" s="36">
        <v>10</v>
      </c>
      <c r="E101" s="36"/>
      <c r="F101" s="36"/>
      <c r="G101" s="36"/>
      <c r="H101" s="36"/>
      <c r="I101" s="38">
        <v>43</v>
      </c>
      <c r="J101" s="38"/>
      <c r="K101" s="36">
        <v>4</v>
      </c>
      <c r="L101">
        <f t="shared" si="4"/>
        <v>2.5</v>
      </c>
      <c r="M101">
        <f t="shared" si="3"/>
        <v>0</v>
      </c>
    </row>
    <row r="102" spans="1:13" ht="26">
      <c r="A102" s="35" t="s">
        <v>1230</v>
      </c>
      <c r="B102" s="35">
        <v>45</v>
      </c>
      <c r="C102" s="35" t="s">
        <v>156</v>
      </c>
      <c r="D102" s="36">
        <v>20</v>
      </c>
      <c r="E102" s="36"/>
      <c r="F102" s="36"/>
      <c r="G102" s="36"/>
      <c r="H102" s="36"/>
      <c r="I102" s="38">
        <v>24</v>
      </c>
      <c r="J102" s="38"/>
      <c r="K102" s="36">
        <v>4</v>
      </c>
      <c r="L102">
        <f t="shared" si="4"/>
        <v>5</v>
      </c>
      <c r="M102">
        <f t="shared" si="3"/>
        <v>0</v>
      </c>
    </row>
    <row r="103" spans="1:13" ht="26">
      <c r="A103" s="35" t="s">
        <v>1230</v>
      </c>
      <c r="B103" s="35">
        <v>50</v>
      </c>
      <c r="C103" s="35" t="s">
        <v>156</v>
      </c>
      <c r="D103" s="36">
        <v>9</v>
      </c>
      <c r="E103" s="36"/>
      <c r="F103" s="36"/>
      <c r="G103" s="36"/>
      <c r="H103" s="36"/>
      <c r="I103" s="38">
        <v>71</v>
      </c>
      <c r="J103" s="38"/>
      <c r="K103" s="36">
        <v>4</v>
      </c>
      <c r="L103">
        <f t="shared" si="4"/>
        <v>2.25</v>
      </c>
      <c r="M103">
        <f t="shared" si="3"/>
        <v>0</v>
      </c>
    </row>
    <row r="104" spans="1:13" ht="26">
      <c r="A104" s="35" t="s">
        <v>1230</v>
      </c>
      <c r="B104" s="35">
        <v>55</v>
      </c>
      <c r="C104" s="35" t="s">
        <v>156</v>
      </c>
      <c r="D104" s="36">
        <v>15</v>
      </c>
      <c r="E104" s="36"/>
      <c r="F104" s="36"/>
      <c r="G104" s="36"/>
      <c r="H104" s="36"/>
      <c r="I104" s="38">
        <v>55</v>
      </c>
      <c r="J104" s="38"/>
      <c r="K104" s="36">
        <v>4</v>
      </c>
      <c r="L104">
        <f t="shared" si="4"/>
        <v>3.75</v>
      </c>
      <c r="M104">
        <f t="shared" si="3"/>
        <v>0</v>
      </c>
    </row>
    <row r="105" spans="1:13" ht="26">
      <c r="A105" s="35" t="s">
        <v>1230</v>
      </c>
      <c r="B105" s="35">
        <v>5</v>
      </c>
      <c r="C105" s="35" t="s">
        <v>156</v>
      </c>
      <c r="D105" s="36">
        <v>5</v>
      </c>
      <c r="E105" s="36"/>
      <c r="F105" s="36"/>
      <c r="G105" s="36"/>
      <c r="H105" s="36"/>
      <c r="I105" s="38">
        <v>10</v>
      </c>
      <c r="J105" s="38"/>
      <c r="K105" s="36">
        <v>4</v>
      </c>
      <c r="L105">
        <f t="shared" si="4"/>
        <v>1.25</v>
      </c>
      <c r="M105">
        <f t="shared" si="3"/>
        <v>0</v>
      </c>
    </row>
    <row r="106" spans="1:13" ht="26">
      <c r="A106" s="35" t="s">
        <v>1230</v>
      </c>
      <c r="B106" s="35">
        <v>60</v>
      </c>
      <c r="C106" s="35" t="s">
        <v>156</v>
      </c>
      <c r="D106" s="36">
        <v>10</v>
      </c>
      <c r="E106" s="36"/>
      <c r="F106" s="36"/>
      <c r="G106" s="36"/>
      <c r="H106" s="36"/>
      <c r="I106" s="38">
        <v>95</v>
      </c>
      <c r="J106" s="38"/>
      <c r="K106" s="36">
        <v>4</v>
      </c>
      <c r="L106">
        <f t="shared" si="4"/>
        <v>2.5</v>
      </c>
      <c r="M106">
        <f t="shared" si="3"/>
        <v>0</v>
      </c>
    </row>
    <row r="107" spans="1:13" ht="26">
      <c r="A107" s="35" t="s">
        <v>1230</v>
      </c>
      <c r="B107" s="35">
        <v>0</v>
      </c>
      <c r="C107" s="35" t="s">
        <v>158</v>
      </c>
      <c r="D107" s="36">
        <v>0</v>
      </c>
      <c r="E107" s="36"/>
      <c r="F107" s="36"/>
      <c r="G107" s="36"/>
      <c r="H107" s="36"/>
      <c r="I107" s="38">
        <v>0</v>
      </c>
      <c r="J107" s="38"/>
      <c r="K107" s="36">
        <v>9</v>
      </c>
      <c r="L107">
        <f t="shared" si="4"/>
        <v>0</v>
      </c>
      <c r="M107" t="str">
        <f t="shared" si="3"/>
        <v xml:space="preserve"> </v>
      </c>
    </row>
    <row r="108" spans="1:13" ht="26">
      <c r="A108" s="35" t="s">
        <v>1230</v>
      </c>
      <c r="B108" s="35">
        <v>10</v>
      </c>
      <c r="C108" s="35" t="s">
        <v>158</v>
      </c>
      <c r="D108" s="36">
        <v>16</v>
      </c>
      <c r="E108" s="36"/>
      <c r="F108" s="36"/>
      <c r="G108" s="36"/>
      <c r="H108" s="36"/>
      <c r="I108" s="38">
        <v>17</v>
      </c>
      <c r="J108" s="38"/>
      <c r="K108" s="36">
        <v>9</v>
      </c>
      <c r="L108">
        <f t="shared" si="4"/>
        <v>1.7777777777777777</v>
      </c>
      <c r="M108">
        <f t="shared" si="3"/>
        <v>0</v>
      </c>
    </row>
    <row r="109" spans="1:13" ht="26">
      <c r="A109" s="35" t="s">
        <v>1230</v>
      </c>
      <c r="B109" s="35">
        <v>15</v>
      </c>
      <c r="C109" s="35" t="s">
        <v>158</v>
      </c>
      <c r="D109" s="36">
        <v>15</v>
      </c>
      <c r="E109" s="36"/>
      <c r="F109" s="36"/>
      <c r="G109" s="36"/>
      <c r="H109" s="36"/>
      <c r="I109" s="38">
        <v>30</v>
      </c>
      <c r="J109" s="38"/>
      <c r="K109" s="36">
        <v>9</v>
      </c>
      <c r="L109">
        <f t="shared" si="4"/>
        <v>1.6666666666666667</v>
      </c>
      <c r="M109">
        <f t="shared" si="3"/>
        <v>0</v>
      </c>
    </row>
    <row r="110" spans="1:13" ht="26">
      <c r="A110" s="35" t="s">
        <v>1230</v>
      </c>
      <c r="B110" s="35">
        <v>20</v>
      </c>
      <c r="C110" s="35" t="s">
        <v>158</v>
      </c>
      <c r="D110" s="36">
        <v>9</v>
      </c>
      <c r="E110" s="36"/>
      <c r="F110" s="36"/>
      <c r="G110" s="36"/>
      <c r="H110" s="36"/>
      <c r="I110" s="38">
        <v>15</v>
      </c>
      <c r="J110" s="38">
        <v>1</v>
      </c>
      <c r="K110" s="36">
        <v>9</v>
      </c>
      <c r="L110">
        <f t="shared" si="4"/>
        <v>1</v>
      </c>
      <c r="M110">
        <f t="shared" si="3"/>
        <v>0</v>
      </c>
    </row>
    <row r="111" spans="1:13" ht="26">
      <c r="A111" s="35" t="s">
        <v>1230</v>
      </c>
      <c r="B111" s="35">
        <v>25</v>
      </c>
      <c r="C111" s="35" t="s">
        <v>158</v>
      </c>
      <c r="D111" s="36">
        <v>19</v>
      </c>
      <c r="E111" s="36"/>
      <c r="F111" s="36"/>
      <c r="G111" s="36"/>
      <c r="H111" s="36"/>
      <c r="I111" s="38">
        <v>5</v>
      </c>
      <c r="J111" s="38">
        <v>1</v>
      </c>
      <c r="K111" s="36">
        <v>9</v>
      </c>
      <c r="L111">
        <f t="shared" si="4"/>
        <v>2.1111111111111112</v>
      </c>
      <c r="M111">
        <f t="shared" si="3"/>
        <v>0</v>
      </c>
    </row>
    <row r="112" spans="1:13" ht="26">
      <c r="A112" s="35" t="s">
        <v>1230</v>
      </c>
      <c r="B112" s="35">
        <v>30</v>
      </c>
      <c r="C112" s="35" t="s">
        <v>158</v>
      </c>
      <c r="D112" s="36">
        <v>41</v>
      </c>
      <c r="E112" s="36"/>
      <c r="F112" s="36"/>
      <c r="G112" s="36"/>
      <c r="H112" s="36"/>
      <c r="I112" s="38">
        <v>45</v>
      </c>
      <c r="J112" s="38">
        <v>1</v>
      </c>
      <c r="K112" s="36">
        <v>9</v>
      </c>
      <c r="L112">
        <f t="shared" si="4"/>
        <v>4.5555555555555554</v>
      </c>
      <c r="M112">
        <f t="shared" si="3"/>
        <v>0</v>
      </c>
    </row>
    <row r="113" spans="1:13" ht="26">
      <c r="A113" s="35" t="s">
        <v>1230</v>
      </c>
      <c r="B113" s="35">
        <v>35</v>
      </c>
      <c r="C113" s="35" t="s">
        <v>158</v>
      </c>
      <c r="D113" s="36">
        <v>46</v>
      </c>
      <c r="E113" s="36"/>
      <c r="F113" s="36"/>
      <c r="G113" s="36"/>
      <c r="H113" s="36"/>
      <c r="I113" s="38">
        <v>86</v>
      </c>
      <c r="J113" s="38">
        <v>1</v>
      </c>
      <c r="K113" s="36">
        <v>9</v>
      </c>
      <c r="L113">
        <f t="shared" si="4"/>
        <v>5.1111111111111107</v>
      </c>
      <c r="M113">
        <f t="shared" si="3"/>
        <v>0</v>
      </c>
    </row>
    <row r="114" spans="1:13" ht="26">
      <c r="A114" s="35" t="s">
        <v>1230</v>
      </c>
      <c r="B114" s="35">
        <v>40</v>
      </c>
      <c r="C114" s="35" t="s">
        <v>158</v>
      </c>
      <c r="D114" s="36">
        <v>20</v>
      </c>
      <c r="E114" s="36"/>
      <c r="F114" s="36"/>
      <c r="G114" s="36"/>
      <c r="H114" s="36"/>
      <c r="I114" s="38">
        <v>71</v>
      </c>
      <c r="J114" s="38"/>
      <c r="K114" s="36">
        <v>9</v>
      </c>
      <c r="L114">
        <f t="shared" si="4"/>
        <v>2.2222222222222223</v>
      </c>
      <c r="M114">
        <f t="shared" si="3"/>
        <v>0</v>
      </c>
    </row>
    <row r="115" spans="1:13" ht="26">
      <c r="A115" s="35" t="s">
        <v>1230</v>
      </c>
      <c r="B115" s="35">
        <v>45</v>
      </c>
      <c r="C115" s="35" t="s">
        <v>158</v>
      </c>
      <c r="D115" s="36">
        <v>42</v>
      </c>
      <c r="E115" s="36"/>
      <c r="F115" s="36"/>
      <c r="G115" s="36"/>
      <c r="H115" s="36"/>
      <c r="I115" s="38">
        <v>45</v>
      </c>
      <c r="J115" s="38"/>
      <c r="K115" s="36">
        <v>9</v>
      </c>
      <c r="L115">
        <f t="shared" si="4"/>
        <v>4.666666666666667</v>
      </c>
      <c r="M115">
        <f t="shared" si="3"/>
        <v>0</v>
      </c>
    </row>
    <row r="116" spans="1:13" ht="26">
      <c r="A116" s="35" t="s">
        <v>1230</v>
      </c>
      <c r="B116" s="35">
        <v>50</v>
      </c>
      <c r="C116" s="35" t="s">
        <v>158</v>
      </c>
      <c r="D116" s="36">
        <v>12</v>
      </c>
      <c r="E116" s="36"/>
      <c r="F116" s="36"/>
      <c r="G116" s="36"/>
      <c r="H116" s="36"/>
      <c r="I116" s="38">
        <v>77</v>
      </c>
      <c r="J116" s="38"/>
      <c r="K116" s="36">
        <v>9</v>
      </c>
      <c r="L116">
        <f t="shared" si="4"/>
        <v>1.3333333333333333</v>
      </c>
      <c r="M116">
        <f t="shared" si="3"/>
        <v>0</v>
      </c>
    </row>
    <row r="117" spans="1:13" ht="26">
      <c r="A117" s="35" t="s">
        <v>1230</v>
      </c>
      <c r="B117" s="35">
        <v>55</v>
      </c>
      <c r="C117" s="35" t="s">
        <v>158</v>
      </c>
      <c r="D117" s="36">
        <v>36</v>
      </c>
      <c r="E117" s="36"/>
      <c r="F117" s="36"/>
      <c r="G117" s="36"/>
      <c r="H117" s="36"/>
      <c r="I117" s="38">
        <v>60</v>
      </c>
      <c r="J117" s="38"/>
      <c r="K117" s="36">
        <v>9</v>
      </c>
      <c r="L117">
        <f t="shared" si="4"/>
        <v>4</v>
      </c>
      <c r="M117">
        <f t="shared" si="3"/>
        <v>0</v>
      </c>
    </row>
    <row r="118" spans="1:13" ht="26">
      <c r="A118" s="35" t="s">
        <v>1230</v>
      </c>
      <c r="B118" s="35">
        <v>5</v>
      </c>
      <c r="C118" s="35" t="s">
        <v>158</v>
      </c>
      <c r="D118" s="36">
        <v>13</v>
      </c>
      <c r="E118" s="36"/>
      <c r="F118" s="36"/>
      <c r="G118" s="36"/>
      <c r="H118" s="36"/>
      <c r="I118" s="38">
        <v>10</v>
      </c>
      <c r="J118" s="38"/>
      <c r="K118" s="36">
        <v>9</v>
      </c>
      <c r="L118">
        <f t="shared" si="4"/>
        <v>1.4444444444444444</v>
      </c>
      <c r="M118">
        <f t="shared" si="3"/>
        <v>0</v>
      </c>
    </row>
    <row r="119" spans="1:13" ht="26">
      <c r="A119" s="35" t="s">
        <v>1230</v>
      </c>
      <c r="B119" s="35">
        <v>60</v>
      </c>
      <c r="C119" s="35" t="s">
        <v>158</v>
      </c>
      <c r="D119" s="36">
        <v>18</v>
      </c>
      <c r="E119" s="36"/>
      <c r="F119" s="36"/>
      <c r="G119" s="36"/>
      <c r="H119" s="36"/>
      <c r="I119" s="38">
        <v>100</v>
      </c>
      <c r="J119" s="38"/>
      <c r="K119" s="36">
        <v>9</v>
      </c>
      <c r="L119">
        <f t="shared" si="4"/>
        <v>2</v>
      </c>
      <c r="M119">
        <f t="shared" si="3"/>
        <v>0</v>
      </c>
    </row>
    <row r="120" spans="1:13">
      <c r="M120" t="str">
        <f t="shared" si="3"/>
        <v xml:space="preserve"> </v>
      </c>
    </row>
    <row r="121" spans="1:13" ht="26">
      <c r="A121" s="31" t="s">
        <v>1231</v>
      </c>
      <c r="B121" s="31">
        <v>0</v>
      </c>
      <c r="C121" s="31" t="s">
        <v>154</v>
      </c>
      <c r="D121" s="32">
        <v>1</v>
      </c>
      <c r="E121" s="32"/>
      <c r="F121" s="43"/>
      <c r="G121" s="32">
        <v>83</v>
      </c>
      <c r="H121" s="32">
        <v>84</v>
      </c>
      <c r="I121" s="34">
        <v>0</v>
      </c>
      <c r="J121" s="34"/>
      <c r="K121" s="32">
        <v>1</v>
      </c>
      <c r="L121">
        <f t="shared" ref="L121:L150" si="5">D121/K121</f>
        <v>1</v>
      </c>
      <c r="M121">
        <f t="shared" si="3"/>
        <v>0</v>
      </c>
    </row>
    <row r="122" spans="1:13" ht="26">
      <c r="A122" s="31" t="s">
        <v>1231</v>
      </c>
      <c r="B122" s="31">
        <v>10</v>
      </c>
      <c r="C122" s="31" t="s">
        <v>154</v>
      </c>
      <c r="D122" s="32">
        <v>1</v>
      </c>
      <c r="E122" s="32"/>
      <c r="F122" s="43"/>
      <c r="G122" s="32">
        <v>38</v>
      </c>
      <c r="H122" s="32">
        <v>36</v>
      </c>
      <c r="I122" s="34">
        <v>60</v>
      </c>
      <c r="J122" s="34"/>
      <c r="K122" s="32">
        <v>1</v>
      </c>
      <c r="L122">
        <f t="shared" si="5"/>
        <v>1</v>
      </c>
      <c r="M122">
        <f t="shared" si="3"/>
        <v>0</v>
      </c>
    </row>
    <row r="123" spans="1:13" ht="26">
      <c r="A123" s="31" t="s">
        <v>1231</v>
      </c>
      <c r="B123" s="31">
        <v>20</v>
      </c>
      <c r="C123" s="31" t="s">
        <v>154</v>
      </c>
      <c r="D123" s="32">
        <v>1</v>
      </c>
      <c r="E123" s="32"/>
      <c r="F123" s="43"/>
      <c r="G123" s="32">
        <v>23</v>
      </c>
      <c r="H123" s="32">
        <v>15</v>
      </c>
      <c r="I123" s="34">
        <v>20</v>
      </c>
      <c r="J123" s="34"/>
      <c r="K123" s="32">
        <v>1</v>
      </c>
      <c r="L123">
        <f t="shared" si="5"/>
        <v>1</v>
      </c>
      <c r="M123">
        <f t="shared" si="3"/>
        <v>0</v>
      </c>
    </row>
    <row r="124" spans="1:13" ht="26">
      <c r="A124" s="31" t="s">
        <v>1231</v>
      </c>
      <c r="B124" s="31">
        <v>30</v>
      </c>
      <c r="C124" s="31" t="s">
        <v>154</v>
      </c>
      <c r="D124" s="32">
        <v>0</v>
      </c>
      <c r="E124" s="32"/>
      <c r="F124" s="43"/>
      <c r="G124" s="32">
        <v>190</v>
      </c>
      <c r="H124" s="32">
        <v>140</v>
      </c>
      <c r="I124" s="34">
        <v>41</v>
      </c>
      <c r="J124" s="34"/>
      <c r="K124" s="32">
        <v>1</v>
      </c>
      <c r="L124">
        <f t="shared" si="5"/>
        <v>0</v>
      </c>
      <c r="M124" t="str">
        <f t="shared" si="3"/>
        <v xml:space="preserve"> </v>
      </c>
    </row>
    <row r="125" spans="1:13" ht="26">
      <c r="A125" s="31" t="s">
        <v>1231</v>
      </c>
      <c r="B125" s="31">
        <v>35</v>
      </c>
      <c r="C125" s="31" t="s">
        <v>154</v>
      </c>
      <c r="D125" s="32">
        <v>1</v>
      </c>
      <c r="E125" s="32"/>
      <c r="F125" s="43"/>
      <c r="G125" s="32">
        <v>82</v>
      </c>
      <c r="H125" s="32">
        <v>44</v>
      </c>
      <c r="I125" s="34">
        <v>105</v>
      </c>
      <c r="J125" s="34"/>
      <c r="K125" s="32">
        <v>1</v>
      </c>
      <c r="L125">
        <f t="shared" si="5"/>
        <v>1</v>
      </c>
      <c r="M125">
        <f t="shared" si="3"/>
        <v>0</v>
      </c>
    </row>
    <row r="126" spans="1:13" ht="26">
      <c r="A126" s="31" t="s">
        <v>1231</v>
      </c>
      <c r="B126" s="31">
        <v>40</v>
      </c>
      <c r="C126" s="31" t="s">
        <v>154</v>
      </c>
      <c r="D126" s="32">
        <v>4</v>
      </c>
      <c r="E126" s="32"/>
      <c r="F126" s="43"/>
      <c r="G126" s="32">
        <v>36</v>
      </c>
      <c r="H126" s="32">
        <v>45</v>
      </c>
      <c r="I126" s="34">
        <v>110</v>
      </c>
      <c r="J126" s="34"/>
      <c r="K126" s="32">
        <v>1</v>
      </c>
      <c r="L126">
        <f t="shared" si="5"/>
        <v>4</v>
      </c>
      <c r="M126">
        <f t="shared" si="3"/>
        <v>0</v>
      </c>
    </row>
    <row r="127" spans="1:13" ht="26">
      <c r="A127" s="31" t="s">
        <v>1231</v>
      </c>
      <c r="B127" s="31">
        <v>45</v>
      </c>
      <c r="C127" s="31" t="s">
        <v>154</v>
      </c>
      <c r="D127" s="32">
        <v>2</v>
      </c>
      <c r="E127" s="32"/>
      <c r="F127" s="43"/>
      <c r="G127" s="32">
        <v>35</v>
      </c>
      <c r="H127" s="32">
        <v>20</v>
      </c>
      <c r="I127" s="34">
        <v>100</v>
      </c>
      <c r="J127" s="34"/>
      <c r="K127" s="32">
        <v>1</v>
      </c>
      <c r="L127">
        <f t="shared" si="5"/>
        <v>2</v>
      </c>
      <c r="M127">
        <f t="shared" si="3"/>
        <v>0</v>
      </c>
    </row>
    <row r="128" spans="1:13" ht="26">
      <c r="A128" s="31" t="s">
        <v>1231</v>
      </c>
      <c r="B128" s="31">
        <v>50</v>
      </c>
      <c r="C128" s="31" t="s">
        <v>154</v>
      </c>
      <c r="D128" s="32">
        <v>1</v>
      </c>
      <c r="E128" s="32"/>
      <c r="F128" s="43"/>
      <c r="G128" s="32">
        <v>36</v>
      </c>
      <c r="H128" s="32">
        <v>121</v>
      </c>
      <c r="I128" s="34">
        <v>155</v>
      </c>
      <c r="J128" s="34"/>
      <c r="K128" s="32">
        <v>1</v>
      </c>
      <c r="L128">
        <f t="shared" si="5"/>
        <v>1</v>
      </c>
      <c r="M128">
        <f t="shared" si="3"/>
        <v>0</v>
      </c>
    </row>
    <row r="129" spans="1:13" ht="26">
      <c r="A129" s="31" t="s">
        <v>1231</v>
      </c>
      <c r="B129" s="31">
        <v>55</v>
      </c>
      <c r="C129" s="31" t="s">
        <v>154</v>
      </c>
      <c r="D129" s="32">
        <v>2</v>
      </c>
      <c r="E129" s="32"/>
      <c r="F129" s="43"/>
      <c r="G129" s="32">
        <v>10</v>
      </c>
      <c r="H129" s="32">
        <v>90</v>
      </c>
      <c r="I129" s="34">
        <v>50</v>
      </c>
      <c r="J129" s="34"/>
      <c r="K129" s="32">
        <v>1</v>
      </c>
      <c r="L129">
        <f t="shared" si="5"/>
        <v>2</v>
      </c>
      <c r="M129">
        <f t="shared" si="3"/>
        <v>0</v>
      </c>
    </row>
    <row r="130" spans="1:13" ht="26">
      <c r="A130" s="31" t="s">
        <v>1231</v>
      </c>
      <c r="B130" s="31">
        <v>60</v>
      </c>
      <c r="C130" s="31" t="s">
        <v>154</v>
      </c>
      <c r="D130" s="32">
        <v>1</v>
      </c>
      <c r="E130" s="32"/>
      <c r="F130" s="43"/>
      <c r="G130" s="32">
        <v>92</v>
      </c>
      <c r="H130" s="32">
        <v>17</v>
      </c>
      <c r="I130" s="34">
        <v>2</v>
      </c>
      <c r="J130" s="34"/>
      <c r="K130" s="32">
        <v>1</v>
      </c>
      <c r="L130">
        <f t="shared" si="5"/>
        <v>1</v>
      </c>
      <c r="M130">
        <f t="shared" si="3"/>
        <v>0</v>
      </c>
    </row>
    <row r="131" spans="1:13" ht="26">
      <c r="A131" s="31" t="s">
        <v>1231</v>
      </c>
      <c r="B131" s="35">
        <v>0</v>
      </c>
      <c r="C131" s="35" t="s">
        <v>156</v>
      </c>
      <c r="D131" s="36">
        <v>1</v>
      </c>
      <c r="E131" s="36"/>
      <c r="F131" s="44"/>
      <c r="G131" s="36"/>
      <c r="H131" s="36"/>
      <c r="I131" s="38">
        <v>4</v>
      </c>
      <c r="J131" s="38"/>
      <c r="K131" s="36">
        <v>4</v>
      </c>
      <c r="L131">
        <f t="shared" si="5"/>
        <v>0.25</v>
      </c>
      <c r="M131">
        <f t="shared" ref="M131:M194" si="6">IF(D131&gt;0,F131/D131," ")</f>
        <v>0</v>
      </c>
    </row>
    <row r="132" spans="1:13" ht="26">
      <c r="A132" s="31" t="s">
        <v>1231</v>
      </c>
      <c r="B132" s="31">
        <v>10</v>
      </c>
      <c r="C132" s="35" t="s">
        <v>156</v>
      </c>
      <c r="D132" s="36">
        <v>1</v>
      </c>
      <c r="E132" s="36"/>
      <c r="F132" s="44"/>
      <c r="G132" s="36"/>
      <c r="H132" s="36"/>
      <c r="I132" s="38">
        <v>60</v>
      </c>
      <c r="J132" s="38"/>
      <c r="K132" s="36">
        <v>4</v>
      </c>
      <c r="L132">
        <f t="shared" si="5"/>
        <v>0.25</v>
      </c>
      <c r="M132">
        <f t="shared" si="6"/>
        <v>0</v>
      </c>
    </row>
    <row r="133" spans="1:13" ht="26">
      <c r="A133" s="31" t="s">
        <v>1231</v>
      </c>
      <c r="B133" s="31">
        <v>20</v>
      </c>
      <c r="C133" s="35" t="s">
        <v>156</v>
      </c>
      <c r="D133" s="36">
        <v>1</v>
      </c>
      <c r="E133" s="36"/>
      <c r="F133" s="44"/>
      <c r="G133" s="36"/>
      <c r="H133" s="36"/>
      <c r="I133" s="38">
        <v>80</v>
      </c>
      <c r="J133" s="38"/>
      <c r="K133" s="36">
        <v>4</v>
      </c>
      <c r="L133">
        <f t="shared" si="5"/>
        <v>0.25</v>
      </c>
      <c r="M133">
        <f t="shared" si="6"/>
        <v>0</v>
      </c>
    </row>
    <row r="134" spans="1:13" ht="26">
      <c r="A134" s="35" t="s">
        <v>1231</v>
      </c>
      <c r="B134" s="35">
        <v>30</v>
      </c>
      <c r="C134" s="35" t="s">
        <v>156</v>
      </c>
      <c r="D134" s="36">
        <v>2</v>
      </c>
      <c r="E134" s="36"/>
      <c r="F134" s="44"/>
      <c r="G134" s="36"/>
      <c r="H134" s="36"/>
      <c r="I134" s="38">
        <v>87</v>
      </c>
      <c r="J134" s="38"/>
      <c r="K134" s="36">
        <v>4</v>
      </c>
      <c r="L134">
        <f t="shared" si="5"/>
        <v>0.5</v>
      </c>
      <c r="M134">
        <f t="shared" si="6"/>
        <v>0</v>
      </c>
    </row>
    <row r="135" spans="1:13" ht="26">
      <c r="A135" s="35" t="s">
        <v>1231</v>
      </c>
      <c r="B135" s="35">
        <v>35</v>
      </c>
      <c r="C135" s="35" t="s">
        <v>156</v>
      </c>
      <c r="D135" s="36">
        <v>3</v>
      </c>
      <c r="E135" s="36"/>
      <c r="F135" s="44"/>
      <c r="G135" s="36"/>
      <c r="H135" s="36"/>
      <c r="I135" s="38">
        <v>85</v>
      </c>
      <c r="J135" s="38"/>
      <c r="K135" s="36">
        <v>4</v>
      </c>
      <c r="L135">
        <f t="shared" si="5"/>
        <v>0.75</v>
      </c>
      <c r="M135">
        <f t="shared" si="6"/>
        <v>0</v>
      </c>
    </row>
    <row r="136" spans="1:13" ht="26">
      <c r="A136" s="35" t="s">
        <v>1231</v>
      </c>
      <c r="B136" s="35">
        <v>40</v>
      </c>
      <c r="C136" s="35" t="s">
        <v>156</v>
      </c>
      <c r="D136" s="36">
        <v>6</v>
      </c>
      <c r="E136" s="36"/>
      <c r="F136" s="44"/>
      <c r="G136" s="36"/>
      <c r="H136" s="36"/>
      <c r="I136" s="38">
        <v>95</v>
      </c>
      <c r="J136" s="38"/>
      <c r="K136" s="36">
        <v>4</v>
      </c>
      <c r="L136">
        <f t="shared" si="5"/>
        <v>1.5</v>
      </c>
      <c r="M136">
        <f t="shared" si="6"/>
        <v>0</v>
      </c>
    </row>
    <row r="137" spans="1:13" ht="26">
      <c r="A137" s="35" t="s">
        <v>1231</v>
      </c>
      <c r="B137" s="35">
        <v>45</v>
      </c>
      <c r="C137" s="35" t="s">
        <v>156</v>
      </c>
      <c r="D137" s="36">
        <v>2</v>
      </c>
      <c r="E137" s="36"/>
      <c r="F137" s="44"/>
      <c r="G137" s="36"/>
      <c r="H137" s="36"/>
      <c r="I137" s="38">
        <v>120</v>
      </c>
      <c r="J137" s="38">
        <v>1</v>
      </c>
      <c r="K137" s="36">
        <v>4</v>
      </c>
      <c r="L137">
        <f t="shared" si="5"/>
        <v>0.5</v>
      </c>
      <c r="M137">
        <f t="shared" si="6"/>
        <v>0</v>
      </c>
    </row>
    <row r="138" spans="1:13" ht="26">
      <c r="A138" s="35" t="s">
        <v>1231</v>
      </c>
      <c r="B138" s="35">
        <v>50</v>
      </c>
      <c r="C138" s="35" t="s">
        <v>156</v>
      </c>
      <c r="D138" s="36">
        <v>1</v>
      </c>
      <c r="E138" s="36"/>
      <c r="F138" s="44"/>
      <c r="G138" s="36"/>
      <c r="H138" s="36"/>
      <c r="I138" s="38">
        <v>100</v>
      </c>
      <c r="J138" s="38"/>
      <c r="K138" s="36">
        <v>4</v>
      </c>
      <c r="L138">
        <f t="shared" si="5"/>
        <v>0.25</v>
      </c>
      <c r="M138">
        <f t="shared" si="6"/>
        <v>0</v>
      </c>
    </row>
    <row r="139" spans="1:13" ht="16" customHeight="1">
      <c r="A139" s="35" t="s">
        <v>1231</v>
      </c>
      <c r="B139" s="35">
        <v>55</v>
      </c>
      <c r="C139" s="35" t="s">
        <v>156</v>
      </c>
      <c r="D139" s="36">
        <v>3</v>
      </c>
      <c r="E139" s="36"/>
      <c r="F139" s="44"/>
      <c r="G139" s="36"/>
      <c r="H139" s="36"/>
      <c r="I139" s="38">
        <v>41</v>
      </c>
      <c r="J139" s="38"/>
      <c r="K139" s="36">
        <v>4</v>
      </c>
      <c r="L139">
        <f t="shared" si="5"/>
        <v>0.75</v>
      </c>
      <c r="M139">
        <f t="shared" si="6"/>
        <v>0</v>
      </c>
    </row>
    <row r="140" spans="1:13" ht="26">
      <c r="A140" s="35" t="s">
        <v>1231</v>
      </c>
      <c r="B140" s="35">
        <v>60</v>
      </c>
      <c r="C140" s="35" t="s">
        <v>156</v>
      </c>
      <c r="D140" s="36">
        <v>3</v>
      </c>
      <c r="E140" s="36"/>
      <c r="F140" s="44"/>
      <c r="G140" s="36"/>
      <c r="H140" s="36"/>
      <c r="I140" s="38"/>
      <c r="J140" s="38">
        <v>1</v>
      </c>
      <c r="K140" s="36">
        <v>4</v>
      </c>
      <c r="L140">
        <f t="shared" si="5"/>
        <v>0.75</v>
      </c>
      <c r="M140">
        <f t="shared" si="6"/>
        <v>0</v>
      </c>
    </row>
    <row r="141" spans="1:13" ht="26">
      <c r="A141" s="31" t="s">
        <v>1231</v>
      </c>
      <c r="B141" s="35">
        <v>0</v>
      </c>
      <c r="C141" s="35" t="s">
        <v>158</v>
      </c>
      <c r="D141" s="36">
        <v>1</v>
      </c>
      <c r="E141" s="36"/>
      <c r="F141" s="44"/>
      <c r="G141" s="36"/>
      <c r="H141" s="36"/>
      <c r="I141" s="38">
        <v>5</v>
      </c>
      <c r="J141" s="38"/>
      <c r="K141" s="36">
        <v>9</v>
      </c>
      <c r="L141">
        <f t="shared" si="5"/>
        <v>0.1111111111111111</v>
      </c>
      <c r="M141">
        <f t="shared" si="6"/>
        <v>0</v>
      </c>
    </row>
    <row r="142" spans="1:13" ht="26">
      <c r="A142" s="31" t="s">
        <v>1231</v>
      </c>
      <c r="B142" s="31">
        <v>10</v>
      </c>
      <c r="C142" s="35" t="s">
        <v>158</v>
      </c>
      <c r="D142" s="36">
        <v>1</v>
      </c>
      <c r="E142" s="36"/>
      <c r="F142" s="44"/>
      <c r="G142" s="36"/>
      <c r="H142" s="36"/>
      <c r="I142" s="38">
        <v>100</v>
      </c>
      <c r="J142" s="38"/>
      <c r="K142" s="36">
        <v>9</v>
      </c>
      <c r="L142">
        <f t="shared" si="5"/>
        <v>0.1111111111111111</v>
      </c>
      <c r="M142">
        <f t="shared" si="6"/>
        <v>0</v>
      </c>
    </row>
    <row r="143" spans="1:13" ht="26">
      <c r="A143" s="31" t="s">
        <v>1231</v>
      </c>
      <c r="B143" s="31">
        <v>20</v>
      </c>
      <c r="C143" s="35" t="s">
        <v>158</v>
      </c>
      <c r="D143" s="36">
        <v>1</v>
      </c>
      <c r="E143" s="36"/>
      <c r="F143" s="44"/>
      <c r="G143" s="36"/>
      <c r="H143" s="36"/>
      <c r="I143" s="38">
        <v>100</v>
      </c>
      <c r="J143" s="38"/>
      <c r="K143" s="36">
        <v>9</v>
      </c>
      <c r="L143">
        <f t="shared" si="5"/>
        <v>0.1111111111111111</v>
      </c>
      <c r="M143">
        <f t="shared" si="6"/>
        <v>0</v>
      </c>
    </row>
    <row r="144" spans="1:13" ht="26">
      <c r="A144" s="35" t="s">
        <v>1231</v>
      </c>
      <c r="B144" s="35">
        <v>30</v>
      </c>
      <c r="C144" s="35" t="s">
        <v>158</v>
      </c>
      <c r="D144" s="36">
        <v>2</v>
      </c>
      <c r="E144" s="36"/>
      <c r="F144" s="44"/>
      <c r="G144" s="36"/>
      <c r="H144" s="36"/>
      <c r="I144" s="38">
        <v>115</v>
      </c>
      <c r="J144" s="38"/>
      <c r="K144" s="36">
        <v>9</v>
      </c>
      <c r="L144">
        <f t="shared" si="5"/>
        <v>0.22222222222222221</v>
      </c>
      <c r="M144">
        <f t="shared" si="6"/>
        <v>0</v>
      </c>
    </row>
    <row r="145" spans="1:13" ht="26">
      <c r="A145" s="35" t="s">
        <v>1231</v>
      </c>
      <c r="B145" s="35">
        <v>35</v>
      </c>
      <c r="C145" s="35" t="s">
        <v>158</v>
      </c>
      <c r="D145" s="36">
        <v>5</v>
      </c>
      <c r="E145" s="36"/>
      <c r="F145" s="44"/>
      <c r="G145" s="36"/>
      <c r="H145" s="36"/>
      <c r="I145" s="38">
        <v>27</v>
      </c>
      <c r="J145" s="38">
        <v>1</v>
      </c>
      <c r="K145" s="36">
        <v>9</v>
      </c>
      <c r="L145">
        <f t="shared" si="5"/>
        <v>0.55555555555555558</v>
      </c>
      <c r="M145">
        <f t="shared" si="6"/>
        <v>0</v>
      </c>
    </row>
    <row r="146" spans="1:13" ht="26">
      <c r="A146" s="35" t="s">
        <v>1231</v>
      </c>
      <c r="B146" s="35">
        <v>40</v>
      </c>
      <c r="C146" s="35" t="s">
        <v>158</v>
      </c>
      <c r="D146" s="36">
        <v>8</v>
      </c>
      <c r="E146" s="36"/>
      <c r="F146" s="44"/>
      <c r="G146" s="36"/>
      <c r="H146" s="36"/>
      <c r="I146" s="38">
        <v>130</v>
      </c>
      <c r="J146" s="38"/>
      <c r="K146" s="36">
        <v>9</v>
      </c>
      <c r="L146">
        <f t="shared" si="5"/>
        <v>0.88888888888888884</v>
      </c>
      <c r="M146">
        <f t="shared" si="6"/>
        <v>0</v>
      </c>
    </row>
    <row r="147" spans="1:13" ht="26">
      <c r="A147" s="35" t="s">
        <v>1231</v>
      </c>
      <c r="B147" s="35">
        <v>45</v>
      </c>
      <c r="C147" s="35" t="s">
        <v>158</v>
      </c>
      <c r="D147" s="36">
        <v>2</v>
      </c>
      <c r="E147" s="36"/>
      <c r="F147" s="44"/>
      <c r="G147" s="36"/>
      <c r="H147" s="36"/>
      <c r="I147" s="38">
        <v>186</v>
      </c>
      <c r="J147" s="38">
        <v>1</v>
      </c>
      <c r="K147" s="36">
        <v>9</v>
      </c>
      <c r="L147">
        <f t="shared" si="5"/>
        <v>0.22222222222222221</v>
      </c>
      <c r="M147">
        <f t="shared" si="6"/>
        <v>0</v>
      </c>
    </row>
    <row r="148" spans="1:13" ht="26">
      <c r="A148" s="35" t="s">
        <v>1231</v>
      </c>
      <c r="B148" s="35">
        <v>50</v>
      </c>
      <c r="C148" s="35" t="s">
        <v>158</v>
      </c>
      <c r="D148" s="36">
        <v>7</v>
      </c>
      <c r="E148" s="36"/>
      <c r="F148" s="44"/>
      <c r="G148" s="36"/>
      <c r="H148" s="36"/>
      <c r="I148" s="38">
        <v>160</v>
      </c>
      <c r="J148" s="38"/>
      <c r="K148" s="36">
        <v>9</v>
      </c>
      <c r="L148">
        <f t="shared" si="5"/>
        <v>0.77777777777777779</v>
      </c>
      <c r="M148">
        <f t="shared" si="6"/>
        <v>0</v>
      </c>
    </row>
    <row r="149" spans="1:13" ht="26">
      <c r="A149" s="35" t="s">
        <v>1231</v>
      </c>
      <c r="B149" s="35">
        <v>55</v>
      </c>
      <c r="C149" s="35" t="s">
        <v>158</v>
      </c>
      <c r="D149" s="36">
        <v>6</v>
      </c>
      <c r="E149" s="36"/>
      <c r="F149" s="44"/>
      <c r="G149" s="36"/>
      <c r="H149" s="36"/>
      <c r="I149" s="38">
        <v>120</v>
      </c>
      <c r="J149" s="38">
        <v>1</v>
      </c>
      <c r="K149" s="36">
        <v>9</v>
      </c>
      <c r="L149">
        <f t="shared" si="5"/>
        <v>0.66666666666666663</v>
      </c>
      <c r="M149">
        <f t="shared" si="6"/>
        <v>0</v>
      </c>
    </row>
    <row r="150" spans="1:13" ht="26">
      <c r="A150" s="35" t="s">
        <v>1231</v>
      </c>
      <c r="B150" s="35">
        <v>60</v>
      </c>
      <c r="C150" s="35" t="s">
        <v>158</v>
      </c>
      <c r="D150" s="36">
        <v>7</v>
      </c>
      <c r="E150" s="36"/>
      <c r="F150" s="44"/>
      <c r="G150" s="36"/>
      <c r="H150" s="36"/>
      <c r="I150" s="38">
        <v>5</v>
      </c>
      <c r="J150" s="38">
        <v>1</v>
      </c>
      <c r="K150" s="36">
        <v>9</v>
      </c>
      <c r="L150">
        <f t="shared" si="5"/>
        <v>0.77777777777777779</v>
      </c>
      <c r="M150">
        <f t="shared" si="6"/>
        <v>0</v>
      </c>
    </row>
    <row r="151" spans="1:13">
      <c r="M151" t="str">
        <f t="shared" si="6"/>
        <v xml:space="preserve"> </v>
      </c>
    </row>
    <row r="152" spans="1:13" ht="26">
      <c r="A152" s="45" t="s">
        <v>1232</v>
      </c>
      <c r="B152" s="45">
        <v>0</v>
      </c>
      <c r="C152" s="45" t="s">
        <v>154</v>
      </c>
      <c r="D152" s="46">
        <v>2</v>
      </c>
      <c r="E152" s="46"/>
      <c r="F152" s="46">
        <v>1</v>
      </c>
      <c r="G152" s="46">
        <v>23</v>
      </c>
      <c r="H152" s="46">
        <v>17</v>
      </c>
      <c r="I152" s="34">
        <v>2</v>
      </c>
      <c r="J152" s="34"/>
      <c r="K152" s="46">
        <v>1</v>
      </c>
      <c r="L152">
        <f t="shared" ref="L152:L199" si="7">D152/K152</f>
        <v>2</v>
      </c>
      <c r="M152">
        <f t="shared" si="6"/>
        <v>0.5</v>
      </c>
    </row>
    <row r="153" spans="1:13" ht="26">
      <c r="A153" s="45" t="s">
        <v>1232</v>
      </c>
      <c r="B153" s="45">
        <v>10</v>
      </c>
      <c r="C153" s="45" t="s">
        <v>154</v>
      </c>
      <c r="D153" s="46">
        <v>2</v>
      </c>
      <c r="E153" s="46"/>
      <c r="F153" s="46">
        <v>0</v>
      </c>
      <c r="G153" s="46">
        <v>43</v>
      </c>
      <c r="H153" s="46">
        <v>9</v>
      </c>
      <c r="I153" s="34">
        <v>35</v>
      </c>
      <c r="J153" s="34"/>
      <c r="K153" s="46">
        <v>1</v>
      </c>
      <c r="L153">
        <f t="shared" si="7"/>
        <v>2</v>
      </c>
      <c r="M153">
        <f t="shared" si="6"/>
        <v>0</v>
      </c>
    </row>
    <row r="154" spans="1:13" ht="26">
      <c r="A154" s="45" t="s">
        <v>1232</v>
      </c>
      <c r="B154" s="45">
        <v>15</v>
      </c>
      <c r="C154" s="45" t="s">
        <v>154</v>
      </c>
      <c r="D154" s="46">
        <v>5</v>
      </c>
      <c r="E154" s="46"/>
      <c r="F154" s="46">
        <v>2</v>
      </c>
      <c r="G154" s="46">
        <v>16</v>
      </c>
      <c r="H154" s="46">
        <v>75</v>
      </c>
      <c r="I154" s="34">
        <v>15</v>
      </c>
      <c r="J154" s="34">
        <v>1</v>
      </c>
      <c r="K154" s="46">
        <v>1</v>
      </c>
      <c r="L154">
        <f t="shared" si="7"/>
        <v>5</v>
      </c>
      <c r="M154">
        <f t="shared" si="6"/>
        <v>0.4</v>
      </c>
    </row>
    <row r="155" spans="1:13" ht="26">
      <c r="A155" s="45" t="s">
        <v>1232</v>
      </c>
      <c r="B155" s="45">
        <v>20</v>
      </c>
      <c r="C155" s="45" t="s">
        <v>154</v>
      </c>
      <c r="D155" s="46">
        <v>7</v>
      </c>
      <c r="E155" s="46"/>
      <c r="F155" s="46">
        <v>4</v>
      </c>
      <c r="G155" s="46">
        <v>50</v>
      </c>
      <c r="H155" s="46">
        <v>15</v>
      </c>
      <c r="I155" s="34">
        <v>20</v>
      </c>
      <c r="J155" s="34"/>
      <c r="K155" s="46">
        <v>1</v>
      </c>
      <c r="L155">
        <f t="shared" si="7"/>
        <v>7</v>
      </c>
      <c r="M155">
        <f t="shared" si="6"/>
        <v>0.5714285714285714</v>
      </c>
    </row>
    <row r="156" spans="1:13" ht="26">
      <c r="A156" s="45" t="s">
        <v>1232</v>
      </c>
      <c r="B156" s="45">
        <v>25</v>
      </c>
      <c r="C156" s="45" t="s">
        <v>154</v>
      </c>
      <c r="D156" s="46">
        <v>2</v>
      </c>
      <c r="E156" s="46"/>
      <c r="F156" s="46">
        <v>1</v>
      </c>
      <c r="G156" s="46">
        <v>70</v>
      </c>
      <c r="H156" s="46">
        <v>90</v>
      </c>
      <c r="I156" s="33">
        <v>0</v>
      </c>
      <c r="J156" s="34"/>
      <c r="K156" s="46">
        <v>1</v>
      </c>
      <c r="L156">
        <f t="shared" si="7"/>
        <v>2</v>
      </c>
      <c r="M156">
        <f t="shared" si="6"/>
        <v>0.5</v>
      </c>
    </row>
    <row r="157" spans="1:13" ht="26">
      <c r="A157" s="45" t="s">
        <v>1232</v>
      </c>
      <c r="B157" s="45">
        <v>30</v>
      </c>
      <c r="C157" s="45" t="s">
        <v>154</v>
      </c>
      <c r="D157" s="46">
        <v>3</v>
      </c>
      <c r="E157" s="46"/>
      <c r="F157" s="46">
        <v>2</v>
      </c>
      <c r="G157" s="46">
        <v>78</v>
      </c>
      <c r="H157" s="46">
        <v>7</v>
      </c>
      <c r="I157" s="34">
        <v>35</v>
      </c>
      <c r="J157" s="34"/>
      <c r="K157" s="46">
        <v>1</v>
      </c>
      <c r="L157">
        <f t="shared" si="7"/>
        <v>3</v>
      </c>
      <c r="M157">
        <f t="shared" si="6"/>
        <v>0.66666666666666663</v>
      </c>
    </row>
    <row r="158" spans="1:13" ht="26">
      <c r="A158" s="45" t="s">
        <v>1232</v>
      </c>
      <c r="B158" s="45">
        <v>35</v>
      </c>
      <c r="C158" s="45" t="s">
        <v>154</v>
      </c>
      <c r="D158" s="46">
        <v>1</v>
      </c>
      <c r="E158" s="46"/>
      <c r="F158" s="46">
        <v>1</v>
      </c>
      <c r="G158" s="46">
        <v>60</v>
      </c>
      <c r="H158" s="46">
        <v>190</v>
      </c>
      <c r="I158" s="34">
        <v>90</v>
      </c>
      <c r="J158" s="34"/>
      <c r="K158" s="46">
        <v>1</v>
      </c>
      <c r="L158">
        <f t="shared" si="7"/>
        <v>1</v>
      </c>
      <c r="M158">
        <f t="shared" si="6"/>
        <v>1</v>
      </c>
    </row>
    <row r="159" spans="1:13" ht="26">
      <c r="A159" s="45" t="s">
        <v>1232</v>
      </c>
      <c r="B159" s="45">
        <v>40</v>
      </c>
      <c r="C159" s="45" t="s">
        <v>154</v>
      </c>
      <c r="D159" s="46">
        <v>1</v>
      </c>
      <c r="E159" s="46"/>
      <c r="F159" s="46">
        <v>1</v>
      </c>
      <c r="G159" s="46">
        <v>107</v>
      </c>
      <c r="H159" s="46">
        <v>62</v>
      </c>
      <c r="I159" s="34">
        <v>70</v>
      </c>
      <c r="J159" s="34"/>
      <c r="K159" s="46">
        <v>1</v>
      </c>
      <c r="L159">
        <f t="shared" si="7"/>
        <v>1</v>
      </c>
      <c r="M159">
        <f t="shared" si="6"/>
        <v>1</v>
      </c>
    </row>
    <row r="160" spans="1:13" ht="26">
      <c r="A160" s="45" t="s">
        <v>1232</v>
      </c>
      <c r="B160" s="45">
        <v>45</v>
      </c>
      <c r="C160" s="45" t="s">
        <v>154</v>
      </c>
      <c r="D160" s="46">
        <v>1</v>
      </c>
      <c r="E160" s="46"/>
      <c r="F160" s="46">
        <v>1</v>
      </c>
      <c r="G160" s="46">
        <v>90</v>
      </c>
      <c r="H160" s="46">
        <v>20</v>
      </c>
      <c r="I160" s="34">
        <v>95</v>
      </c>
      <c r="J160" s="34"/>
      <c r="K160" s="46">
        <v>1</v>
      </c>
      <c r="L160">
        <f t="shared" si="7"/>
        <v>1</v>
      </c>
      <c r="M160">
        <f t="shared" si="6"/>
        <v>1</v>
      </c>
    </row>
    <row r="161" spans="1:13" ht="26">
      <c r="A161" s="47" t="s">
        <v>1232</v>
      </c>
      <c r="B161" s="45">
        <v>50</v>
      </c>
      <c r="C161" s="45" t="s">
        <v>154</v>
      </c>
      <c r="D161" s="46">
        <v>3</v>
      </c>
      <c r="E161" s="46"/>
      <c r="F161" s="46">
        <v>1</v>
      </c>
      <c r="G161" s="46">
        <v>77</v>
      </c>
      <c r="H161" s="46">
        <v>20</v>
      </c>
      <c r="I161" s="34">
        <v>11</v>
      </c>
      <c r="J161" s="34"/>
      <c r="K161" s="46">
        <v>1</v>
      </c>
      <c r="L161">
        <f t="shared" si="7"/>
        <v>3</v>
      </c>
      <c r="M161">
        <f t="shared" si="6"/>
        <v>0.33333333333333331</v>
      </c>
    </row>
    <row r="162" spans="1:13" ht="26">
      <c r="A162" s="45" t="s">
        <v>1232</v>
      </c>
      <c r="B162" s="45">
        <v>55</v>
      </c>
      <c r="C162" s="45" t="s">
        <v>154</v>
      </c>
      <c r="D162" s="46">
        <v>3</v>
      </c>
      <c r="E162" s="46"/>
      <c r="F162" s="46">
        <v>3</v>
      </c>
      <c r="G162" s="46">
        <v>40</v>
      </c>
      <c r="H162" s="46">
        <v>26</v>
      </c>
      <c r="I162" s="34">
        <v>50</v>
      </c>
      <c r="J162" s="34"/>
      <c r="K162" s="46">
        <v>1</v>
      </c>
      <c r="L162">
        <f t="shared" si="7"/>
        <v>3</v>
      </c>
      <c r="M162">
        <f t="shared" si="6"/>
        <v>1</v>
      </c>
    </row>
    <row r="163" spans="1:13" ht="26">
      <c r="A163" s="45" t="s">
        <v>1232</v>
      </c>
      <c r="B163" s="45">
        <v>5</v>
      </c>
      <c r="C163" s="45" t="s">
        <v>154</v>
      </c>
      <c r="D163" s="46">
        <v>0</v>
      </c>
      <c r="E163" s="46"/>
      <c r="F163" s="46">
        <v>0</v>
      </c>
      <c r="G163" s="46">
        <v>280</v>
      </c>
      <c r="H163" s="46">
        <v>70</v>
      </c>
      <c r="I163" s="34">
        <v>0</v>
      </c>
      <c r="J163" s="34"/>
      <c r="K163" s="46">
        <v>1</v>
      </c>
      <c r="L163">
        <f t="shared" si="7"/>
        <v>0</v>
      </c>
      <c r="M163" t="str">
        <f t="shared" si="6"/>
        <v xml:space="preserve"> </v>
      </c>
    </row>
    <row r="164" spans="1:13" ht="26">
      <c r="A164" s="45" t="s">
        <v>1232</v>
      </c>
      <c r="B164" s="45">
        <v>60</v>
      </c>
      <c r="C164" s="45" t="s">
        <v>154</v>
      </c>
      <c r="D164" s="46">
        <v>1</v>
      </c>
      <c r="E164" s="46"/>
      <c r="F164" s="46">
        <v>0</v>
      </c>
      <c r="G164" s="46">
        <v>40</v>
      </c>
      <c r="H164" s="46">
        <v>104</v>
      </c>
      <c r="I164" s="34">
        <v>51</v>
      </c>
      <c r="J164" s="34"/>
      <c r="K164" s="46">
        <v>1</v>
      </c>
      <c r="L164">
        <f t="shared" si="7"/>
        <v>1</v>
      </c>
      <c r="M164">
        <f t="shared" si="6"/>
        <v>0</v>
      </c>
    </row>
    <row r="165" spans="1:13" ht="26">
      <c r="A165" s="45" t="s">
        <v>1232</v>
      </c>
      <c r="B165" s="45">
        <v>65</v>
      </c>
      <c r="C165" s="45" t="s">
        <v>154</v>
      </c>
      <c r="D165" s="46">
        <v>2</v>
      </c>
      <c r="E165" s="46"/>
      <c r="F165" s="46">
        <v>2</v>
      </c>
      <c r="G165" s="46">
        <v>76</v>
      </c>
      <c r="H165" s="46">
        <v>24</v>
      </c>
      <c r="I165" s="34">
        <v>45</v>
      </c>
      <c r="J165" s="34"/>
      <c r="K165" s="46">
        <v>1</v>
      </c>
      <c r="L165">
        <f t="shared" si="7"/>
        <v>2</v>
      </c>
      <c r="M165">
        <f t="shared" si="6"/>
        <v>1</v>
      </c>
    </row>
    <row r="166" spans="1:13" ht="26">
      <c r="A166" s="45" t="s">
        <v>1232</v>
      </c>
      <c r="B166" s="45">
        <v>70</v>
      </c>
      <c r="C166" s="45" t="s">
        <v>154</v>
      </c>
      <c r="D166" s="46">
        <v>2</v>
      </c>
      <c r="E166" s="46"/>
      <c r="F166" s="46">
        <v>0</v>
      </c>
      <c r="G166" s="46">
        <v>81</v>
      </c>
      <c r="H166" s="46">
        <v>91</v>
      </c>
      <c r="I166" s="34">
        <v>34</v>
      </c>
      <c r="J166" s="34">
        <v>1</v>
      </c>
      <c r="K166" s="46">
        <v>1</v>
      </c>
      <c r="L166">
        <f t="shared" si="7"/>
        <v>2</v>
      </c>
      <c r="M166">
        <f t="shared" si="6"/>
        <v>0</v>
      </c>
    </row>
    <row r="167" spans="1:13" ht="26">
      <c r="A167" s="45" t="s">
        <v>1232</v>
      </c>
      <c r="B167" s="45">
        <v>75</v>
      </c>
      <c r="C167" s="45" t="s">
        <v>154</v>
      </c>
      <c r="D167" s="46">
        <v>1</v>
      </c>
      <c r="E167" s="46"/>
      <c r="F167" s="46">
        <v>1</v>
      </c>
      <c r="G167" s="46">
        <v>52</v>
      </c>
      <c r="H167" s="46">
        <v>140</v>
      </c>
      <c r="I167" s="34">
        <v>73</v>
      </c>
      <c r="J167" s="34"/>
      <c r="K167" s="46">
        <v>1</v>
      </c>
      <c r="L167">
        <f t="shared" si="7"/>
        <v>1</v>
      </c>
      <c r="M167">
        <f t="shared" si="6"/>
        <v>1</v>
      </c>
    </row>
    <row r="168" spans="1:13" ht="26">
      <c r="A168" s="47" t="s">
        <v>1232</v>
      </c>
      <c r="B168" s="47">
        <v>0</v>
      </c>
      <c r="C168" s="47" t="s">
        <v>156</v>
      </c>
      <c r="D168" s="48">
        <v>5</v>
      </c>
      <c r="E168" s="48"/>
      <c r="F168" s="48">
        <v>1</v>
      </c>
      <c r="G168" s="48"/>
      <c r="H168" s="48"/>
      <c r="I168" s="38">
        <v>10</v>
      </c>
      <c r="J168" s="38"/>
      <c r="K168" s="48">
        <v>4</v>
      </c>
      <c r="L168">
        <f t="shared" si="7"/>
        <v>1.25</v>
      </c>
      <c r="M168">
        <f t="shared" si="6"/>
        <v>0.2</v>
      </c>
    </row>
    <row r="169" spans="1:13" ht="26">
      <c r="A169" s="47" t="s">
        <v>1232</v>
      </c>
      <c r="B169" s="47">
        <v>10</v>
      </c>
      <c r="C169" s="47" t="s">
        <v>156</v>
      </c>
      <c r="D169" s="48">
        <v>2</v>
      </c>
      <c r="E169" s="48"/>
      <c r="F169" s="48">
        <v>0</v>
      </c>
      <c r="G169" s="48"/>
      <c r="H169" s="48"/>
      <c r="I169" s="38">
        <v>40</v>
      </c>
      <c r="J169" s="38"/>
      <c r="K169" s="48">
        <v>4</v>
      </c>
      <c r="L169">
        <f t="shared" si="7"/>
        <v>0.5</v>
      </c>
      <c r="M169">
        <f t="shared" si="6"/>
        <v>0</v>
      </c>
    </row>
    <row r="170" spans="1:13" ht="26">
      <c r="A170" s="47" t="s">
        <v>1232</v>
      </c>
      <c r="B170" s="47">
        <v>15</v>
      </c>
      <c r="C170" s="47" t="s">
        <v>156</v>
      </c>
      <c r="D170" s="48">
        <v>8</v>
      </c>
      <c r="E170" s="48"/>
      <c r="F170" s="48">
        <v>3</v>
      </c>
      <c r="G170" s="48"/>
      <c r="H170" s="48"/>
      <c r="I170" s="38">
        <v>15</v>
      </c>
      <c r="J170" s="38">
        <v>1</v>
      </c>
      <c r="K170" s="48">
        <v>4</v>
      </c>
      <c r="L170">
        <f t="shared" si="7"/>
        <v>2</v>
      </c>
      <c r="M170">
        <f t="shared" si="6"/>
        <v>0.375</v>
      </c>
    </row>
    <row r="171" spans="1:13" ht="26">
      <c r="A171" s="47" t="s">
        <v>1232</v>
      </c>
      <c r="B171" s="47">
        <v>20</v>
      </c>
      <c r="C171" s="47" t="s">
        <v>156</v>
      </c>
      <c r="D171" s="48">
        <v>17</v>
      </c>
      <c r="E171" s="48"/>
      <c r="F171" s="48">
        <v>8</v>
      </c>
      <c r="G171" s="48"/>
      <c r="H171" s="48"/>
      <c r="I171" s="38">
        <v>30</v>
      </c>
      <c r="J171" s="38"/>
      <c r="K171" s="48">
        <v>4</v>
      </c>
      <c r="L171">
        <f t="shared" si="7"/>
        <v>4.25</v>
      </c>
      <c r="M171">
        <f t="shared" si="6"/>
        <v>0.47058823529411764</v>
      </c>
    </row>
    <row r="172" spans="1:13" ht="26">
      <c r="A172" s="47" t="s">
        <v>1232</v>
      </c>
      <c r="B172" s="47">
        <v>25</v>
      </c>
      <c r="C172" s="47" t="s">
        <v>156</v>
      </c>
      <c r="D172" s="48">
        <v>8</v>
      </c>
      <c r="E172" s="48"/>
      <c r="F172" s="48">
        <v>3</v>
      </c>
      <c r="G172" s="48"/>
      <c r="H172" s="48"/>
      <c r="I172" s="37">
        <v>0</v>
      </c>
      <c r="J172" s="38"/>
      <c r="K172" s="48">
        <v>4</v>
      </c>
      <c r="L172">
        <f t="shared" si="7"/>
        <v>2</v>
      </c>
      <c r="M172">
        <f t="shared" si="6"/>
        <v>0.375</v>
      </c>
    </row>
    <row r="173" spans="1:13" ht="26">
      <c r="A173" s="47" t="s">
        <v>1232</v>
      </c>
      <c r="B173" s="47">
        <v>30</v>
      </c>
      <c r="C173" s="47" t="s">
        <v>156</v>
      </c>
      <c r="D173" s="48">
        <v>9</v>
      </c>
      <c r="E173" s="48"/>
      <c r="F173" s="48">
        <v>6</v>
      </c>
      <c r="G173" s="48"/>
      <c r="H173" s="48"/>
      <c r="I173" s="38">
        <v>30</v>
      </c>
      <c r="J173" s="38"/>
      <c r="K173" s="48">
        <v>4</v>
      </c>
      <c r="L173">
        <f t="shared" si="7"/>
        <v>2.25</v>
      </c>
      <c r="M173">
        <f t="shared" si="6"/>
        <v>0.66666666666666663</v>
      </c>
    </row>
    <row r="174" spans="1:13" ht="26">
      <c r="A174" s="47" t="s">
        <v>1232</v>
      </c>
      <c r="B174" s="47">
        <v>35</v>
      </c>
      <c r="C174" s="47" t="s">
        <v>156</v>
      </c>
      <c r="D174" s="48">
        <v>2</v>
      </c>
      <c r="E174" s="48"/>
      <c r="F174" s="48">
        <v>2</v>
      </c>
      <c r="G174" s="48"/>
      <c r="H174" s="48"/>
      <c r="I174" s="38">
        <v>85</v>
      </c>
      <c r="J174" s="38">
        <v>1</v>
      </c>
      <c r="K174" s="48">
        <v>4</v>
      </c>
      <c r="L174">
        <f t="shared" si="7"/>
        <v>0.5</v>
      </c>
      <c r="M174">
        <f t="shared" si="6"/>
        <v>1</v>
      </c>
    </row>
    <row r="175" spans="1:13" ht="26">
      <c r="A175" s="47" t="s">
        <v>1232</v>
      </c>
      <c r="B175" s="47">
        <v>40</v>
      </c>
      <c r="C175" s="47" t="s">
        <v>156</v>
      </c>
      <c r="D175" s="48">
        <v>3</v>
      </c>
      <c r="E175" s="48"/>
      <c r="F175" s="48">
        <v>1</v>
      </c>
      <c r="G175" s="48"/>
      <c r="H175" s="48"/>
      <c r="I175" s="38">
        <v>85</v>
      </c>
      <c r="J175" s="38"/>
      <c r="K175" s="48">
        <v>4</v>
      </c>
      <c r="L175">
        <f t="shared" si="7"/>
        <v>0.75</v>
      </c>
      <c r="M175">
        <f t="shared" si="6"/>
        <v>0.33333333333333331</v>
      </c>
    </row>
    <row r="176" spans="1:13" ht="26">
      <c r="A176" s="47" t="s">
        <v>1232</v>
      </c>
      <c r="B176" s="47">
        <v>45</v>
      </c>
      <c r="C176" s="47" t="s">
        <v>156</v>
      </c>
      <c r="D176" s="48">
        <v>8</v>
      </c>
      <c r="E176" s="48"/>
      <c r="F176" s="48">
        <v>8</v>
      </c>
      <c r="G176" s="48"/>
      <c r="H176" s="48"/>
      <c r="I176" s="38">
        <v>105</v>
      </c>
      <c r="J176" s="38"/>
      <c r="K176" s="48">
        <v>4</v>
      </c>
      <c r="L176">
        <f t="shared" si="7"/>
        <v>2</v>
      </c>
      <c r="M176">
        <f t="shared" si="6"/>
        <v>1</v>
      </c>
    </row>
    <row r="177" spans="1:13" ht="26">
      <c r="A177" s="49"/>
      <c r="B177" s="47">
        <v>50</v>
      </c>
      <c r="C177" s="47" t="s">
        <v>156</v>
      </c>
      <c r="D177" s="48">
        <v>3</v>
      </c>
      <c r="E177" s="48"/>
      <c r="F177" s="48">
        <v>1</v>
      </c>
      <c r="G177" s="48"/>
      <c r="H177" s="48"/>
      <c r="I177" s="38">
        <v>77</v>
      </c>
      <c r="J177" s="38"/>
      <c r="K177" s="48">
        <v>4</v>
      </c>
      <c r="L177">
        <f t="shared" si="7"/>
        <v>0.75</v>
      </c>
      <c r="M177">
        <f t="shared" si="6"/>
        <v>0.33333333333333331</v>
      </c>
    </row>
    <row r="178" spans="1:13" ht="26">
      <c r="A178" s="47" t="s">
        <v>1232</v>
      </c>
      <c r="B178" s="47">
        <v>55</v>
      </c>
      <c r="C178" s="47" t="s">
        <v>156</v>
      </c>
      <c r="D178" s="48">
        <v>15</v>
      </c>
      <c r="E178" s="48"/>
      <c r="F178" s="48">
        <v>10</v>
      </c>
      <c r="G178" s="48"/>
      <c r="H178" s="48"/>
      <c r="I178" s="38">
        <v>102</v>
      </c>
      <c r="J178" s="38"/>
      <c r="K178" s="48">
        <v>4</v>
      </c>
      <c r="L178">
        <f t="shared" si="7"/>
        <v>3.75</v>
      </c>
      <c r="M178">
        <f t="shared" si="6"/>
        <v>0.66666666666666663</v>
      </c>
    </row>
    <row r="179" spans="1:13" ht="26">
      <c r="A179" s="47" t="s">
        <v>1232</v>
      </c>
      <c r="B179" s="47">
        <v>5</v>
      </c>
      <c r="C179" s="47" t="s">
        <v>156</v>
      </c>
      <c r="D179" s="48">
        <v>1</v>
      </c>
      <c r="E179" s="48"/>
      <c r="F179" s="48">
        <v>0</v>
      </c>
      <c r="G179" s="48"/>
      <c r="H179" s="48"/>
      <c r="I179" s="38">
        <v>18</v>
      </c>
      <c r="J179" s="38"/>
      <c r="K179" s="48">
        <v>4</v>
      </c>
      <c r="L179">
        <f t="shared" si="7"/>
        <v>0.25</v>
      </c>
      <c r="M179">
        <f t="shared" si="6"/>
        <v>0</v>
      </c>
    </row>
    <row r="180" spans="1:13" ht="26">
      <c r="A180" s="50" t="s">
        <v>1232</v>
      </c>
      <c r="B180" s="50">
        <v>60</v>
      </c>
      <c r="C180" s="50" t="s">
        <v>156</v>
      </c>
      <c r="D180" s="51">
        <v>6</v>
      </c>
      <c r="E180" s="51"/>
      <c r="F180" s="51">
        <v>1</v>
      </c>
      <c r="G180" s="51"/>
      <c r="H180" s="51"/>
      <c r="I180" s="29">
        <v>39</v>
      </c>
      <c r="J180" s="29"/>
      <c r="K180" s="51">
        <v>4</v>
      </c>
      <c r="L180">
        <f t="shared" si="7"/>
        <v>1.5</v>
      </c>
      <c r="M180">
        <f t="shared" si="6"/>
        <v>0.16666666666666666</v>
      </c>
    </row>
    <row r="181" spans="1:13" ht="26">
      <c r="A181" s="50" t="s">
        <v>1232</v>
      </c>
      <c r="B181" s="50">
        <v>65</v>
      </c>
      <c r="C181" s="50" t="s">
        <v>156</v>
      </c>
      <c r="D181" s="51">
        <v>6</v>
      </c>
      <c r="E181" s="51"/>
      <c r="F181" s="51">
        <v>6</v>
      </c>
      <c r="G181" s="51"/>
      <c r="H181" s="51"/>
      <c r="I181" s="29">
        <v>90</v>
      </c>
      <c r="J181" s="29"/>
      <c r="K181" s="51">
        <v>4</v>
      </c>
      <c r="L181">
        <f t="shared" si="7"/>
        <v>1.5</v>
      </c>
      <c r="M181">
        <f t="shared" si="6"/>
        <v>1</v>
      </c>
    </row>
    <row r="182" spans="1:13" ht="26">
      <c r="A182" s="50" t="s">
        <v>1232</v>
      </c>
      <c r="B182" s="50">
        <v>70</v>
      </c>
      <c r="C182" s="50" t="s">
        <v>156</v>
      </c>
      <c r="D182" s="51">
        <v>4</v>
      </c>
      <c r="E182" s="51"/>
      <c r="F182" s="51">
        <v>2</v>
      </c>
      <c r="G182" s="51"/>
      <c r="H182" s="51"/>
      <c r="I182" s="29">
        <v>80</v>
      </c>
      <c r="J182" s="29">
        <v>1</v>
      </c>
      <c r="K182" s="51">
        <v>4</v>
      </c>
      <c r="L182">
        <f t="shared" si="7"/>
        <v>1</v>
      </c>
      <c r="M182">
        <f t="shared" si="6"/>
        <v>0.5</v>
      </c>
    </row>
    <row r="183" spans="1:13" ht="26">
      <c r="A183" s="50" t="s">
        <v>1232</v>
      </c>
      <c r="B183" s="50">
        <v>75</v>
      </c>
      <c r="C183" s="50" t="s">
        <v>156</v>
      </c>
      <c r="D183" s="51">
        <v>3</v>
      </c>
      <c r="E183" s="51"/>
      <c r="F183" s="51">
        <v>3</v>
      </c>
      <c r="G183" s="51"/>
      <c r="H183" s="51"/>
      <c r="I183" s="29">
        <v>65</v>
      </c>
      <c r="J183" s="29">
        <v>1</v>
      </c>
      <c r="K183" s="51">
        <v>4</v>
      </c>
      <c r="L183">
        <f t="shared" si="7"/>
        <v>0.75</v>
      </c>
      <c r="M183">
        <f t="shared" si="6"/>
        <v>1</v>
      </c>
    </row>
    <row r="184" spans="1:13" ht="26">
      <c r="A184" s="47" t="s">
        <v>1232</v>
      </c>
      <c r="B184" s="47">
        <v>0</v>
      </c>
      <c r="C184" s="47" t="s">
        <v>158</v>
      </c>
      <c r="D184" s="48">
        <v>6</v>
      </c>
      <c r="E184" s="48"/>
      <c r="F184" s="48">
        <v>1</v>
      </c>
      <c r="G184" s="48"/>
      <c r="H184" s="48"/>
      <c r="I184" s="38">
        <v>30</v>
      </c>
      <c r="J184" s="38"/>
      <c r="K184" s="48">
        <v>9</v>
      </c>
      <c r="L184">
        <f t="shared" si="7"/>
        <v>0.66666666666666663</v>
      </c>
      <c r="M184">
        <f t="shared" si="6"/>
        <v>0.16666666666666666</v>
      </c>
    </row>
    <row r="185" spans="1:13" ht="26">
      <c r="A185" s="47" t="s">
        <v>1232</v>
      </c>
      <c r="B185" s="47">
        <v>10</v>
      </c>
      <c r="C185" s="47" t="s">
        <v>158</v>
      </c>
      <c r="D185" s="48">
        <v>2</v>
      </c>
      <c r="E185" s="48"/>
      <c r="F185" s="48">
        <v>0</v>
      </c>
      <c r="G185" s="48"/>
      <c r="H185" s="48"/>
      <c r="I185" s="38">
        <v>30</v>
      </c>
      <c r="J185" s="38">
        <v>1</v>
      </c>
      <c r="K185" s="48">
        <v>9</v>
      </c>
      <c r="L185">
        <f t="shared" si="7"/>
        <v>0.22222222222222221</v>
      </c>
      <c r="M185">
        <f t="shared" si="6"/>
        <v>0</v>
      </c>
    </row>
    <row r="186" spans="1:13" ht="26">
      <c r="A186" s="47" t="s">
        <v>1232</v>
      </c>
      <c r="B186" s="47">
        <v>15</v>
      </c>
      <c r="C186" s="47" t="s">
        <v>158</v>
      </c>
      <c r="D186" s="48">
        <v>15</v>
      </c>
      <c r="E186" s="48"/>
      <c r="F186" s="48">
        <v>5</v>
      </c>
      <c r="G186" s="48"/>
      <c r="H186" s="48"/>
      <c r="I186" s="38">
        <v>65</v>
      </c>
      <c r="J186" s="38">
        <v>1</v>
      </c>
      <c r="K186" s="48">
        <v>9</v>
      </c>
      <c r="L186">
        <f t="shared" si="7"/>
        <v>1.6666666666666667</v>
      </c>
      <c r="M186">
        <f t="shared" si="6"/>
        <v>0.33333333333333331</v>
      </c>
    </row>
    <row r="187" spans="1:13" ht="26">
      <c r="A187" s="47" t="s">
        <v>1232</v>
      </c>
      <c r="B187" s="47">
        <v>20</v>
      </c>
      <c r="C187" s="47" t="s">
        <v>158</v>
      </c>
      <c r="D187" s="48">
        <v>27</v>
      </c>
      <c r="E187" s="48"/>
      <c r="F187" s="48">
        <v>3</v>
      </c>
      <c r="G187" s="48"/>
      <c r="H187" s="48"/>
      <c r="I187" s="38">
        <v>10</v>
      </c>
      <c r="J187" s="38"/>
      <c r="K187" s="48">
        <v>9</v>
      </c>
      <c r="L187">
        <f t="shared" si="7"/>
        <v>3</v>
      </c>
      <c r="M187">
        <f t="shared" si="6"/>
        <v>0.1111111111111111</v>
      </c>
    </row>
    <row r="188" spans="1:13" ht="26">
      <c r="A188" s="47" t="s">
        <v>1232</v>
      </c>
      <c r="B188" s="47">
        <v>25</v>
      </c>
      <c r="C188" s="47" t="s">
        <v>158</v>
      </c>
      <c r="D188" s="48">
        <v>16</v>
      </c>
      <c r="E188" s="48"/>
      <c r="F188" s="48">
        <v>9</v>
      </c>
      <c r="G188" s="48"/>
      <c r="H188" s="48"/>
      <c r="I188" s="37">
        <v>0</v>
      </c>
      <c r="J188" s="38"/>
      <c r="K188" s="48">
        <v>9</v>
      </c>
      <c r="L188">
        <f t="shared" si="7"/>
        <v>1.7777777777777777</v>
      </c>
      <c r="M188">
        <f t="shared" si="6"/>
        <v>0.5625</v>
      </c>
    </row>
    <row r="189" spans="1:13" ht="26">
      <c r="A189" s="47" t="s">
        <v>1232</v>
      </c>
      <c r="B189" s="47">
        <v>30</v>
      </c>
      <c r="C189" s="47" t="s">
        <v>158</v>
      </c>
      <c r="D189" s="48">
        <v>41</v>
      </c>
      <c r="E189" s="48"/>
      <c r="F189" s="48">
        <v>6</v>
      </c>
      <c r="G189" s="48">
        <v>20</v>
      </c>
      <c r="H189" s="48"/>
      <c r="I189" s="38">
        <v>40</v>
      </c>
      <c r="J189" s="38"/>
      <c r="K189" s="48">
        <v>9</v>
      </c>
      <c r="L189">
        <f t="shared" si="7"/>
        <v>4.5555555555555554</v>
      </c>
      <c r="M189">
        <f t="shared" si="6"/>
        <v>0.14634146341463414</v>
      </c>
    </row>
    <row r="190" spans="1:13" ht="26">
      <c r="A190" s="47" t="s">
        <v>1232</v>
      </c>
      <c r="B190" s="47">
        <v>35</v>
      </c>
      <c r="C190" s="47" t="s">
        <v>158</v>
      </c>
      <c r="D190" s="48">
        <v>4</v>
      </c>
      <c r="E190" s="48"/>
      <c r="F190" s="48">
        <v>2</v>
      </c>
      <c r="G190" s="48"/>
      <c r="H190" s="48"/>
      <c r="I190" s="38">
        <v>90</v>
      </c>
      <c r="J190" s="38">
        <v>1</v>
      </c>
      <c r="K190" s="48">
        <v>9</v>
      </c>
      <c r="L190">
        <f t="shared" si="7"/>
        <v>0.44444444444444442</v>
      </c>
      <c r="M190">
        <f t="shared" si="6"/>
        <v>0.5</v>
      </c>
    </row>
    <row r="191" spans="1:13" ht="26">
      <c r="A191" s="47" t="s">
        <v>1232</v>
      </c>
      <c r="B191" s="47">
        <v>40</v>
      </c>
      <c r="C191" s="47" t="s">
        <v>158</v>
      </c>
      <c r="D191" s="48">
        <v>10</v>
      </c>
      <c r="E191" s="48"/>
      <c r="F191" s="48">
        <v>5</v>
      </c>
      <c r="G191" s="48"/>
      <c r="H191" s="48"/>
      <c r="I191" s="38">
        <v>112</v>
      </c>
      <c r="J191" s="38">
        <v>1</v>
      </c>
      <c r="K191" s="48">
        <v>9</v>
      </c>
      <c r="L191">
        <f t="shared" si="7"/>
        <v>1.1111111111111112</v>
      </c>
      <c r="M191">
        <f t="shared" si="6"/>
        <v>0.5</v>
      </c>
    </row>
    <row r="192" spans="1:13" ht="26">
      <c r="A192" s="47" t="s">
        <v>1232</v>
      </c>
      <c r="B192" s="47">
        <v>45</v>
      </c>
      <c r="C192" s="47" t="s">
        <v>158</v>
      </c>
      <c r="D192" s="48">
        <v>28</v>
      </c>
      <c r="E192" s="48"/>
      <c r="F192" s="48">
        <v>18</v>
      </c>
      <c r="G192" s="48"/>
      <c r="H192" s="48"/>
      <c r="I192" s="38">
        <v>100</v>
      </c>
      <c r="J192" s="38"/>
      <c r="K192" s="48">
        <v>9</v>
      </c>
      <c r="L192">
        <f t="shared" si="7"/>
        <v>3.1111111111111112</v>
      </c>
      <c r="M192">
        <f t="shared" si="6"/>
        <v>0.6428571428571429</v>
      </c>
    </row>
    <row r="193" spans="1:13" ht="26">
      <c r="A193" s="47" t="s">
        <v>1232</v>
      </c>
      <c r="B193" s="47">
        <v>50</v>
      </c>
      <c r="C193" s="47" t="s">
        <v>158</v>
      </c>
      <c r="D193" s="48">
        <v>30</v>
      </c>
      <c r="E193" s="48"/>
      <c r="F193" s="48">
        <v>25</v>
      </c>
      <c r="G193" s="48"/>
      <c r="H193" s="48"/>
      <c r="I193" s="38">
        <v>83</v>
      </c>
      <c r="J193" s="38"/>
      <c r="K193" s="48">
        <v>9</v>
      </c>
      <c r="L193">
        <f t="shared" si="7"/>
        <v>3.3333333333333335</v>
      </c>
      <c r="M193">
        <f t="shared" si="6"/>
        <v>0.83333333333333337</v>
      </c>
    </row>
    <row r="194" spans="1:13" ht="26">
      <c r="A194" s="47" t="s">
        <v>1232</v>
      </c>
      <c r="B194" s="47">
        <v>55</v>
      </c>
      <c r="C194" s="47" t="s">
        <v>158</v>
      </c>
      <c r="D194" s="48">
        <v>18</v>
      </c>
      <c r="E194" s="48"/>
      <c r="F194" s="48">
        <v>16</v>
      </c>
      <c r="G194" s="48"/>
      <c r="H194" s="48"/>
      <c r="I194" s="38">
        <v>109</v>
      </c>
      <c r="J194" s="38"/>
      <c r="K194" s="48">
        <v>9</v>
      </c>
      <c r="L194">
        <f t="shared" si="7"/>
        <v>2</v>
      </c>
      <c r="M194">
        <f t="shared" si="6"/>
        <v>0.88888888888888884</v>
      </c>
    </row>
    <row r="195" spans="1:13" ht="26">
      <c r="A195" s="47" t="s">
        <v>1232</v>
      </c>
      <c r="B195" s="47">
        <v>5</v>
      </c>
      <c r="C195" s="47" t="s">
        <v>158</v>
      </c>
      <c r="D195" s="48">
        <v>2</v>
      </c>
      <c r="E195" s="48"/>
      <c r="F195" s="48">
        <v>0</v>
      </c>
      <c r="G195" s="48"/>
      <c r="H195" s="48"/>
      <c r="I195" s="38">
        <v>20</v>
      </c>
      <c r="J195" s="38"/>
      <c r="K195" s="48">
        <v>9</v>
      </c>
      <c r="L195">
        <f t="shared" si="7"/>
        <v>0.22222222222222221</v>
      </c>
      <c r="M195">
        <f t="shared" ref="M195:M258" si="8">IF(D195&gt;0,F195/D195," ")</f>
        <v>0</v>
      </c>
    </row>
    <row r="196" spans="1:13" ht="26">
      <c r="A196" s="50" t="s">
        <v>1232</v>
      </c>
      <c r="B196" s="50">
        <v>60</v>
      </c>
      <c r="C196" s="50" t="s">
        <v>158</v>
      </c>
      <c r="D196" s="51">
        <v>8</v>
      </c>
      <c r="E196" s="51"/>
      <c r="F196" s="51">
        <v>1</v>
      </c>
      <c r="G196" s="51"/>
      <c r="H196" s="51"/>
      <c r="I196" s="29">
        <v>94</v>
      </c>
      <c r="J196" s="29"/>
      <c r="K196" s="51">
        <v>9</v>
      </c>
      <c r="L196">
        <f t="shared" si="7"/>
        <v>0.88888888888888884</v>
      </c>
      <c r="M196">
        <f t="shared" si="8"/>
        <v>0.125</v>
      </c>
    </row>
    <row r="197" spans="1:13" ht="26">
      <c r="A197" s="50" t="s">
        <v>1232</v>
      </c>
      <c r="B197" s="50">
        <v>65</v>
      </c>
      <c r="C197" s="50" t="s">
        <v>158</v>
      </c>
      <c r="D197" s="51">
        <v>7</v>
      </c>
      <c r="E197" s="51"/>
      <c r="F197" s="51">
        <v>7</v>
      </c>
      <c r="G197" s="51"/>
      <c r="H197" s="51"/>
      <c r="I197" s="29">
        <v>60</v>
      </c>
      <c r="J197" s="29"/>
      <c r="K197" s="51">
        <v>9</v>
      </c>
      <c r="L197">
        <f t="shared" si="7"/>
        <v>0.77777777777777779</v>
      </c>
      <c r="M197">
        <f t="shared" si="8"/>
        <v>1</v>
      </c>
    </row>
    <row r="198" spans="1:13" ht="26">
      <c r="A198" s="50" t="s">
        <v>1232</v>
      </c>
      <c r="B198" s="50">
        <v>70</v>
      </c>
      <c r="C198" s="50" t="s">
        <v>158</v>
      </c>
      <c r="D198" s="51">
        <v>7</v>
      </c>
      <c r="E198" s="51"/>
      <c r="F198" s="51">
        <v>5</v>
      </c>
      <c r="G198" s="51"/>
      <c r="H198" s="51"/>
      <c r="I198" s="29"/>
      <c r="J198" s="29"/>
      <c r="K198" s="51">
        <v>9</v>
      </c>
      <c r="L198">
        <f t="shared" si="7"/>
        <v>0.77777777777777779</v>
      </c>
      <c r="M198">
        <f t="shared" si="8"/>
        <v>0.7142857142857143</v>
      </c>
    </row>
    <row r="199" spans="1:13" ht="26">
      <c r="A199" s="50" t="s">
        <v>1232</v>
      </c>
      <c r="B199" s="50">
        <v>75</v>
      </c>
      <c r="C199" s="50" t="s">
        <v>158</v>
      </c>
      <c r="D199" s="51">
        <v>8</v>
      </c>
      <c r="E199" s="51"/>
      <c r="F199" s="51">
        <v>3</v>
      </c>
      <c r="G199" s="51">
        <v>8</v>
      </c>
      <c r="H199" s="51"/>
      <c r="I199" s="29">
        <v>98</v>
      </c>
      <c r="J199" s="29">
        <v>1</v>
      </c>
      <c r="K199" s="51">
        <v>9</v>
      </c>
      <c r="L199">
        <f t="shared" si="7"/>
        <v>0.88888888888888884</v>
      </c>
      <c r="M199">
        <f t="shared" si="8"/>
        <v>0.375</v>
      </c>
    </row>
    <row r="200" spans="1:13">
      <c r="M200" t="str">
        <f t="shared" si="8"/>
        <v xml:space="preserve"> </v>
      </c>
    </row>
    <row r="201" spans="1:13" ht="26">
      <c r="A201" s="31" t="s">
        <v>1233</v>
      </c>
      <c r="B201" s="31">
        <v>0</v>
      </c>
      <c r="C201" s="31" t="s">
        <v>154</v>
      </c>
      <c r="D201" s="32">
        <v>1</v>
      </c>
      <c r="E201" s="32"/>
      <c r="F201" s="32">
        <v>0</v>
      </c>
      <c r="G201" s="32">
        <v>110</v>
      </c>
      <c r="H201" s="32">
        <v>115</v>
      </c>
      <c r="I201" s="34">
        <v>5</v>
      </c>
      <c r="J201" s="34"/>
      <c r="K201" s="32">
        <v>1</v>
      </c>
      <c r="L201">
        <f t="shared" ref="L201:L245" si="9">D201/K201</f>
        <v>1</v>
      </c>
      <c r="M201">
        <f t="shared" si="8"/>
        <v>0</v>
      </c>
    </row>
    <row r="202" spans="1:13" ht="26">
      <c r="A202" s="31"/>
      <c r="B202" s="35">
        <v>10</v>
      </c>
      <c r="C202" s="31" t="s">
        <v>154</v>
      </c>
      <c r="D202" s="32">
        <v>0</v>
      </c>
      <c r="E202" s="32"/>
      <c r="F202" s="32">
        <v>0</v>
      </c>
      <c r="G202" s="32">
        <v>180</v>
      </c>
      <c r="H202" s="32">
        <v>114</v>
      </c>
      <c r="I202" s="34">
        <v>30</v>
      </c>
      <c r="J202" s="34"/>
      <c r="K202" s="32">
        <v>1</v>
      </c>
      <c r="L202">
        <f t="shared" si="9"/>
        <v>0</v>
      </c>
      <c r="M202" t="str">
        <f t="shared" si="8"/>
        <v xml:space="preserve"> </v>
      </c>
    </row>
    <row r="203" spans="1:13" ht="26">
      <c r="A203" s="31" t="s">
        <v>1233</v>
      </c>
      <c r="B203" s="31">
        <v>15</v>
      </c>
      <c r="C203" s="31" t="s">
        <v>154</v>
      </c>
      <c r="D203" s="32">
        <v>0</v>
      </c>
      <c r="E203" s="32"/>
      <c r="F203" s="32">
        <v>0</v>
      </c>
      <c r="G203" s="32"/>
      <c r="H203" s="32"/>
      <c r="I203" s="34">
        <v>10</v>
      </c>
      <c r="J203" s="34"/>
      <c r="K203" s="32">
        <v>1</v>
      </c>
      <c r="L203">
        <f t="shared" si="9"/>
        <v>0</v>
      </c>
      <c r="M203" t="str">
        <f t="shared" si="8"/>
        <v xml:space="preserve"> </v>
      </c>
    </row>
    <row r="204" spans="1:13" ht="26">
      <c r="A204" s="31" t="s">
        <v>1233</v>
      </c>
      <c r="B204" s="31">
        <v>20</v>
      </c>
      <c r="C204" s="31" t="s">
        <v>154</v>
      </c>
      <c r="D204" s="32">
        <v>1</v>
      </c>
      <c r="E204" s="32"/>
      <c r="F204" s="32">
        <v>0</v>
      </c>
      <c r="G204" s="32">
        <v>104</v>
      </c>
      <c r="H204" s="32">
        <v>60</v>
      </c>
      <c r="I204" s="34">
        <v>50</v>
      </c>
      <c r="J204" s="34">
        <v>1</v>
      </c>
      <c r="K204" s="32">
        <v>1</v>
      </c>
      <c r="L204">
        <f t="shared" si="9"/>
        <v>1</v>
      </c>
      <c r="M204">
        <f t="shared" si="8"/>
        <v>0</v>
      </c>
    </row>
    <row r="205" spans="1:13" ht="26">
      <c r="A205" s="31" t="s">
        <v>1233</v>
      </c>
      <c r="B205" s="31">
        <v>25</v>
      </c>
      <c r="C205" s="31" t="s">
        <v>154</v>
      </c>
      <c r="D205" s="32">
        <v>3</v>
      </c>
      <c r="E205" s="32"/>
      <c r="F205" s="32">
        <v>1</v>
      </c>
      <c r="G205" s="32">
        <v>75</v>
      </c>
      <c r="H205" s="32">
        <v>54</v>
      </c>
      <c r="I205" s="34">
        <v>30</v>
      </c>
      <c r="J205" s="34"/>
      <c r="K205" s="32">
        <v>1</v>
      </c>
      <c r="L205">
        <f t="shared" si="9"/>
        <v>3</v>
      </c>
      <c r="M205">
        <f t="shared" si="8"/>
        <v>0.33333333333333331</v>
      </c>
    </row>
    <row r="206" spans="1:13" ht="26">
      <c r="A206" s="31" t="s">
        <v>1233</v>
      </c>
      <c r="B206" s="31">
        <v>30</v>
      </c>
      <c r="C206" s="31" t="s">
        <v>154</v>
      </c>
      <c r="D206" s="32">
        <v>11</v>
      </c>
      <c r="E206" s="32"/>
      <c r="F206" s="32">
        <v>4</v>
      </c>
      <c r="G206" s="32">
        <v>27</v>
      </c>
      <c r="H206" s="32">
        <v>30</v>
      </c>
      <c r="I206" s="34">
        <v>15</v>
      </c>
      <c r="J206" s="34"/>
      <c r="K206" s="32">
        <v>1</v>
      </c>
      <c r="L206">
        <f t="shared" si="9"/>
        <v>11</v>
      </c>
      <c r="M206">
        <f t="shared" si="8"/>
        <v>0.36363636363636365</v>
      </c>
    </row>
    <row r="207" spans="1:13" ht="26">
      <c r="A207" s="31" t="s">
        <v>1233</v>
      </c>
      <c r="B207" s="31">
        <v>35</v>
      </c>
      <c r="C207" s="31" t="s">
        <v>154</v>
      </c>
      <c r="D207" s="32">
        <v>2</v>
      </c>
      <c r="E207" s="32"/>
      <c r="F207" s="32">
        <v>0</v>
      </c>
      <c r="G207" s="46">
        <v>34</v>
      </c>
      <c r="H207" s="46">
        <v>14</v>
      </c>
      <c r="I207" s="34">
        <v>80</v>
      </c>
      <c r="J207" s="34"/>
      <c r="K207" s="32">
        <v>1</v>
      </c>
      <c r="L207">
        <f t="shared" si="9"/>
        <v>2</v>
      </c>
      <c r="M207">
        <f t="shared" si="8"/>
        <v>0</v>
      </c>
    </row>
    <row r="208" spans="1:13" ht="26">
      <c r="A208" s="31" t="s">
        <v>1233</v>
      </c>
      <c r="B208" s="31">
        <v>40</v>
      </c>
      <c r="C208" s="31" t="s">
        <v>154</v>
      </c>
      <c r="D208" s="32">
        <v>1</v>
      </c>
      <c r="E208" s="32"/>
      <c r="F208" s="32">
        <v>1</v>
      </c>
      <c r="G208" s="32">
        <v>104</v>
      </c>
      <c r="H208" s="32">
        <v>67</v>
      </c>
      <c r="I208" s="34">
        <v>40</v>
      </c>
      <c r="J208" s="34"/>
      <c r="K208" s="32">
        <v>1</v>
      </c>
      <c r="L208">
        <f t="shared" si="9"/>
        <v>1</v>
      </c>
      <c r="M208">
        <f t="shared" si="8"/>
        <v>1</v>
      </c>
    </row>
    <row r="209" spans="1:13" ht="26">
      <c r="A209" s="31" t="s">
        <v>1233</v>
      </c>
      <c r="B209" s="31">
        <v>45</v>
      </c>
      <c r="C209" s="31" t="s">
        <v>154</v>
      </c>
      <c r="D209" s="32">
        <v>9</v>
      </c>
      <c r="E209" s="32"/>
      <c r="F209" s="32">
        <v>2</v>
      </c>
      <c r="G209" s="32">
        <v>40</v>
      </c>
      <c r="H209" s="32">
        <v>7</v>
      </c>
      <c r="I209" s="34">
        <v>20</v>
      </c>
      <c r="J209" s="34"/>
      <c r="K209" s="32">
        <v>1</v>
      </c>
      <c r="L209">
        <f t="shared" si="9"/>
        <v>9</v>
      </c>
      <c r="M209">
        <f t="shared" si="8"/>
        <v>0.22222222222222221</v>
      </c>
    </row>
    <row r="210" spans="1:13" ht="26">
      <c r="A210" s="31" t="s">
        <v>1233</v>
      </c>
      <c r="B210" s="31">
        <v>50</v>
      </c>
      <c r="C210" s="31" t="s">
        <v>154</v>
      </c>
      <c r="D210" s="32">
        <v>5</v>
      </c>
      <c r="E210" s="32"/>
      <c r="F210" s="32">
        <v>1</v>
      </c>
      <c r="G210" s="32">
        <v>30</v>
      </c>
      <c r="H210" s="32">
        <v>40</v>
      </c>
      <c r="I210" s="34">
        <v>16</v>
      </c>
      <c r="J210" s="34"/>
      <c r="K210" s="32">
        <v>1</v>
      </c>
      <c r="L210">
        <f t="shared" si="9"/>
        <v>5</v>
      </c>
      <c r="M210">
        <f t="shared" si="8"/>
        <v>0.2</v>
      </c>
    </row>
    <row r="211" spans="1:13" ht="26">
      <c r="A211" s="31" t="s">
        <v>1233</v>
      </c>
      <c r="B211" s="31">
        <v>55</v>
      </c>
      <c r="C211" s="31" t="s">
        <v>154</v>
      </c>
      <c r="D211" s="32">
        <v>6</v>
      </c>
      <c r="E211" s="32"/>
      <c r="F211" s="32">
        <v>3</v>
      </c>
      <c r="G211" s="32">
        <v>40</v>
      </c>
      <c r="H211" s="32">
        <v>50</v>
      </c>
      <c r="I211" s="34">
        <v>42</v>
      </c>
      <c r="J211" s="34"/>
      <c r="K211" s="32">
        <v>1</v>
      </c>
      <c r="L211">
        <f t="shared" si="9"/>
        <v>6</v>
      </c>
      <c r="M211">
        <f t="shared" si="8"/>
        <v>0.5</v>
      </c>
    </row>
    <row r="212" spans="1:13" ht="26">
      <c r="A212" s="35" t="s">
        <v>1233</v>
      </c>
      <c r="B212" s="35">
        <v>5</v>
      </c>
      <c r="C212" s="35" t="s">
        <v>154</v>
      </c>
      <c r="D212" s="36">
        <v>0</v>
      </c>
      <c r="E212" s="36"/>
      <c r="F212" s="36">
        <v>0</v>
      </c>
      <c r="G212" s="36"/>
      <c r="H212" s="36"/>
      <c r="I212" s="29">
        <v>10</v>
      </c>
      <c r="J212" s="29"/>
      <c r="K212" s="36">
        <v>1</v>
      </c>
      <c r="L212">
        <f t="shared" si="9"/>
        <v>0</v>
      </c>
      <c r="M212" t="str">
        <f t="shared" si="8"/>
        <v xml:space="preserve"> </v>
      </c>
    </row>
    <row r="213" spans="1:13" ht="26">
      <c r="A213" s="31" t="s">
        <v>1233</v>
      </c>
      <c r="B213" s="31">
        <v>60</v>
      </c>
      <c r="C213" s="31" t="s">
        <v>154</v>
      </c>
      <c r="D213" s="32">
        <v>3</v>
      </c>
      <c r="E213" s="32"/>
      <c r="F213" s="32">
        <v>1</v>
      </c>
      <c r="G213" s="32">
        <v>28</v>
      </c>
      <c r="H213" s="32">
        <v>9</v>
      </c>
      <c r="I213" s="34">
        <v>30</v>
      </c>
      <c r="J213" s="34"/>
      <c r="K213" s="32">
        <v>1</v>
      </c>
      <c r="L213">
        <f t="shared" si="9"/>
        <v>3</v>
      </c>
      <c r="M213">
        <f t="shared" si="8"/>
        <v>0.33333333333333331</v>
      </c>
    </row>
    <row r="214" spans="1:13" ht="26">
      <c r="A214" s="31" t="s">
        <v>1233</v>
      </c>
      <c r="B214" s="31">
        <v>65</v>
      </c>
      <c r="C214" s="31" t="s">
        <v>154</v>
      </c>
      <c r="D214" s="32">
        <v>2</v>
      </c>
      <c r="E214" s="32"/>
      <c r="F214" s="32">
        <v>0</v>
      </c>
      <c r="G214" s="32">
        <v>94</v>
      </c>
      <c r="H214" s="32">
        <v>10</v>
      </c>
      <c r="I214" s="34">
        <v>27</v>
      </c>
      <c r="J214" s="34"/>
      <c r="K214" s="32">
        <v>1</v>
      </c>
      <c r="L214">
        <f t="shared" si="9"/>
        <v>2</v>
      </c>
      <c r="M214">
        <f t="shared" si="8"/>
        <v>0</v>
      </c>
    </row>
    <row r="215" spans="1:13" ht="26">
      <c r="A215" s="31" t="s">
        <v>1233</v>
      </c>
      <c r="B215" s="31">
        <v>70</v>
      </c>
      <c r="C215" s="31" t="s">
        <v>154</v>
      </c>
      <c r="D215" s="32">
        <v>4</v>
      </c>
      <c r="E215" s="32"/>
      <c r="F215" s="32">
        <v>2</v>
      </c>
      <c r="G215" s="32">
        <v>39</v>
      </c>
      <c r="H215" s="32">
        <v>38</v>
      </c>
      <c r="I215" s="34">
        <v>25</v>
      </c>
      <c r="J215" s="34"/>
      <c r="K215" s="32">
        <v>1</v>
      </c>
      <c r="L215">
        <f t="shared" si="9"/>
        <v>4</v>
      </c>
      <c r="M215">
        <f t="shared" si="8"/>
        <v>0.5</v>
      </c>
    </row>
    <row r="216" spans="1:13" ht="26">
      <c r="A216" s="35" t="s">
        <v>1233</v>
      </c>
      <c r="B216" s="35">
        <v>0</v>
      </c>
      <c r="C216" s="35" t="s">
        <v>156</v>
      </c>
      <c r="D216" s="36">
        <v>2</v>
      </c>
      <c r="E216" s="36"/>
      <c r="F216" s="36">
        <v>0</v>
      </c>
      <c r="G216" s="36"/>
      <c r="H216" s="36"/>
      <c r="I216" s="29">
        <v>10</v>
      </c>
      <c r="J216" s="29"/>
      <c r="K216" s="36">
        <v>4</v>
      </c>
      <c r="L216">
        <f t="shared" si="9"/>
        <v>0.5</v>
      </c>
      <c r="M216">
        <f t="shared" si="8"/>
        <v>0</v>
      </c>
    </row>
    <row r="217" spans="1:13" ht="26">
      <c r="A217" s="35" t="s">
        <v>1233</v>
      </c>
      <c r="B217" s="35">
        <v>10</v>
      </c>
      <c r="C217" s="35" t="s">
        <v>156</v>
      </c>
      <c r="D217" s="36">
        <v>1</v>
      </c>
      <c r="E217" s="36"/>
      <c r="F217" s="36">
        <v>0</v>
      </c>
      <c r="G217" s="52"/>
      <c r="H217" s="52"/>
      <c r="I217" s="29">
        <v>35</v>
      </c>
      <c r="J217" s="29">
        <v>1</v>
      </c>
      <c r="K217" s="36">
        <v>4</v>
      </c>
      <c r="L217">
        <f t="shared" si="9"/>
        <v>0.25</v>
      </c>
      <c r="M217">
        <f t="shared" si="8"/>
        <v>0</v>
      </c>
    </row>
    <row r="218" spans="1:13" ht="26">
      <c r="A218" s="35" t="s">
        <v>1233</v>
      </c>
      <c r="B218" s="35">
        <v>15</v>
      </c>
      <c r="C218" s="35" t="s">
        <v>156</v>
      </c>
      <c r="D218" s="36">
        <v>2</v>
      </c>
      <c r="E218" s="36"/>
      <c r="F218" s="36">
        <v>0</v>
      </c>
      <c r="G218" s="36">
        <v>170</v>
      </c>
      <c r="H218" s="36">
        <v>110</v>
      </c>
      <c r="I218" s="29">
        <v>15</v>
      </c>
      <c r="J218" s="29"/>
      <c r="K218" s="36">
        <v>4</v>
      </c>
      <c r="L218">
        <f t="shared" si="9"/>
        <v>0.5</v>
      </c>
      <c r="M218">
        <f t="shared" si="8"/>
        <v>0</v>
      </c>
    </row>
    <row r="219" spans="1:13" ht="26">
      <c r="A219" s="35" t="s">
        <v>1233</v>
      </c>
      <c r="B219" s="35">
        <v>20</v>
      </c>
      <c r="C219" s="35" t="s">
        <v>156</v>
      </c>
      <c r="D219" s="36">
        <v>4</v>
      </c>
      <c r="E219" s="36"/>
      <c r="F219" s="36">
        <v>3</v>
      </c>
      <c r="G219" s="36"/>
      <c r="H219" s="36"/>
      <c r="I219" s="29">
        <v>50</v>
      </c>
      <c r="J219" s="29">
        <v>1</v>
      </c>
      <c r="K219" s="36">
        <v>4</v>
      </c>
      <c r="L219">
        <f t="shared" si="9"/>
        <v>1</v>
      </c>
      <c r="M219">
        <f t="shared" si="8"/>
        <v>0.75</v>
      </c>
    </row>
    <row r="220" spans="1:13" ht="26">
      <c r="A220" s="35" t="s">
        <v>1233</v>
      </c>
      <c r="B220" s="35">
        <v>25</v>
      </c>
      <c r="C220" s="35" t="s">
        <v>156</v>
      </c>
      <c r="D220" s="36">
        <v>6</v>
      </c>
      <c r="E220" s="36"/>
      <c r="F220" s="36">
        <v>3</v>
      </c>
      <c r="G220" s="36"/>
      <c r="H220" s="36"/>
      <c r="I220" s="29">
        <v>30</v>
      </c>
      <c r="J220" s="29"/>
      <c r="K220" s="36">
        <v>4</v>
      </c>
      <c r="L220">
        <f t="shared" si="9"/>
        <v>1.5</v>
      </c>
      <c r="M220">
        <f t="shared" si="8"/>
        <v>0.5</v>
      </c>
    </row>
    <row r="221" spans="1:13" ht="26">
      <c r="A221" s="35" t="s">
        <v>1233</v>
      </c>
      <c r="B221" s="35">
        <v>30</v>
      </c>
      <c r="C221" s="35" t="s">
        <v>156</v>
      </c>
      <c r="D221" s="36">
        <v>29</v>
      </c>
      <c r="E221" s="36"/>
      <c r="F221" s="36">
        <v>12</v>
      </c>
      <c r="G221" s="36"/>
      <c r="H221" s="36"/>
      <c r="I221" s="29">
        <v>30</v>
      </c>
      <c r="J221" s="29"/>
      <c r="K221" s="36">
        <v>4</v>
      </c>
      <c r="L221">
        <f t="shared" si="9"/>
        <v>7.25</v>
      </c>
      <c r="M221">
        <f t="shared" si="8"/>
        <v>0.41379310344827586</v>
      </c>
    </row>
    <row r="222" spans="1:13" ht="26">
      <c r="A222" s="35" t="s">
        <v>1233</v>
      </c>
      <c r="B222" s="35">
        <v>35</v>
      </c>
      <c r="C222" s="35" t="s">
        <v>156</v>
      </c>
      <c r="D222" s="36">
        <v>14</v>
      </c>
      <c r="E222" s="36"/>
      <c r="F222" s="36">
        <v>3</v>
      </c>
      <c r="G222" s="36"/>
      <c r="H222" s="36"/>
      <c r="I222" s="29">
        <v>81</v>
      </c>
      <c r="J222" s="29"/>
      <c r="K222" s="36">
        <v>4</v>
      </c>
      <c r="L222">
        <f t="shared" si="9"/>
        <v>3.5</v>
      </c>
      <c r="M222">
        <f t="shared" si="8"/>
        <v>0.21428571428571427</v>
      </c>
    </row>
    <row r="223" spans="1:13" ht="26">
      <c r="A223" s="35" t="s">
        <v>1233</v>
      </c>
      <c r="B223" s="35">
        <v>40</v>
      </c>
      <c r="C223" s="35" t="s">
        <v>156</v>
      </c>
      <c r="D223" s="36">
        <v>7</v>
      </c>
      <c r="E223" s="36"/>
      <c r="F223" s="36">
        <v>1</v>
      </c>
      <c r="G223" s="36"/>
      <c r="H223" s="36"/>
      <c r="I223" s="29">
        <v>56</v>
      </c>
      <c r="J223" s="29"/>
      <c r="K223" s="36">
        <v>4</v>
      </c>
      <c r="L223">
        <f t="shared" si="9"/>
        <v>1.75</v>
      </c>
      <c r="M223">
        <f t="shared" si="8"/>
        <v>0.14285714285714285</v>
      </c>
    </row>
    <row r="224" spans="1:13" ht="26">
      <c r="A224" s="35" t="s">
        <v>1233</v>
      </c>
      <c r="B224" s="35">
        <v>45</v>
      </c>
      <c r="C224" s="35" t="s">
        <v>156</v>
      </c>
      <c r="D224" s="36">
        <v>18</v>
      </c>
      <c r="E224" s="36"/>
      <c r="F224" s="36">
        <v>6</v>
      </c>
      <c r="G224" s="36"/>
      <c r="H224" s="36"/>
      <c r="I224" s="29">
        <v>22</v>
      </c>
      <c r="J224" s="29"/>
      <c r="K224" s="36">
        <v>4</v>
      </c>
      <c r="L224">
        <f t="shared" si="9"/>
        <v>4.5</v>
      </c>
      <c r="M224">
        <f t="shared" si="8"/>
        <v>0.33333333333333331</v>
      </c>
    </row>
    <row r="225" spans="1:13" ht="26">
      <c r="A225" s="35" t="s">
        <v>1233</v>
      </c>
      <c r="B225" s="35">
        <v>50</v>
      </c>
      <c r="C225" s="35" t="s">
        <v>156</v>
      </c>
      <c r="D225" s="36">
        <v>11</v>
      </c>
      <c r="E225" s="36"/>
      <c r="F225" s="36">
        <v>4</v>
      </c>
      <c r="G225" s="36"/>
      <c r="H225" s="36"/>
      <c r="I225" s="29">
        <v>27</v>
      </c>
      <c r="J225" s="29">
        <v>1</v>
      </c>
      <c r="K225" s="36">
        <v>4</v>
      </c>
      <c r="L225">
        <f t="shared" si="9"/>
        <v>2.75</v>
      </c>
      <c r="M225">
        <f t="shared" si="8"/>
        <v>0.36363636363636365</v>
      </c>
    </row>
    <row r="226" spans="1:13" ht="26">
      <c r="A226" s="35" t="s">
        <v>1233</v>
      </c>
      <c r="B226" s="35">
        <v>55</v>
      </c>
      <c r="C226" s="35" t="s">
        <v>156</v>
      </c>
      <c r="D226" s="36">
        <v>14</v>
      </c>
      <c r="E226" s="36"/>
      <c r="F226" s="36">
        <v>3</v>
      </c>
      <c r="G226" s="36"/>
      <c r="H226" s="36"/>
      <c r="I226" s="29">
        <v>46</v>
      </c>
      <c r="J226" s="29"/>
      <c r="K226" s="36">
        <v>4</v>
      </c>
      <c r="L226">
        <f t="shared" si="9"/>
        <v>3.5</v>
      </c>
      <c r="M226">
        <f t="shared" si="8"/>
        <v>0.21428571428571427</v>
      </c>
    </row>
    <row r="227" spans="1:13" ht="26">
      <c r="A227" s="35" t="s">
        <v>1233</v>
      </c>
      <c r="B227" s="35">
        <v>5</v>
      </c>
      <c r="C227" s="35" t="s">
        <v>156</v>
      </c>
      <c r="D227" s="36">
        <v>0</v>
      </c>
      <c r="E227" s="36"/>
      <c r="F227" s="36">
        <v>0</v>
      </c>
      <c r="G227" s="36"/>
      <c r="H227" s="36"/>
      <c r="I227" s="29">
        <v>10</v>
      </c>
      <c r="J227" s="29"/>
      <c r="K227" s="36">
        <v>4</v>
      </c>
      <c r="L227">
        <f t="shared" si="9"/>
        <v>0</v>
      </c>
      <c r="M227" t="str">
        <f t="shared" si="8"/>
        <v xml:space="preserve"> </v>
      </c>
    </row>
    <row r="228" spans="1:13" ht="26">
      <c r="A228" s="35" t="s">
        <v>1233</v>
      </c>
      <c r="B228" s="35">
        <v>60</v>
      </c>
      <c r="C228" s="35" t="s">
        <v>156</v>
      </c>
      <c r="D228" s="36">
        <v>7</v>
      </c>
      <c r="E228" s="36"/>
      <c r="F228" s="36">
        <v>2</v>
      </c>
      <c r="G228" s="36"/>
      <c r="H228" s="36"/>
      <c r="I228" s="29">
        <v>30</v>
      </c>
      <c r="J228" s="29"/>
      <c r="K228" s="36">
        <v>4</v>
      </c>
      <c r="L228">
        <f t="shared" si="9"/>
        <v>1.75</v>
      </c>
      <c r="M228">
        <f t="shared" si="8"/>
        <v>0.2857142857142857</v>
      </c>
    </row>
    <row r="229" spans="1:13" ht="26">
      <c r="A229" s="35" t="s">
        <v>1233</v>
      </c>
      <c r="B229" s="35">
        <v>65</v>
      </c>
      <c r="C229" s="35" t="s">
        <v>156</v>
      </c>
      <c r="D229" s="36">
        <v>2</v>
      </c>
      <c r="E229" s="36"/>
      <c r="F229" s="36">
        <v>0</v>
      </c>
      <c r="G229" s="36"/>
      <c r="H229" s="36"/>
      <c r="I229" s="29">
        <v>33</v>
      </c>
      <c r="J229" s="29"/>
      <c r="K229" s="36">
        <v>4</v>
      </c>
      <c r="L229">
        <f t="shared" si="9"/>
        <v>0.5</v>
      </c>
      <c r="M229">
        <f t="shared" si="8"/>
        <v>0</v>
      </c>
    </row>
    <row r="230" spans="1:13" ht="26">
      <c r="A230" s="35" t="s">
        <v>1233</v>
      </c>
      <c r="B230" s="35">
        <v>70</v>
      </c>
      <c r="C230" s="35" t="s">
        <v>156</v>
      </c>
      <c r="D230" s="36">
        <v>11</v>
      </c>
      <c r="E230" s="36"/>
      <c r="F230" s="36">
        <v>7</v>
      </c>
      <c r="G230" s="36"/>
      <c r="H230" s="36"/>
      <c r="I230" s="29">
        <v>35</v>
      </c>
      <c r="J230" s="29"/>
      <c r="K230" s="36">
        <v>4</v>
      </c>
      <c r="L230">
        <f t="shared" si="9"/>
        <v>2.75</v>
      </c>
      <c r="M230">
        <f t="shared" si="8"/>
        <v>0.63636363636363635</v>
      </c>
    </row>
    <row r="231" spans="1:13" ht="26">
      <c r="A231" s="35" t="s">
        <v>1233</v>
      </c>
      <c r="B231" s="35">
        <v>0</v>
      </c>
      <c r="C231" s="35" t="s">
        <v>158</v>
      </c>
      <c r="D231" s="36">
        <v>5</v>
      </c>
      <c r="E231" s="36"/>
      <c r="F231" s="36">
        <v>0</v>
      </c>
      <c r="G231" s="36"/>
      <c r="H231" s="36"/>
      <c r="I231" s="29">
        <v>10</v>
      </c>
      <c r="J231" s="29"/>
      <c r="K231" s="36">
        <v>9</v>
      </c>
      <c r="L231">
        <f t="shared" si="9"/>
        <v>0.55555555555555558</v>
      </c>
      <c r="M231">
        <f t="shared" si="8"/>
        <v>0</v>
      </c>
    </row>
    <row r="232" spans="1:13" ht="26">
      <c r="A232" s="35" t="s">
        <v>1233</v>
      </c>
      <c r="B232" s="35">
        <v>10</v>
      </c>
      <c r="C232" s="35" t="s">
        <v>158</v>
      </c>
      <c r="D232" s="32">
        <v>1</v>
      </c>
      <c r="E232" s="32"/>
      <c r="F232" s="32">
        <v>0</v>
      </c>
      <c r="G232" s="32"/>
      <c r="H232" s="32"/>
      <c r="I232" s="29"/>
      <c r="J232" s="29"/>
      <c r="K232" s="36">
        <v>9</v>
      </c>
      <c r="L232">
        <f t="shared" si="9"/>
        <v>0.1111111111111111</v>
      </c>
      <c r="M232">
        <f t="shared" si="8"/>
        <v>0</v>
      </c>
    </row>
    <row r="233" spans="1:13" ht="26">
      <c r="A233" s="35" t="s">
        <v>1233</v>
      </c>
      <c r="B233" s="35">
        <v>15</v>
      </c>
      <c r="C233" s="35" t="s">
        <v>158</v>
      </c>
      <c r="D233" s="36">
        <v>2</v>
      </c>
      <c r="E233" s="36"/>
      <c r="F233" s="36">
        <v>0</v>
      </c>
      <c r="G233" s="36"/>
      <c r="H233" s="36"/>
      <c r="I233" s="29">
        <v>20</v>
      </c>
      <c r="J233" s="29"/>
      <c r="K233" s="36">
        <v>9</v>
      </c>
      <c r="L233">
        <f t="shared" si="9"/>
        <v>0.22222222222222221</v>
      </c>
      <c r="M233">
        <f t="shared" si="8"/>
        <v>0</v>
      </c>
    </row>
    <row r="234" spans="1:13" ht="26">
      <c r="A234" s="35" t="s">
        <v>1233</v>
      </c>
      <c r="B234" s="35">
        <v>20</v>
      </c>
      <c r="C234" s="35" t="s">
        <v>158</v>
      </c>
      <c r="D234" s="36">
        <v>14</v>
      </c>
      <c r="E234" s="36"/>
      <c r="F234" s="36">
        <v>7</v>
      </c>
      <c r="G234" s="36"/>
      <c r="H234" s="36"/>
      <c r="I234" s="29">
        <v>30</v>
      </c>
      <c r="J234" s="29">
        <v>1</v>
      </c>
      <c r="K234" s="36">
        <v>9</v>
      </c>
      <c r="L234">
        <f t="shared" si="9"/>
        <v>1.5555555555555556</v>
      </c>
      <c r="M234">
        <f t="shared" si="8"/>
        <v>0.5</v>
      </c>
    </row>
    <row r="235" spans="1:13" ht="26">
      <c r="A235" s="35" t="s">
        <v>1233</v>
      </c>
      <c r="B235" s="35">
        <v>25</v>
      </c>
      <c r="C235" s="35" t="s">
        <v>158</v>
      </c>
      <c r="D235" s="36">
        <v>10</v>
      </c>
      <c r="E235" s="36"/>
      <c r="F235" s="36">
        <v>3</v>
      </c>
      <c r="G235" s="36"/>
      <c r="H235" s="36"/>
      <c r="I235" s="29">
        <v>25</v>
      </c>
      <c r="J235" s="29"/>
      <c r="K235" s="36">
        <v>9</v>
      </c>
      <c r="L235">
        <f t="shared" si="9"/>
        <v>1.1111111111111112</v>
      </c>
      <c r="M235">
        <f t="shared" si="8"/>
        <v>0.3</v>
      </c>
    </row>
    <row r="236" spans="1:13" ht="26">
      <c r="A236" s="35" t="s">
        <v>1233</v>
      </c>
      <c r="B236" s="35">
        <v>30</v>
      </c>
      <c r="C236" s="35" t="s">
        <v>158</v>
      </c>
      <c r="D236" s="36">
        <v>44</v>
      </c>
      <c r="E236" s="36"/>
      <c r="F236" s="36">
        <v>21</v>
      </c>
      <c r="G236" s="36"/>
      <c r="H236" s="36"/>
      <c r="I236" s="29">
        <v>30</v>
      </c>
      <c r="J236" s="29"/>
      <c r="K236" s="36">
        <v>9</v>
      </c>
      <c r="L236">
        <f t="shared" si="9"/>
        <v>4.8888888888888893</v>
      </c>
      <c r="M236">
        <f t="shared" si="8"/>
        <v>0.47727272727272729</v>
      </c>
    </row>
    <row r="237" spans="1:13" ht="26">
      <c r="A237" s="35" t="s">
        <v>1233</v>
      </c>
      <c r="B237" s="35">
        <v>35</v>
      </c>
      <c r="C237" s="35" t="s">
        <v>158</v>
      </c>
      <c r="D237" s="36">
        <v>29</v>
      </c>
      <c r="E237" s="36"/>
      <c r="F237" s="36">
        <v>6</v>
      </c>
      <c r="G237" s="36"/>
      <c r="H237" s="36"/>
      <c r="I237" s="29">
        <v>61</v>
      </c>
      <c r="J237" s="29"/>
      <c r="K237" s="36">
        <v>9</v>
      </c>
      <c r="L237">
        <f t="shared" si="9"/>
        <v>3.2222222222222223</v>
      </c>
      <c r="M237">
        <f t="shared" si="8"/>
        <v>0.20689655172413793</v>
      </c>
    </row>
    <row r="238" spans="1:13" ht="26">
      <c r="A238" s="35" t="s">
        <v>1233</v>
      </c>
      <c r="B238" s="35">
        <v>40</v>
      </c>
      <c r="C238" s="35" t="s">
        <v>158</v>
      </c>
      <c r="D238" s="36">
        <v>22</v>
      </c>
      <c r="E238" s="36"/>
      <c r="F238" s="36">
        <v>9</v>
      </c>
      <c r="G238" s="36"/>
      <c r="H238" s="36"/>
      <c r="I238" s="29">
        <v>60</v>
      </c>
      <c r="J238" s="29"/>
      <c r="K238" s="36">
        <v>9</v>
      </c>
      <c r="L238">
        <f t="shared" si="9"/>
        <v>2.4444444444444446</v>
      </c>
      <c r="M238">
        <f t="shared" si="8"/>
        <v>0.40909090909090912</v>
      </c>
    </row>
    <row r="239" spans="1:13" ht="26">
      <c r="A239" s="35" t="s">
        <v>1233</v>
      </c>
      <c r="B239" s="35">
        <v>45</v>
      </c>
      <c r="C239" s="35" t="s">
        <v>158</v>
      </c>
      <c r="D239" s="36">
        <v>28</v>
      </c>
      <c r="E239" s="36"/>
      <c r="F239" s="36">
        <v>14</v>
      </c>
      <c r="G239" s="36"/>
      <c r="H239" s="36"/>
      <c r="I239" s="29">
        <v>42</v>
      </c>
      <c r="J239" s="29"/>
      <c r="K239" s="36">
        <v>9</v>
      </c>
      <c r="L239">
        <f t="shared" si="9"/>
        <v>3.1111111111111112</v>
      </c>
      <c r="M239">
        <f t="shared" si="8"/>
        <v>0.5</v>
      </c>
    </row>
    <row r="240" spans="1:13" ht="26">
      <c r="A240" s="35" t="s">
        <v>1233</v>
      </c>
      <c r="B240" s="35">
        <v>50</v>
      </c>
      <c r="C240" s="35" t="s">
        <v>158</v>
      </c>
      <c r="D240" s="36">
        <v>16</v>
      </c>
      <c r="E240" s="36"/>
      <c r="F240" s="36">
        <v>5</v>
      </c>
      <c r="G240" s="36"/>
      <c r="H240" s="36"/>
      <c r="I240" s="29">
        <v>42</v>
      </c>
      <c r="J240" s="29">
        <v>1</v>
      </c>
      <c r="K240" s="36">
        <v>9</v>
      </c>
      <c r="L240">
        <f t="shared" si="9"/>
        <v>1.7777777777777777</v>
      </c>
      <c r="M240">
        <f t="shared" si="8"/>
        <v>0.3125</v>
      </c>
    </row>
    <row r="241" spans="1:13" ht="26">
      <c r="A241" s="35" t="s">
        <v>1233</v>
      </c>
      <c r="B241" s="35">
        <v>55</v>
      </c>
      <c r="C241" s="35" t="s">
        <v>158</v>
      </c>
      <c r="D241" s="36">
        <v>20</v>
      </c>
      <c r="E241" s="36"/>
      <c r="F241" s="36">
        <v>5</v>
      </c>
      <c r="G241" s="36"/>
      <c r="H241" s="36"/>
      <c r="I241" s="29">
        <v>47</v>
      </c>
      <c r="J241" s="29"/>
      <c r="K241" s="36">
        <v>9</v>
      </c>
      <c r="L241">
        <f t="shared" si="9"/>
        <v>2.2222222222222223</v>
      </c>
      <c r="M241">
        <f t="shared" si="8"/>
        <v>0.25</v>
      </c>
    </row>
    <row r="242" spans="1:13" ht="26">
      <c r="A242" s="35" t="s">
        <v>1233</v>
      </c>
      <c r="B242" s="35">
        <v>5</v>
      </c>
      <c r="C242" s="35" t="s">
        <v>158</v>
      </c>
      <c r="D242" s="36">
        <v>0</v>
      </c>
      <c r="E242" s="36"/>
      <c r="F242" s="36">
        <v>0</v>
      </c>
      <c r="G242" s="36"/>
      <c r="H242" s="36"/>
      <c r="I242" s="29">
        <v>5</v>
      </c>
      <c r="J242" s="29"/>
      <c r="K242" s="36">
        <v>9</v>
      </c>
      <c r="L242">
        <f t="shared" si="9"/>
        <v>0</v>
      </c>
      <c r="M242" t="str">
        <f t="shared" si="8"/>
        <v xml:space="preserve"> </v>
      </c>
    </row>
    <row r="243" spans="1:13" ht="26">
      <c r="A243" s="35" t="s">
        <v>1233</v>
      </c>
      <c r="B243" s="35">
        <v>60</v>
      </c>
      <c r="C243" s="35" t="s">
        <v>158</v>
      </c>
      <c r="D243" s="36">
        <v>11</v>
      </c>
      <c r="E243" s="36"/>
      <c r="F243" s="36">
        <v>5</v>
      </c>
      <c r="G243" s="36"/>
      <c r="H243" s="36"/>
      <c r="I243" s="29">
        <v>65</v>
      </c>
      <c r="J243" s="29"/>
      <c r="K243" s="36">
        <v>9</v>
      </c>
      <c r="L243">
        <f t="shared" si="9"/>
        <v>1.2222222222222223</v>
      </c>
      <c r="M243">
        <f t="shared" si="8"/>
        <v>0.45454545454545453</v>
      </c>
    </row>
    <row r="244" spans="1:13" ht="26">
      <c r="A244" s="35" t="s">
        <v>1233</v>
      </c>
      <c r="B244" s="35">
        <v>65</v>
      </c>
      <c r="C244" s="35" t="s">
        <v>158</v>
      </c>
      <c r="D244" s="36">
        <v>3</v>
      </c>
      <c r="E244" s="36"/>
      <c r="F244" s="36">
        <v>1</v>
      </c>
      <c r="G244" s="36"/>
      <c r="H244" s="36"/>
      <c r="I244" s="29">
        <v>45</v>
      </c>
      <c r="J244" s="29"/>
      <c r="K244" s="36">
        <v>9</v>
      </c>
      <c r="L244">
        <f t="shared" si="9"/>
        <v>0.33333333333333331</v>
      </c>
      <c r="M244">
        <f t="shared" si="8"/>
        <v>0.33333333333333331</v>
      </c>
    </row>
    <row r="245" spans="1:13" ht="26">
      <c r="A245" s="35" t="s">
        <v>1233</v>
      </c>
      <c r="B245" s="35">
        <v>70</v>
      </c>
      <c r="C245" s="35" t="s">
        <v>158</v>
      </c>
      <c r="D245" s="36">
        <v>15</v>
      </c>
      <c r="E245" s="36"/>
      <c r="F245" s="36">
        <v>9</v>
      </c>
      <c r="G245" s="36"/>
      <c r="H245" s="36"/>
      <c r="I245" s="29">
        <v>33</v>
      </c>
      <c r="J245" s="29"/>
      <c r="K245" s="36">
        <v>9</v>
      </c>
      <c r="L245">
        <f t="shared" si="9"/>
        <v>1.6666666666666667</v>
      </c>
      <c r="M245">
        <f t="shared" si="8"/>
        <v>0.6</v>
      </c>
    </row>
    <row r="246" spans="1:13">
      <c r="M246" t="str">
        <f t="shared" si="8"/>
        <v xml:space="preserve"> </v>
      </c>
    </row>
    <row r="247" spans="1:13" ht="26">
      <c r="A247" s="31" t="s">
        <v>1234</v>
      </c>
      <c r="B247" s="31">
        <v>0</v>
      </c>
      <c r="C247" s="31" t="s">
        <v>158</v>
      </c>
      <c r="D247" s="32">
        <v>5</v>
      </c>
      <c r="E247" s="32"/>
      <c r="F247" s="32">
        <v>1</v>
      </c>
      <c r="G247" s="32">
        <v>210</v>
      </c>
      <c r="H247" s="32">
        <v>79</v>
      </c>
      <c r="I247" s="34">
        <v>5</v>
      </c>
      <c r="J247" s="34"/>
      <c r="K247" s="32">
        <v>9</v>
      </c>
      <c r="L247">
        <f t="shared" ref="L247:L260" si="10">D247/K247</f>
        <v>0.55555555555555558</v>
      </c>
      <c r="M247">
        <f t="shared" si="8"/>
        <v>0.2</v>
      </c>
    </row>
    <row r="248" spans="1:13" ht="26">
      <c r="A248" s="31" t="s">
        <v>1234</v>
      </c>
      <c r="B248" s="31">
        <v>10</v>
      </c>
      <c r="C248" s="31" t="s">
        <v>158</v>
      </c>
      <c r="D248" s="32">
        <v>18</v>
      </c>
      <c r="E248" s="32"/>
      <c r="F248" s="32">
        <v>5</v>
      </c>
      <c r="G248" s="32">
        <v>155</v>
      </c>
      <c r="H248" s="32">
        <v>43</v>
      </c>
      <c r="I248" s="34">
        <v>40</v>
      </c>
      <c r="J248" s="34">
        <v>1</v>
      </c>
      <c r="K248" s="32">
        <v>9</v>
      </c>
      <c r="L248">
        <f t="shared" si="10"/>
        <v>2</v>
      </c>
      <c r="M248">
        <f t="shared" si="8"/>
        <v>0.27777777777777779</v>
      </c>
    </row>
    <row r="249" spans="1:13" ht="26">
      <c r="A249" s="31" t="s">
        <v>1234</v>
      </c>
      <c r="B249" s="31">
        <v>15</v>
      </c>
      <c r="C249" s="31" t="s">
        <v>158</v>
      </c>
      <c r="D249" s="32">
        <v>10</v>
      </c>
      <c r="E249" s="32"/>
      <c r="F249" s="32">
        <v>1</v>
      </c>
      <c r="G249" s="32">
        <v>110</v>
      </c>
      <c r="H249" s="32">
        <v>67</v>
      </c>
      <c r="I249" s="34">
        <v>37</v>
      </c>
      <c r="J249" s="34"/>
      <c r="K249" s="32">
        <v>9</v>
      </c>
      <c r="L249">
        <f t="shared" si="10"/>
        <v>1.1111111111111112</v>
      </c>
      <c r="M249">
        <f t="shared" si="8"/>
        <v>0.1</v>
      </c>
    </row>
    <row r="250" spans="1:13" ht="26">
      <c r="A250" s="31" t="s">
        <v>1234</v>
      </c>
      <c r="B250" s="31">
        <v>20</v>
      </c>
      <c r="C250" s="31" t="s">
        <v>158</v>
      </c>
      <c r="D250" s="32">
        <v>21</v>
      </c>
      <c r="E250" s="32"/>
      <c r="F250" s="32">
        <v>8</v>
      </c>
      <c r="G250" s="32">
        <v>70</v>
      </c>
      <c r="H250" s="32">
        <v>10</v>
      </c>
      <c r="I250" s="34">
        <v>10</v>
      </c>
      <c r="J250" s="34">
        <v>1</v>
      </c>
      <c r="K250" s="32">
        <v>9</v>
      </c>
      <c r="L250">
        <f t="shared" si="10"/>
        <v>2.3333333333333335</v>
      </c>
      <c r="M250">
        <f t="shared" si="8"/>
        <v>0.38095238095238093</v>
      </c>
    </row>
    <row r="251" spans="1:13" ht="26">
      <c r="A251" s="31" t="s">
        <v>1234</v>
      </c>
      <c r="B251" s="31">
        <v>25</v>
      </c>
      <c r="C251" s="31" t="s">
        <v>158</v>
      </c>
      <c r="D251" s="32">
        <v>27</v>
      </c>
      <c r="E251" s="32"/>
      <c r="F251" s="32">
        <v>18</v>
      </c>
      <c r="G251" s="32">
        <v>34</v>
      </c>
      <c r="H251" s="32">
        <v>37</v>
      </c>
      <c r="I251" s="34">
        <v>30</v>
      </c>
      <c r="J251" s="34">
        <v>1</v>
      </c>
      <c r="K251" s="32">
        <v>9</v>
      </c>
      <c r="L251">
        <f t="shared" si="10"/>
        <v>3</v>
      </c>
      <c r="M251">
        <f t="shared" si="8"/>
        <v>0.66666666666666663</v>
      </c>
    </row>
    <row r="252" spans="1:13" ht="26">
      <c r="A252" s="31" t="s">
        <v>1234</v>
      </c>
      <c r="B252" s="31">
        <v>30</v>
      </c>
      <c r="C252" s="31" t="s">
        <v>158</v>
      </c>
      <c r="D252" s="32">
        <v>29</v>
      </c>
      <c r="E252" s="32"/>
      <c r="F252" s="32">
        <v>9</v>
      </c>
      <c r="G252" s="32">
        <v>51</v>
      </c>
      <c r="H252" s="32">
        <v>27</v>
      </c>
      <c r="I252" s="34">
        <v>30</v>
      </c>
      <c r="J252" s="34">
        <v>1</v>
      </c>
      <c r="K252" s="32">
        <v>9</v>
      </c>
      <c r="L252">
        <f t="shared" si="10"/>
        <v>3.2222222222222223</v>
      </c>
      <c r="M252">
        <f t="shared" si="8"/>
        <v>0.31034482758620691</v>
      </c>
    </row>
    <row r="253" spans="1:13" ht="26">
      <c r="A253" s="31" t="s">
        <v>1234</v>
      </c>
      <c r="B253" s="31">
        <v>35</v>
      </c>
      <c r="C253" s="31" t="s">
        <v>158</v>
      </c>
      <c r="D253" s="32">
        <v>16</v>
      </c>
      <c r="E253" s="32"/>
      <c r="F253" s="32">
        <v>7</v>
      </c>
      <c r="G253" s="32">
        <v>120</v>
      </c>
      <c r="H253" s="32">
        <v>4</v>
      </c>
      <c r="I253" s="34">
        <v>46</v>
      </c>
      <c r="J253" s="34"/>
      <c r="K253" s="32">
        <v>9</v>
      </c>
      <c r="L253">
        <f t="shared" si="10"/>
        <v>1.7777777777777777</v>
      </c>
      <c r="M253">
        <f t="shared" si="8"/>
        <v>0.4375</v>
      </c>
    </row>
    <row r="254" spans="1:13" ht="26">
      <c r="A254" s="31" t="s">
        <v>1234</v>
      </c>
      <c r="B254" s="31">
        <v>40</v>
      </c>
      <c r="C254" s="31" t="s">
        <v>158</v>
      </c>
      <c r="D254" s="32">
        <v>16</v>
      </c>
      <c r="E254" s="32"/>
      <c r="F254" s="32">
        <v>5</v>
      </c>
      <c r="G254" s="32">
        <v>45</v>
      </c>
      <c r="H254" s="32">
        <v>47</v>
      </c>
      <c r="I254" s="34">
        <v>90</v>
      </c>
      <c r="J254" s="34">
        <v>1</v>
      </c>
      <c r="K254" s="32">
        <v>9</v>
      </c>
      <c r="L254">
        <f t="shared" si="10"/>
        <v>1.7777777777777777</v>
      </c>
      <c r="M254">
        <f t="shared" si="8"/>
        <v>0.3125</v>
      </c>
    </row>
    <row r="255" spans="1:13" ht="26">
      <c r="A255" s="31" t="s">
        <v>1234</v>
      </c>
      <c r="B255" s="31">
        <v>45</v>
      </c>
      <c r="C255" s="31" t="s">
        <v>158</v>
      </c>
      <c r="D255" s="32">
        <v>2</v>
      </c>
      <c r="E255" s="32"/>
      <c r="F255" s="32">
        <v>2</v>
      </c>
      <c r="G255" s="32">
        <v>208</v>
      </c>
      <c r="H255" s="32">
        <v>243</v>
      </c>
      <c r="I255" s="34">
        <v>142</v>
      </c>
      <c r="J255" s="34"/>
      <c r="K255" s="32">
        <v>9</v>
      </c>
      <c r="L255">
        <f t="shared" si="10"/>
        <v>0.22222222222222221</v>
      </c>
      <c r="M255">
        <f t="shared" si="8"/>
        <v>1</v>
      </c>
    </row>
    <row r="256" spans="1:13" ht="26">
      <c r="A256" s="31" t="s">
        <v>1234</v>
      </c>
      <c r="B256" s="31">
        <v>50</v>
      </c>
      <c r="C256" s="31" t="s">
        <v>158</v>
      </c>
      <c r="D256" s="32">
        <v>11</v>
      </c>
      <c r="E256" s="32"/>
      <c r="F256" s="32">
        <v>9</v>
      </c>
      <c r="G256" s="32">
        <v>92</v>
      </c>
      <c r="H256" s="32">
        <v>65</v>
      </c>
      <c r="I256" s="34">
        <v>107</v>
      </c>
      <c r="J256" s="34"/>
      <c r="K256" s="32">
        <v>9</v>
      </c>
      <c r="L256">
        <f t="shared" si="10"/>
        <v>1.2222222222222223</v>
      </c>
      <c r="M256">
        <f t="shared" si="8"/>
        <v>0.81818181818181823</v>
      </c>
    </row>
    <row r="257" spans="1:13" ht="26">
      <c r="A257" s="31" t="s">
        <v>1234</v>
      </c>
      <c r="B257" s="31">
        <v>55</v>
      </c>
      <c r="C257" s="31" t="s">
        <v>158</v>
      </c>
      <c r="D257" s="32">
        <v>5</v>
      </c>
      <c r="E257" s="32"/>
      <c r="F257" s="32">
        <v>4</v>
      </c>
      <c r="G257" s="32">
        <v>182</v>
      </c>
      <c r="H257" s="32">
        <v>81</v>
      </c>
      <c r="I257" s="34">
        <v>113</v>
      </c>
      <c r="J257" s="34">
        <v>1</v>
      </c>
      <c r="K257" s="32">
        <v>9</v>
      </c>
      <c r="L257">
        <f t="shared" si="10"/>
        <v>0.55555555555555558</v>
      </c>
      <c r="M257">
        <f t="shared" si="8"/>
        <v>0.8</v>
      </c>
    </row>
    <row r="258" spans="1:13" ht="26">
      <c r="A258" s="31" t="s">
        <v>1234</v>
      </c>
      <c r="B258" s="31">
        <v>5</v>
      </c>
      <c r="C258" s="31" t="s">
        <v>158</v>
      </c>
      <c r="D258" s="32">
        <v>1</v>
      </c>
      <c r="E258" s="32"/>
      <c r="F258" s="32">
        <v>0</v>
      </c>
      <c r="G258" s="32">
        <v>241</v>
      </c>
      <c r="H258" s="32">
        <v>354</v>
      </c>
      <c r="I258" s="34">
        <v>12</v>
      </c>
      <c r="J258" s="34">
        <v>1</v>
      </c>
      <c r="K258" s="32">
        <v>9</v>
      </c>
      <c r="L258">
        <f t="shared" si="10"/>
        <v>0.1111111111111111</v>
      </c>
      <c r="M258">
        <f t="shared" si="8"/>
        <v>0</v>
      </c>
    </row>
    <row r="259" spans="1:13" ht="26">
      <c r="A259" s="31" t="s">
        <v>1234</v>
      </c>
      <c r="B259" s="31">
        <v>60</v>
      </c>
      <c r="C259" s="31" t="s">
        <v>158</v>
      </c>
      <c r="D259" s="32">
        <v>8</v>
      </c>
      <c r="E259" s="32"/>
      <c r="F259" s="32">
        <v>6</v>
      </c>
      <c r="G259" s="32">
        <v>92</v>
      </c>
      <c r="H259" s="32">
        <v>65</v>
      </c>
      <c r="I259" s="34">
        <v>98</v>
      </c>
      <c r="J259" s="34"/>
      <c r="K259" s="32">
        <v>9</v>
      </c>
      <c r="L259">
        <f t="shared" si="10"/>
        <v>0.88888888888888884</v>
      </c>
      <c r="M259">
        <f t="shared" ref="M259:M322" si="11">IF(D259&gt;0,F259/D259," ")</f>
        <v>0.75</v>
      </c>
    </row>
    <row r="260" spans="1:13" ht="26">
      <c r="A260" s="45" t="s">
        <v>1234</v>
      </c>
      <c r="B260" s="45">
        <v>65</v>
      </c>
      <c r="C260" s="45" t="s">
        <v>158</v>
      </c>
      <c r="D260" s="46">
        <v>1</v>
      </c>
      <c r="E260" s="46"/>
      <c r="F260" s="46">
        <v>1</v>
      </c>
      <c r="G260" s="46">
        <v>560</v>
      </c>
      <c r="H260" s="46">
        <v>40</v>
      </c>
      <c r="I260" s="34">
        <v>100</v>
      </c>
      <c r="J260" s="34">
        <v>1</v>
      </c>
      <c r="K260" s="46">
        <v>9</v>
      </c>
      <c r="L260">
        <f t="shared" si="10"/>
        <v>0.1111111111111111</v>
      </c>
      <c r="M260">
        <f t="shared" si="11"/>
        <v>1</v>
      </c>
    </row>
    <row r="261" spans="1:13">
      <c r="M261" t="str">
        <f t="shared" si="11"/>
        <v xml:space="preserve"> </v>
      </c>
    </row>
    <row r="262" spans="1:13" ht="26">
      <c r="A262" s="31" t="s">
        <v>1235</v>
      </c>
      <c r="B262" s="31">
        <v>0</v>
      </c>
      <c r="C262" s="31" t="s">
        <v>154</v>
      </c>
      <c r="D262" s="32">
        <v>4</v>
      </c>
      <c r="E262" s="32"/>
      <c r="F262" s="32"/>
      <c r="G262" s="36">
        <v>28</v>
      </c>
      <c r="H262" s="36">
        <v>20</v>
      </c>
      <c r="I262" s="34">
        <v>20</v>
      </c>
      <c r="J262" s="34"/>
      <c r="K262" s="32">
        <v>1</v>
      </c>
      <c r="L262">
        <f t="shared" ref="L262:L300" si="12">D262/K262</f>
        <v>4</v>
      </c>
      <c r="M262">
        <f t="shared" si="11"/>
        <v>0</v>
      </c>
    </row>
    <row r="263" spans="1:13" ht="26">
      <c r="A263" s="35" t="s">
        <v>1235</v>
      </c>
      <c r="B263" s="35">
        <v>10</v>
      </c>
      <c r="C263" s="35" t="s">
        <v>154</v>
      </c>
      <c r="D263" s="36">
        <v>0</v>
      </c>
      <c r="E263" s="36"/>
      <c r="F263" s="36"/>
      <c r="G263" s="36"/>
      <c r="H263" s="36"/>
      <c r="I263" s="29">
        <v>60</v>
      </c>
      <c r="J263" s="29"/>
      <c r="K263" s="36">
        <v>1</v>
      </c>
      <c r="L263">
        <f t="shared" si="12"/>
        <v>0</v>
      </c>
      <c r="M263" t="str">
        <f t="shared" si="11"/>
        <v xml:space="preserve"> </v>
      </c>
    </row>
    <row r="264" spans="1:13" ht="26">
      <c r="A264" s="31" t="s">
        <v>1235</v>
      </c>
      <c r="B264" s="31">
        <v>15</v>
      </c>
      <c r="C264" s="31" t="s">
        <v>154</v>
      </c>
      <c r="D264" s="32">
        <v>0</v>
      </c>
      <c r="E264" s="32"/>
      <c r="F264" s="32"/>
      <c r="G264" s="36">
        <v>214</v>
      </c>
      <c r="H264" s="36">
        <v>98</v>
      </c>
      <c r="I264" s="34">
        <v>0</v>
      </c>
      <c r="J264" s="34">
        <v>1</v>
      </c>
      <c r="K264" s="32">
        <v>1</v>
      </c>
      <c r="L264">
        <f t="shared" si="12"/>
        <v>0</v>
      </c>
      <c r="M264" t="str">
        <f t="shared" si="11"/>
        <v xml:space="preserve"> </v>
      </c>
    </row>
    <row r="265" spans="1:13" ht="26">
      <c r="A265" s="31" t="s">
        <v>1235</v>
      </c>
      <c r="B265" s="31">
        <v>20</v>
      </c>
      <c r="C265" s="31" t="s">
        <v>154</v>
      </c>
      <c r="D265" s="32">
        <v>8</v>
      </c>
      <c r="E265" s="32"/>
      <c r="F265" s="32"/>
      <c r="G265" s="36">
        <v>83</v>
      </c>
      <c r="H265" s="36">
        <v>1</v>
      </c>
      <c r="I265" s="34">
        <v>27</v>
      </c>
      <c r="J265" s="34">
        <v>1</v>
      </c>
      <c r="K265" s="32">
        <v>1</v>
      </c>
      <c r="L265">
        <f t="shared" si="12"/>
        <v>8</v>
      </c>
      <c r="M265">
        <f t="shared" si="11"/>
        <v>0</v>
      </c>
    </row>
    <row r="266" spans="1:13" ht="26">
      <c r="A266" s="31" t="s">
        <v>1235</v>
      </c>
      <c r="B266" s="31">
        <v>25</v>
      </c>
      <c r="C266" s="31" t="s">
        <v>154</v>
      </c>
      <c r="D266" s="32">
        <v>1</v>
      </c>
      <c r="E266" s="32"/>
      <c r="F266" s="32"/>
      <c r="G266" s="36">
        <v>55</v>
      </c>
      <c r="H266" s="36">
        <v>165</v>
      </c>
      <c r="I266" s="34">
        <v>5</v>
      </c>
      <c r="J266" s="34">
        <v>1</v>
      </c>
      <c r="K266" s="32">
        <v>1</v>
      </c>
      <c r="L266">
        <f t="shared" si="12"/>
        <v>1</v>
      </c>
      <c r="M266">
        <f t="shared" si="11"/>
        <v>0</v>
      </c>
    </row>
    <row r="267" spans="1:13" ht="26">
      <c r="A267" s="31" t="s">
        <v>1235</v>
      </c>
      <c r="B267" s="31">
        <v>30</v>
      </c>
      <c r="C267" s="31" t="s">
        <v>154</v>
      </c>
      <c r="D267" s="32">
        <v>0</v>
      </c>
      <c r="E267" s="32"/>
      <c r="F267" s="32"/>
      <c r="G267" s="36">
        <v>200</v>
      </c>
      <c r="H267" s="36">
        <v>45</v>
      </c>
      <c r="I267" s="34">
        <v>95</v>
      </c>
      <c r="J267" s="34"/>
      <c r="K267" s="32">
        <v>1</v>
      </c>
      <c r="L267">
        <f t="shared" si="12"/>
        <v>0</v>
      </c>
      <c r="M267" t="str">
        <f t="shared" si="11"/>
        <v xml:space="preserve"> </v>
      </c>
    </row>
    <row r="268" spans="1:13" ht="26">
      <c r="A268" s="31" t="s">
        <v>1235</v>
      </c>
      <c r="B268" s="31">
        <v>35</v>
      </c>
      <c r="C268" s="31" t="s">
        <v>154</v>
      </c>
      <c r="D268" s="32">
        <v>3</v>
      </c>
      <c r="E268" s="32"/>
      <c r="F268" s="32"/>
      <c r="G268" s="36">
        <v>39</v>
      </c>
      <c r="H268" s="36">
        <v>32</v>
      </c>
      <c r="I268" s="34">
        <v>65</v>
      </c>
      <c r="J268" s="34"/>
      <c r="K268" s="32">
        <v>1</v>
      </c>
      <c r="L268">
        <f t="shared" si="12"/>
        <v>3</v>
      </c>
      <c r="M268">
        <f t="shared" si="11"/>
        <v>0</v>
      </c>
    </row>
    <row r="269" spans="1:13" ht="26">
      <c r="A269" s="31" t="s">
        <v>1235</v>
      </c>
      <c r="B269" s="31">
        <v>40</v>
      </c>
      <c r="C269" s="31" t="s">
        <v>154</v>
      </c>
      <c r="D269" s="32">
        <v>1</v>
      </c>
      <c r="E269" s="32"/>
      <c r="F269" s="32"/>
      <c r="G269" s="36">
        <v>61</v>
      </c>
      <c r="H269" s="36">
        <v>47</v>
      </c>
      <c r="I269" s="34">
        <v>10</v>
      </c>
      <c r="J269" s="34">
        <v>1</v>
      </c>
      <c r="K269" s="32">
        <v>1</v>
      </c>
      <c r="L269">
        <f t="shared" si="12"/>
        <v>1</v>
      </c>
      <c r="M269">
        <f t="shared" si="11"/>
        <v>0</v>
      </c>
    </row>
    <row r="270" spans="1:13" ht="26">
      <c r="A270" s="31" t="s">
        <v>1235</v>
      </c>
      <c r="B270" s="31">
        <v>45</v>
      </c>
      <c r="C270" s="31" t="s">
        <v>154</v>
      </c>
      <c r="D270" s="32">
        <v>0</v>
      </c>
      <c r="E270" s="32"/>
      <c r="F270" s="32"/>
      <c r="G270" s="36">
        <v>145</v>
      </c>
      <c r="H270" s="36">
        <v>56</v>
      </c>
      <c r="I270" s="34">
        <v>35</v>
      </c>
      <c r="J270" s="34">
        <v>1</v>
      </c>
      <c r="K270" s="32">
        <v>1</v>
      </c>
      <c r="L270">
        <f t="shared" si="12"/>
        <v>0</v>
      </c>
      <c r="M270" t="str">
        <f t="shared" si="11"/>
        <v xml:space="preserve"> </v>
      </c>
    </row>
    <row r="271" spans="1:13" ht="26">
      <c r="A271" s="45" t="s">
        <v>1235</v>
      </c>
      <c r="B271" s="31">
        <v>50</v>
      </c>
      <c r="C271" s="31" t="s">
        <v>154</v>
      </c>
      <c r="D271" s="32">
        <v>1</v>
      </c>
      <c r="E271" s="32"/>
      <c r="F271" s="32"/>
      <c r="G271" s="36">
        <v>75</v>
      </c>
      <c r="H271" s="36">
        <v>134</v>
      </c>
      <c r="I271" s="34">
        <v>75</v>
      </c>
      <c r="J271" s="34"/>
      <c r="K271" s="32">
        <v>1</v>
      </c>
      <c r="L271">
        <f t="shared" si="12"/>
        <v>1</v>
      </c>
      <c r="M271">
        <f t="shared" si="11"/>
        <v>0</v>
      </c>
    </row>
    <row r="272" spans="1:13" ht="26">
      <c r="A272" s="45" t="s">
        <v>1235</v>
      </c>
      <c r="B272" s="31">
        <v>55</v>
      </c>
      <c r="C272" s="31" t="s">
        <v>154</v>
      </c>
      <c r="D272" s="32">
        <v>1</v>
      </c>
      <c r="E272" s="32"/>
      <c r="F272" s="32"/>
      <c r="G272" s="36">
        <v>123</v>
      </c>
      <c r="H272" s="36">
        <v>200</v>
      </c>
      <c r="I272" s="34">
        <v>43</v>
      </c>
      <c r="J272" s="34"/>
      <c r="K272" s="32">
        <v>1</v>
      </c>
      <c r="L272">
        <f t="shared" si="12"/>
        <v>1</v>
      </c>
      <c r="M272">
        <f t="shared" si="11"/>
        <v>0</v>
      </c>
    </row>
    <row r="273" spans="1:13" ht="26">
      <c r="A273" s="31" t="s">
        <v>1235</v>
      </c>
      <c r="B273" s="31">
        <v>5</v>
      </c>
      <c r="C273" s="31" t="s">
        <v>154</v>
      </c>
      <c r="D273" s="32">
        <v>1</v>
      </c>
      <c r="E273" s="32"/>
      <c r="F273" s="32"/>
      <c r="G273" s="32">
        <v>106</v>
      </c>
      <c r="H273" s="32">
        <v>143</v>
      </c>
      <c r="I273" s="34">
        <v>15</v>
      </c>
      <c r="J273" s="34"/>
      <c r="K273" s="32">
        <v>1</v>
      </c>
      <c r="L273">
        <f t="shared" si="12"/>
        <v>1</v>
      </c>
      <c r="M273">
        <f t="shared" si="11"/>
        <v>0</v>
      </c>
    </row>
    <row r="274" spans="1:13" ht="26">
      <c r="A274" s="45" t="s">
        <v>1235</v>
      </c>
      <c r="B274" s="31">
        <v>60</v>
      </c>
      <c r="C274" s="31" t="s">
        <v>154</v>
      </c>
      <c r="D274" s="32">
        <v>1</v>
      </c>
      <c r="E274" s="32"/>
      <c r="F274" s="32"/>
      <c r="G274" s="36">
        <v>79</v>
      </c>
      <c r="H274" s="36">
        <v>89</v>
      </c>
      <c r="I274" s="34">
        <v>35</v>
      </c>
      <c r="J274" s="34"/>
      <c r="K274" s="32">
        <v>1</v>
      </c>
      <c r="L274">
        <f t="shared" si="12"/>
        <v>1</v>
      </c>
      <c r="M274">
        <f t="shared" si="11"/>
        <v>0</v>
      </c>
    </row>
    <row r="275" spans="1:13" ht="26">
      <c r="A275" s="35" t="s">
        <v>1235</v>
      </c>
      <c r="B275" s="35">
        <v>0</v>
      </c>
      <c r="C275" s="35" t="s">
        <v>156</v>
      </c>
      <c r="D275" s="36">
        <v>4</v>
      </c>
      <c r="E275" s="36"/>
      <c r="F275" s="36"/>
      <c r="G275" s="36"/>
      <c r="H275" s="36"/>
      <c r="I275" s="29">
        <v>20</v>
      </c>
      <c r="J275" s="29"/>
      <c r="K275" s="36">
        <v>4</v>
      </c>
      <c r="L275">
        <f t="shared" si="12"/>
        <v>1</v>
      </c>
      <c r="M275">
        <f t="shared" si="11"/>
        <v>0</v>
      </c>
    </row>
    <row r="276" spans="1:13" ht="26">
      <c r="A276" s="35" t="s">
        <v>1235</v>
      </c>
      <c r="B276" s="35">
        <v>10</v>
      </c>
      <c r="C276" s="35" t="s">
        <v>156</v>
      </c>
      <c r="D276" s="36">
        <v>0</v>
      </c>
      <c r="E276" s="36"/>
      <c r="F276" s="36"/>
      <c r="G276" s="36"/>
      <c r="H276" s="36"/>
      <c r="I276" s="29">
        <v>25</v>
      </c>
      <c r="J276" s="29">
        <v>1</v>
      </c>
      <c r="K276" s="36">
        <v>4</v>
      </c>
      <c r="L276">
        <f t="shared" si="12"/>
        <v>0</v>
      </c>
      <c r="M276" t="str">
        <f t="shared" si="11"/>
        <v xml:space="preserve"> </v>
      </c>
    </row>
    <row r="277" spans="1:13" ht="26">
      <c r="A277" s="35" t="s">
        <v>1235</v>
      </c>
      <c r="B277" s="35">
        <v>15</v>
      </c>
      <c r="C277" s="35" t="s">
        <v>156</v>
      </c>
      <c r="D277" s="36">
        <v>15</v>
      </c>
      <c r="E277" s="36"/>
      <c r="F277" s="36"/>
      <c r="G277" s="36"/>
      <c r="H277" s="36"/>
      <c r="I277" s="29">
        <v>30</v>
      </c>
      <c r="J277" s="29">
        <v>1</v>
      </c>
      <c r="K277" s="36">
        <v>4</v>
      </c>
      <c r="L277">
        <f t="shared" si="12"/>
        <v>3.75</v>
      </c>
      <c r="M277">
        <f t="shared" si="11"/>
        <v>0</v>
      </c>
    </row>
    <row r="278" spans="1:13" ht="26">
      <c r="A278" s="35" t="s">
        <v>1235</v>
      </c>
      <c r="B278" s="35">
        <v>20</v>
      </c>
      <c r="C278" s="35" t="s">
        <v>156</v>
      </c>
      <c r="D278" s="36">
        <v>22</v>
      </c>
      <c r="E278" s="36"/>
      <c r="F278" s="36"/>
      <c r="G278" s="36"/>
      <c r="H278" s="36"/>
      <c r="I278" s="29">
        <v>35</v>
      </c>
      <c r="J278" s="29">
        <v>1</v>
      </c>
      <c r="K278" s="36">
        <v>4</v>
      </c>
      <c r="L278">
        <f t="shared" si="12"/>
        <v>5.5</v>
      </c>
      <c r="M278">
        <f t="shared" si="11"/>
        <v>0</v>
      </c>
    </row>
    <row r="279" spans="1:13" ht="26">
      <c r="A279" s="35" t="s">
        <v>1235</v>
      </c>
      <c r="B279" s="35">
        <v>25</v>
      </c>
      <c r="C279" s="35" t="s">
        <v>156</v>
      </c>
      <c r="D279" s="36">
        <v>2</v>
      </c>
      <c r="E279" s="36"/>
      <c r="F279" s="36"/>
      <c r="G279" s="36"/>
      <c r="H279" s="36"/>
      <c r="I279" s="29">
        <v>10</v>
      </c>
      <c r="J279" s="29">
        <v>1</v>
      </c>
      <c r="K279" s="36">
        <v>4</v>
      </c>
      <c r="L279">
        <f t="shared" si="12"/>
        <v>0.5</v>
      </c>
      <c r="M279">
        <f t="shared" si="11"/>
        <v>0</v>
      </c>
    </row>
    <row r="280" spans="1:13" ht="26">
      <c r="A280" s="35" t="s">
        <v>1235</v>
      </c>
      <c r="B280" s="35">
        <v>30</v>
      </c>
      <c r="C280" s="35" t="s">
        <v>156</v>
      </c>
      <c r="D280" s="36">
        <v>0</v>
      </c>
      <c r="E280" s="36"/>
      <c r="F280" s="36"/>
      <c r="G280" s="36"/>
      <c r="H280" s="36"/>
      <c r="I280" s="29">
        <v>55</v>
      </c>
      <c r="J280" s="29"/>
      <c r="K280" s="36">
        <v>4</v>
      </c>
      <c r="L280">
        <f t="shared" si="12"/>
        <v>0</v>
      </c>
      <c r="M280" t="str">
        <f t="shared" si="11"/>
        <v xml:space="preserve"> </v>
      </c>
    </row>
    <row r="281" spans="1:13" ht="26">
      <c r="A281" s="35" t="s">
        <v>1235</v>
      </c>
      <c r="B281" s="35">
        <v>35</v>
      </c>
      <c r="C281" s="35" t="s">
        <v>156</v>
      </c>
      <c r="D281" s="36">
        <v>18</v>
      </c>
      <c r="E281" s="36"/>
      <c r="F281" s="36"/>
      <c r="G281" s="36"/>
      <c r="H281" s="36"/>
      <c r="I281" s="29">
        <v>45</v>
      </c>
      <c r="J281" s="29">
        <v>1</v>
      </c>
      <c r="K281" s="36">
        <v>4</v>
      </c>
      <c r="L281">
        <f t="shared" si="12"/>
        <v>4.5</v>
      </c>
      <c r="M281">
        <f t="shared" si="11"/>
        <v>0</v>
      </c>
    </row>
    <row r="282" spans="1:13" ht="26">
      <c r="A282" s="35" t="s">
        <v>1235</v>
      </c>
      <c r="B282" s="35">
        <v>40</v>
      </c>
      <c r="C282" s="35" t="s">
        <v>156</v>
      </c>
      <c r="D282" s="36">
        <v>16</v>
      </c>
      <c r="E282" s="36"/>
      <c r="F282" s="36"/>
      <c r="G282" s="36"/>
      <c r="H282" s="36"/>
      <c r="I282" s="29">
        <v>55</v>
      </c>
      <c r="J282" s="29">
        <v>1</v>
      </c>
      <c r="K282" s="36">
        <v>4</v>
      </c>
      <c r="L282">
        <f t="shared" si="12"/>
        <v>4</v>
      </c>
      <c r="M282">
        <f t="shared" si="11"/>
        <v>0</v>
      </c>
    </row>
    <row r="283" spans="1:13" ht="26">
      <c r="A283" s="35" t="s">
        <v>1235</v>
      </c>
      <c r="B283" s="35">
        <v>45</v>
      </c>
      <c r="C283" s="35" t="s">
        <v>156</v>
      </c>
      <c r="D283" s="36">
        <v>3</v>
      </c>
      <c r="E283" s="36"/>
      <c r="F283" s="36"/>
      <c r="G283" s="36"/>
      <c r="H283" s="36"/>
      <c r="I283" s="29">
        <v>65</v>
      </c>
      <c r="J283" s="29">
        <v>1</v>
      </c>
      <c r="K283" s="36">
        <v>4</v>
      </c>
      <c r="L283">
        <f t="shared" si="12"/>
        <v>0.75</v>
      </c>
      <c r="M283">
        <f t="shared" si="11"/>
        <v>0</v>
      </c>
    </row>
    <row r="284" spans="1:13" ht="26">
      <c r="A284" s="50" t="s">
        <v>1235</v>
      </c>
      <c r="B284" s="35">
        <v>50</v>
      </c>
      <c r="C284" s="35" t="s">
        <v>156</v>
      </c>
      <c r="D284" s="36">
        <v>2</v>
      </c>
      <c r="E284" s="36"/>
      <c r="F284" s="36"/>
      <c r="G284" s="36"/>
      <c r="H284" s="36"/>
      <c r="I284" s="29">
        <v>65</v>
      </c>
      <c r="J284" s="29"/>
      <c r="K284" s="36">
        <v>4</v>
      </c>
      <c r="L284">
        <f t="shared" si="12"/>
        <v>0.5</v>
      </c>
      <c r="M284">
        <f t="shared" si="11"/>
        <v>0</v>
      </c>
    </row>
    <row r="285" spans="1:13" ht="26">
      <c r="A285" s="50" t="s">
        <v>1235</v>
      </c>
      <c r="B285" s="35">
        <v>55</v>
      </c>
      <c r="C285" s="35" t="s">
        <v>156</v>
      </c>
      <c r="D285" s="36">
        <v>1</v>
      </c>
      <c r="E285" s="36"/>
      <c r="F285" s="36"/>
      <c r="G285" s="36"/>
      <c r="H285" s="36"/>
      <c r="I285" s="29">
        <v>32</v>
      </c>
      <c r="J285" s="29"/>
      <c r="K285" s="36">
        <v>4</v>
      </c>
      <c r="L285">
        <f t="shared" si="12"/>
        <v>0.25</v>
      </c>
      <c r="M285">
        <f t="shared" si="11"/>
        <v>0</v>
      </c>
    </row>
    <row r="286" spans="1:13" ht="26">
      <c r="A286" s="35" t="s">
        <v>1235</v>
      </c>
      <c r="B286" s="35">
        <v>5</v>
      </c>
      <c r="C286" s="35" t="s">
        <v>156</v>
      </c>
      <c r="D286" s="36">
        <v>1</v>
      </c>
      <c r="E286" s="36"/>
      <c r="F286" s="36"/>
      <c r="G286" s="36"/>
      <c r="H286" s="36"/>
      <c r="I286" s="29">
        <v>25</v>
      </c>
      <c r="J286" s="29"/>
      <c r="K286" s="36">
        <v>4</v>
      </c>
      <c r="L286">
        <f t="shared" si="12"/>
        <v>0.25</v>
      </c>
      <c r="M286">
        <f t="shared" si="11"/>
        <v>0</v>
      </c>
    </row>
    <row r="287" spans="1:13" ht="26">
      <c r="A287" s="50" t="s">
        <v>1235</v>
      </c>
      <c r="B287" s="35">
        <v>60</v>
      </c>
      <c r="C287" s="35" t="s">
        <v>156</v>
      </c>
      <c r="D287" s="36">
        <v>12</v>
      </c>
      <c r="E287" s="36"/>
      <c r="F287" s="36"/>
      <c r="G287" s="36"/>
      <c r="H287" s="36"/>
      <c r="I287" s="29">
        <v>35</v>
      </c>
      <c r="J287" s="29"/>
      <c r="K287" s="36">
        <v>4</v>
      </c>
      <c r="L287">
        <f t="shared" si="12"/>
        <v>3</v>
      </c>
      <c r="M287">
        <f t="shared" si="11"/>
        <v>0</v>
      </c>
    </row>
    <row r="288" spans="1:13" ht="26">
      <c r="A288" s="35" t="s">
        <v>1235</v>
      </c>
      <c r="B288" s="35">
        <v>0</v>
      </c>
      <c r="C288" s="35" t="s">
        <v>158</v>
      </c>
      <c r="D288" s="36">
        <v>10</v>
      </c>
      <c r="E288" s="36"/>
      <c r="F288" s="36"/>
      <c r="G288" s="52"/>
      <c r="H288" s="52"/>
      <c r="I288" s="29">
        <v>20</v>
      </c>
      <c r="J288" s="29"/>
      <c r="K288" s="36">
        <v>9</v>
      </c>
      <c r="L288">
        <f t="shared" si="12"/>
        <v>1.1111111111111112</v>
      </c>
      <c r="M288">
        <f t="shared" si="11"/>
        <v>0</v>
      </c>
    </row>
    <row r="289" spans="1:13" ht="26">
      <c r="A289" s="35" t="s">
        <v>1235</v>
      </c>
      <c r="B289" s="35">
        <v>10</v>
      </c>
      <c r="C289" s="35" t="s">
        <v>158</v>
      </c>
      <c r="D289" s="36">
        <v>0</v>
      </c>
      <c r="E289" s="36"/>
      <c r="F289" s="36"/>
      <c r="G289" s="36"/>
      <c r="H289" s="36"/>
      <c r="I289" s="29">
        <v>20</v>
      </c>
      <c r="J289" s="29">
        <v>1</v>
      </c>
      <c r="K289" s="36">
        <v>9</v>
      </c>
      <c r="L289">
        <f t="shared" si="12"/>
        <v>0</v>
      </c>
      <c r="M289" t="str">
        <f t="shared" si="11"/>
        <v xml:space="preserve"> </v>
      </c>
    </row>
    <row r="290" spans="1:13" ht="26">
      <c r="A290" s="35" t="s">
        <v>1235</v>
      </c>
      <c r="B290" s="35">
        <v>15</v>
      </c>
      <c r="C290" s="35" t="s">
        <v>158</v>
      </c>
      <c r="D290" s="36">
        <v>28</v>
      </c>
      <c r="E290" s="36"/>
      <c r="F290" s="36"/>
      <c r="G290" s="52"/>
      <c r="H290" s="52"/>
      <c r="I290" s="29">
        <v>45</v>
      </c>
      <c r="J290" s="29">
        <v>1</v>
      </c>
      <c r="K290" s="36">
        <v>9</v>
      </c>
      <c r="L290">
        <f t="shared" si="12"/>
        <v>3.1111111111111112</v>
      </c>
      <c r="M290">
        <f t="shared" si="11"/>
        <v>0</v>
      </c>
    </row>
    <row r="291" spans="1:13" ht="26">
      <c r="A291" s="35" t="s">
        <v>1235</v>
      </c>
      <c r="B291" s="35">
        <v>20</v>
      </c>
      <c r="C291" s="35" t="s">
        <v>158</v>
      </c>
      <c r="D291" s="36">
        <v>45</v>
      </c>
      <c r="E291" s="36"/>
      <c r="F291" s="36"/>
      <c r="G291" s="52"/>
      <c r="H291" s="52"/>
      <c r="I291" s="29">
        <v>35</v>
      </c>
      <c r="J291" s="29">
        <v>1</v>
      </c>
      <c r="K291" s="36">
        <v>9</v>
      </c>
      <c r="L291">
        <f t="shared" si="12"/>
        <v>5</v>
      </c>
      <c r="M291">
        <f t="shared" si="11"/>
        <v>0</v>
      </c>
    </row>
    <row r="292" spans="1:13" ht="26">
      <c r="A292" s="35" t="s">
        <v>1235</v>
      </c>
      <c r="B292" s="35">
        <v>25</v>
      </c>
      <c r="C292" s="35" t="s">
        <v>158</v>
      </c>
      <c r="D292" s="36">
        <v>14</v>
      </c>
      <c r="E292" s="36"/>
      <c r="F292" s="36"/>
      <c r="G292" s="52"/>
      <c r="H292" s="52"/>
      <c r="I292" s="29">
        <v>15</v>
      </c>
      <c r="J292" s="29">
        <v>1</v>
      </c>
      <c r="K292" s="36">
        <v>9</v>
      </c>
      <c r="L292">
        <f t="shared" si="12"/>
        <v>1.5555555555555556</v>
      </c>
      <c r="M292">
        <f t="shared" si="11"/>
        <v>0</v>
      </c>
    </row>
    <row r="293" spans="1:13" ht="26">
      <c r="A293" s="35" t="s">
        <v>1235</v>
      </c>
      <c r="B293" s="35">
        <v>30</v>
      </c>
      <c r="C293" s="35" t="s">
        <v>158</v>
      </c>
      <c r="D293" s="36">
        <v>8</v>
      </c>
      <c r="E293" s="36"/>
      <c r="F293" s="36"/>
      <c r="G293" s="52"/>
      <c r="H293" s="52"/>
      <c r="I293" s="29">
        <v>40</v>
      </c>
      <c r="J293" s="29"/>
      <c r="K293" s="36">
        <v>9</v>
      </c>
      <c r="L293">
        <f t="shared" si="12"/>
        <v>0.88888888888888884</v>
      </c>
      <c r="M293">
        <f t="shared" si="11"/>
        <v>0</v>
      </c>
    </row>
    <row r="294" spans="1:13" ht="26">
      <c r="A294" s="35" t="s">
        <v>1235</v>
      </c>
      <c r="B294" s="35">
        <v>35</v>
      </c>
      <c r="C294" s="35" t="s">
        <v>158</v>
      </c>
      <c r="D294" s="36">
        <v>37</v>
      </c>
      <c r="E294" s="36"/>
      <c r="F294" s="36"/>
      <c r="G294" s="52"/>
      <c r="H294" s="52"/>
      <c r="I294" s="29">
        <v>50</v>
      </c>
      <c r="J294" s="29">
        <v>1</v>
      </c>
      <c r="K294" s="36">
        <v>9</v>
      </c>
      <c r="L294">
        <f t="shared" si="12"/>
        <v>4.1111111111111107</v>
      </c>
      <c r="M294">
        <f t="shared" si="11"/>
        <v>0</v>
      </c>
    </row>
    <row r="295" spans="1:13" ht="26">
      <c r="A295" s="35" t="s">
        <v>1235</v>
      </c>
      <c r="B295" s="35">
        <v>40</v>
      </c>
      <c r="C295" s="35" t="s">
        <v>158</v>
      </c>
      <c r="D295" s="36">
        <v>17</v>
      </c>
      <c r="E295" s="36"/>
      <c r="F295" s="36"/>
      <c r="G295" s="52"/>
      <c r="H295" s="52"/>
      <c r="I295" s="29">
        <v>15</v>
      </c>
      <c r="J295" s="29">
        <v>1</v>
      </c>
      <c r="K295" s="36">
        <v>9</v>
      </c>
      <c r="L295">
        <f t="shared" si="12"/>
        <v>1.8888888888888888</v>
      </c>
      <c r="M295">
        <f t="shared" si="11"/>
        <v>0</v>
      </c>
    </row>
    <row r="296" spans="1:13" ht="26">
      <c r="A296" s="35" t="s">
        <v>1235</v>
      </c>
      <c r="B296" s="35">
        <v>45</v>
      </c>
      <c r="C296" s="35" t="s">
        <v>158</v>
      </c>
      <c r="D296" s="36">
        <v>3</v>
      </c>
      <c r="E296" s="36"/>
      <c r="F296" s="36"/>
      <c r="G296" s="52"/>
      <c r="H296" s="52"/>
      <c r="I296" s="29">
        <v>23</v>
      </c>
      <c r="J296" s="29">
        <v>1</v>
      </c>
      <c r="K296" s="36">
        <v>9</v>
      </c>
      <c r="L296">
        <f t="shared" si="12"/>
        <v>0.33333333333333331</v>
      </c>
      <c r="M296">
        <f t="shared" si="11"/>
        <v>0</v>
      </c>
    </row>
    <row r="297" spans="1:13" ht="26">
      <c r="A297" s="50" t="s">
        <v>1235</v>
      </c>
      <c r="B297" s="35">
        <v>50</v>
      </c>
      <c r="C297" s="35" t="s">
        <v>158</v>
      </c>
      <c r="D297" s="36">
        <v>2</v>
      </c>
      <c r="E297" s="36"/>
      <c r="F297" s="36"/>
      <c r="G297" s="52"/>
      <c r="H297" s="52"/>
      <c r="I297" s="29">
        <v>70</v>
      </c>
      <c r="J297" s="29"/>
      <c r="K297" s="36">
        <v>9</v>
      </c>
      <c r="L297">
        <f t="shared" si="12"/>
        <v>0.22222222222222221</v>
      </c>
      <c r="M297">
        <f t="shared" si="11"/>
        <v>0</v>
      </c>
    </row>
    <row r="298" spans="1:13" ht="26">
      <c r="A298" s="50" t="s">
        <v>1235</v>
      </c>
      <c r="B298" s="35">
        <v>55</v>
      </c>
      <c r="C298" s="35" t="s">
        <v>158</v>
      </c>
      <c r="D298" s="36">
        <v>3</v>
      </c>
      <c r="E298" s="36"/>
      <c r="F298" s="36"/>
      <c r="G298" s="52"/>
      <c r="H298" s="52"/>
      <c r="I298" s="29">
        <v>32</v>
      </c>
      <c r="J298" s="29"/>
      <c r="K298" s="36">
        <v>9</v>
      </c>
      <c r="L298">
        <f t="shared" si="12"/>
        <v>0.33333333333333331</v>
      </c>
      <c r="M298">
        <f t="shared" si="11"/>
        <v>0</v>
      </c>
    </row>
    <row r="299" spans="1:13" ht="26">
      <c r="A299" s="35" t="s">
        <v>1235</v>
      </c>
      <c r="B299" s="35">
        <v>5</v>
      </c>
      <c r="C299" s="35" t="s">
        <v>158</v>
      </c>
      <c r="D299" s="36">
        <v>1</v>
      </c>
      <c r="E299" s="36"/>
      <c r="F299" s="36"/>
      <c r="G299" s="52"/>
      <c r="H299" s="52"/>
      <c r="I299" s="29">
        <v>30</v>
      </c>
      <c r="J299" s="29"/>
      <c r="K299" s="36">
        <v>9</v>
      </c>
      <c r="L299">
        <f t="shared" si="12"/>
        <v>0.1111111111111111</v>
      </c>
      <c r="M299">
        <f t="shared" si="11"/>
        <v>0</v>
      </c>
    </row>
    <row r="300" spans="1:13" ht="26">
      <c r="A300" s="50" t="s">
        <v>1235</v>
      </c>
      <c r="B300" s="35">
        <v>60</v>
      </c>
      <c r="C300" s="35" t="s">
        <v>158</v>
      </c>
      <c r="D300" s="36">
        <v>22</v>
      </c>
      <c r="E300" s="36"/>
      <c r="F300" s="36"/>
      <c r="G300" s="52"/>
      <c r="H300" s="52"/>
      <c r="I300" s="29">
        <v>102</v>
      </c>
      <c r="J300" s="29"/>
      <c r="K300" s="36">
        <v>9</v>
      </c>
      <c r="L300">
        <f t="shared" si="12"/>
        <v>2.4444444444444446</v>
      </c>
      <c r="M300">
        <f t="shared" si="11"/>
        <v>0</v>
      </c>
    </row>
    <row r="301" spans="1:13">
      <c r="A301" s="35"/>
      <c r="B301" s="35"/>
      <c r="C301" s="35"/>
      <c r="D301" s="36"/>
      <c r="E301" s="36"/>
      <c r="F301" s="36"/>
      <c r="G301" s="36"/>
      <c r="H301" s="36"/>
      <c r="I301" s="29"/>
      <c r="J301" s="29"/>
      <c r="K301" s="36"/>
      <c r="M301" t="str">
        <f t="shared" si="11"/>
        <v xml:space="preserve"> </v>
      </c>
    </row>
    <row r="302" spans="1:13" ht="26">
      <c r="A302" s="31" t="s">
        <v>1236</v>
      </c>
      <c r="B302" s="31">
        <v>0</v>
      </c>
      <c r="C302" s="31" t="s">
        <v>154</v>
      </c>
      <c r="D302" s="32">
        <v>0</v>
      </c>
      <c r="E302" s="32"/>
      <c r="F302" s="32">
        <v>0</v>
      </c>
      <c r="G302" s="32"/>
      <c r="H302" s="32"/>
      <c r="I302" s="34">
        <v>0</v>
      </c>
      <c r="J302" s="34"/>
      <c r="K302" s="32">
        <v>1</v>
      </c>
      <c r="L302">
        <f t="shared" ref="L302:L343" si="13">D302/K302</f>
        <v>0</v>
      </c>
      <c r="M302" t="str">
        <f t="shared" si="11"/>
        <v xml:space="preserve"> </v>
      </c>
    </row>
    <row r="303" spans="1:13" ht="26">
      <c r="A303" s="31" t="s">
        <v>1236</v>
      </c>
      <c r="B303" s="31">
        <v>10</v>
      </c>
      <c r="C303" s="31" t="s">
        <v>154</v>
      </c>
      <c r="D303" s="32">
        <v>0</v>
      </c>
      <c r="E303" s="32"/>
      <c r="F303" s="32">
        <v>0</v>
      </c>
      <c r="G303" s="32"/>
      <c r="H303" s="32"/>
      <c r="I303" s="34">
        <v>0</v>
      </c>
      <c r="J303" s="34"/>
      <c r="K303" s="32">
        <v>1</v>
      </c>
      <c r="L303">
        <f t="shared" si="13"/>
        <v>0</v>
      </c>
      <c r="M303" t="str">
        <f t="shared" si="11"/>
        <v xml:space="preserve"> </v>
      </c>
    </row>
    <row r="304" spans="1:13" ht="26">
      <c r="A304" s="31" t="s">
        <v>1236</v>
      </c>
      <c r="B304" s="31">
        <v>15</v>
      </c>
      <c r="C304" s="31" t="s">
        <v>154</v>
      </c>
      <c r="D304" s="32">
        <v>1</v>
      </c>
      <c r="E304" s="32"/>
      <c r="F304" s="32">
        <v>0</v>
      </c>
      <c r="G304" s="36">
        <v>110</v>
      </c>
      <c r="H304" s="36">
        <v>35</v>
      </c>
      <c r="I304" s="34">
        <v>10</v>
      </c>
      <c r="J304" s="34"/>
      <c r="K304" s="32">
        <v>1</v>
      </c>
      <c r="L304">
        <f t="shared" si="13"/>
        <v>1</v>
      </c>
      <c r="M304">
        <f t="shared" si="11"/>
        <v>0</v>
      </c>
    </row>
    <row r="305" spans="1:13" ht="26">
      <c r="A305" s="31" t="s">
        <v>1236</v>
      </c>
      <c r="B305" s="31">
        <v>20</v>
      </c>
      <c r="C305" s="31" t="s">
        <v>154</v>
      </c>
      <c r="D305" s="32">
        <v>0</v>
      </c>
      <c r="E305" s="32"/>
      <c r="F305" s="32">
        <v>0</v>
      </c>
      <c r="G305" s="36">
        <v>153</v>
      </c>
      <c r="H305" s="36">
        <v>53</v>
      </c>
      <c r="I305" s="34">
        <v>5</v>
      </c>
      <c r="J305" s="34"/>
      <c r="K305" s="32">
        <v>1</v>
      </c>
      <c r="L305">
        <f t="shared" si="13"/>
        <v>0</v>
      </c>
      <c r="M305" t="str">
        <f t="shared" si="11"/>
        <v xml:space="preserve"> </v>
      </c>
    </row>
    <row r="306" spans="1:13" ht="26">
      <c r="A306" s="31" t="s">
        <v>1236</v>
      </c>
      <c r="B306" s="31">
        <v>25</v>
      </c>
      <c r="C306" s="31" t="s">
        <v>154</v>
      </c>
      <c r="D306" s="32">
        <v>6</v>
      </c>
      <c r="E306" s="32"/>
      <c r="F306" s="32">
        <v>1</v>
      </c>
      <c r="G306" s="32">
        <v>28</v>
      </c>
      <c r="H306" s="32">
        <v>26</v>
      </c>
      <c r="I306" s="34">
        <v>8</v>
      </c>
      <c r="J306" s="34">
        <v>1</v>
      </c>
      <c r="K306" s="32">
        <v>1</v>
      </c>
      <c r="L306">
        <f t="shared" si="13"/>
        <v>6</v>
      </c>
      <c r="M306">
        <f t="shared" si="11"/>
        <v>0.16666666666666666</v>
      </c>
    </row>
    <row r="307" spans="1:13" ht="26">
      <c r="A307" s="31" t="s">
        <v>1236</v>
      </c>
      <c r="B307" s="31">
        <v>30</v>
      </c>
      <c r="C307" s="31" t="s">
        <v>154</v>
      </c>
      <c r="D307" s="32">
        <v>0</v>
      </c>
      <c r="E307" s="32"/>
      <c r="F307" s="32">
        <v>0</v>
      </c>
      <c r="G307" s="32">
        <v>213</v>
      </c>
      <c r="H307" s="32">
        <v>46</v>
      </c>
      <c r="I307" s="34">
        <v>30</v>
      </c>
      <c r="J307" s="34"/>
      <c r="K307" s="32">
        <v>1</v>
      </c>
      <c r="L307">
        <f t="shared" si="13"/>
        <v>0</v>
      </c>
      <c r="M307" t="str">
        <f t="shared" si="11"/>
        <v xml:space="preserve"> </v>
      </c>
    </row>
    <row r="308" spans="1:13" ht="26">
      <c r="A308" s="31" t="s">
        <v>1236</v>
      </c>
      <c r="B308" s="31">
        <v>35</v>
      </c>
      <c r="C308" s="31" t="s">
        <v>154</v>
      </c>
      <c r="D308" s="32">
        <v>1</v>
      </c>
      <c r="E308" s="32"/>
      <c r="F308" s="32">
        <v>0</v>
      </c>
      <c r="G308" s="36">
        <v>121</v>
      </c>
      <c r="H308" s="36">
        <v>8</v>
      </c>
      <c r="I308" s="34">
        <v>40</v>
      </c>
      <c r="J308" s="34"/>
      <c r="K308" s="32">
        <v>1</v>
      </c>
      <c r="L308">
        <f t="shared" si="13"/>
        <v>1</v>
      </c>
      <c r="M308">
        <f t="shared" si="11"/>
        <v>0</v>
      </c>
    </row>
    <row r="309" spans="1:13" ht="26">
      <c r="A309" s="31" t="s">
        <v>1236</v>
      </c>
      <c r="B309" s="31">
        <v>40</v>
      </c>
      <c r="C309" s="31" t="s">
        <v>154</v>
      </c>
      <c r="D309" s="32">
        <v>4</v>
      </c>
      <c r="E309" s="32"/>
      <c r="F309" s="32">
        <v>0</v>
      </c>
      <c r="G309" s="32"/>
      <c r="H309" s="53"/>
      <c r="I309" s="34">
        <v>95</v>
      </c>
      <c r="J309" s="34"/>
      <c r="K309" s="32">
        <v>1</v>
      </c>
      <c r="L309">
        <f t="shared" si="13"/>
        <v>4</v>
      </c>
      <c r="M309">
        <f t="shared" si="11"/>
        <v>0</v>
      </c>
    </row>
    <row r="310" spans="1:13" ht="26">
      <c r="A310" s="31" t="s">
        <v>1236</v>
      </c>
      <c r="B310" s="31">
        <v>45</v>
      </c>
      <c r="C310" s="31" t="s">
        <v>154</v>
      </c>
      <c r="D310" s="32">
        <v>4</v>
      </c>
      <c r="E310" s="32"/>
      <c r="F310" s="32">
        <v>2</v>
      </c>
      <c r="G310" s="36">
        <v>43</v>
      </c>
      <c r="H310" s="36">
        <v>46</v>
      </c>
      <c r="I310" s="34">
        <v>33</v>
      </c>
      <c r="J310" s="34"/>
      <c r="K310" s="32">
        <v>1</v>
      </c>
      <c r="L310">
        <f t="shared" si="13"/>
        <v>4</v>
      </c>
      <c r="M310">
        <f t="shared" si="11"/>
        <v>0.5</v>
      </c>
    </row>
    <row r="311" spans="1:13" ht="26">
      <c r="A311" s="31" t="s">
        <v>1236</v>
      </c>
      <c r="B311" s="31">
        <v>50</v>
      </c>
      <c r="C311" s="31" t="s">
        <v>154</v>
      </c>
      <c r="D311" s="32">
        <v>6</v>
      </c>
      <c r="E311" s="32"/>
      <c r="F311" s="32">
        <v>3</v>
      </c>
      <c r="G311" s="32">
        <v>24</v>
      </c>
      <c r="H311" s="32">
        <v>38</v>
      </c>
      <c r="I311" s="34">
        <v>47</v>
      </c>
      <c r="J311" s="34"/>
      <c r="K311" s="32">
        <v>1</v>
      </c>
      <c r="L311">
        <f t="shared" si="13"/>
        <v>6</v>
      </c>
      <c r="M311">
        <f t="shared" si="11"/>
        <v>0.5</v>
      </c>
    </row>
    <row r="312" spans="1:13" ht="26">
      <c r="A312" s="31" t="s">
        <v>1236</v>
      </c>
      <c r="B312" s="31">
        <v>55</v>
      </c>
      <c r="C312" s="31" t="s">
        <v>154</v>
      </c>
      <c r="D312" s="32">
        <v>1</v>
      </c>
      <c r="E312" s="32"/>
      <c r="F312" s="32">
        <v>0</v>
      </c>
      <c r="G312" s="36">
        <v>69</v>
      </c>
      <c r="H312" s="36">
        <v>84</v>
      </c>
      <c r="I312" s="34">
        <v>10</v>
      </c>
      <c r="J312" s="34"/>
      <c r="K312" s="32">
        <v>1</v>
      </c>
      <c r="L312">
        <f t="shared" si="13"/>
        <v>1</v>
      </c>
      <c r="M312">
        <f t="shared" si="11"/>
        <v>0</v>
      </c>
    </row>
    <row r="313" spans="1:13" ht="26">
      <c r="A313" s="31" t="s">
        <v>1236</v>
      </c>
      <c r="B313" s="31">
        <v>5</v>
      </c>
      <c r="C313" s="31" t="s">
        <v>154</v>
      </c>
      <c r="D313" s="32">
        <v>0</v>
      </c>
      <c r="E313" s="32"/>
      <c r="F313" s="32">
        <v>0</v>
      </c>
      <c r="G313" s="32">
        <v>208</v>
      </c>
      <c r="H313" s="32">
        <v>26</v>
      </c>
      <c r="I313" s="34">
        <v>0</v>
      </c>
      <c r="J313" s="34"/>
      <c r="K313" s="32">
        <v>1</v>
      </c>
      <c r="L313">
        <f t="shared" si="13"/>
        <v>0</v>
      </c>
      <c r="M313" t="str">
        <f t="shared" si="11"/>
        <v xml:space="preserve"> </v>
      </c>
    </row>
    <row r="314" spans="1:13" ht="26">
      <c r="A314" s="31" t="s">
        <v>1236</v>
      </c>
      <c r="B314" s="31">
        <v>60</v>
      </c>
      <c r="C314" s="31" t="s">
        <v>154</v>
      </c>
      <c r="D314" s="32">
        <v>0</v>
      </c>
      <c r="E314" s="32"/>
      <c r="F314" s="32">
        <v>0</v>
      </c>
      <c r="G314" s="36">
        <v>131</v>
      </c>
      <c r="H314" s="36">
        <v>150</v>
      </c>
      <c r="I314" s="34">
        <v>82</v>
      </c>
      <c r="J314" s="34"/>
      <c r="K314" s="32">
        <v>1</v>
      </c>
      <c r="L314">
        <f t="shared" si="13"/>
        <v>0</v>
      </c>
      <c r="M314" t="str">
        <f t="shared" si="11"/>
        <v xml:space="preserve"> </v>
      </c>
    </row>
    <row r="315" spans="1:13" ht="26">
      <c r="A315" s="31" t="s">
        <v>1236</v>
      </c>
      <c r="B315" s="31">
        <v>65</v>
      </c>
      <c r="C315" s="31" t="s">
        <v>154</v>
      </c>
      <c r="D315" s="32">
        <v>0</v>
      </c>
      <c r="E315" s="32"/>
      <c r="F315" s="32">
        <v>0</v>
      </c>
      <c r="G315" s="32"/>
      <c r="H315" s="32"/>
      <c r="I315" s="34">
        <v>100</v>
      </c>
      <c r="J315" s="34"/>
      <c r="K315" s="32">
        <v>1</v>
      </c>
      <c r="L315">
        <f t="shared" si="13"/>
        <v>0</v>
      </c>
      <c r="M315" t="str">
        <f t="shared" si="11"/>
        <v xml:space="preserve"> </v>
      </c>
    </row>
    <row r="316" spans="1:13" ht="26">
      <c r="A316" s="35" t="s">
        <v>1236</v>
      </c>
      <c r="B316" s="35">
        <v>0</v>
      </c>
      <c r="C316" s="35" t="s">
        <v>156</v>
      </c>
      <c r="D316" s="36">
        <v>0</v>
      </c>
      <c r="E316" s="36"/>
      <c r="F316" s="36">
        <v>0</v>
      </c>
      <c r="G316" s="36"/>
      <c r="H316" s="36"/>
      <c r="I316" s="29">
        <v>0</v>
      </c>
      <c r="J316" s="29"/>
      <c r="K316" s="36">
        <v>4</v>
      </c>
      <c r="L316">
        <f t="shared" si="13"/>
        <v>0</v>
      </c>
      <c r="M316" t="str">
        <f t="shared" si="11"/>
        <v xml:space="preserve"> </v>
      </c>
    </row>
    <row r="317" spans="1:13" ht="26">
      <c r="A317" s="35" t="s">
        <v>1236</v>
      </c>
      <c r="B317" s="35">
        <v>10</v>
      </c>
      <c r="C317" s="35" t="s">
        <v>156</v>
      </c>
      <c r="D317" s="36">
        <v>0</v>
      </c>
      <c r="E317" s="36"/>
      <c r="F317" s="36">
        <v>0</v>
      </c>
      <c r="G317" s="36"/>
      <c r="H317" s="36"/>
      <c r="I317" s="29">
        <v>0</v>
      </c>
      <c r="J317" s="29"/>
      <c r="K317" s="36">
        <v>4</v>
      </c>
      <c r="L317">
        <f t="shared" si="13"/>
        <v>0</v>
      </c>
      <c r="M317" t="str">
        <f t="shared" si="11"/>
        <v xml:space="preserve"> </v>
      </c>
    </row>
    <row r="318" spans="1:13" ht="26">
      <c r="A318" s="35" t="s">
        <v>1236</v>
      </c>
      <c r="B318" s="35">
        <v>15</v>
      </c>
      <c r="C318" s="35" t="s">
        <v>156</v>
      </c>
      <c r="D318" s="36">
        <v>3</v>
      </c>
      <c r="E318" s="36"/>
      <c r="F318" s="36">
        <v>0</v>
      </c>
      <c r="G318" s="52"/>
      <c r="H318" s="52"/>
      <c r="I318" s="29">
        <v>20</v>
      </c>
      <c r="J318" s="29"/>
      <c r="K318" s="36">
        <v>4</v>
      </c>
      <c r="L318">
        <f t="shared" si="13"/>
        <v>0.75</v>
      </c>
      <c r="M318">
        <f t="shared" si="11"/>
        <v>0</v>
      </c>
    </row>
    <row r="319" spans="1:13" ht="26">
      <c r="A319" s="35" t="s">
        <v>1236</v>
      </c>
      <c r="B319" s="35">
        <v>20</v>
      </c>
      <c r="C319" s="35" t="s">
        <v>156</v>
      </c>
      <c r="D319" s="36">
        <v>2</v>
      </c>
      <c r="E319" s="36"/>
      <c r="F319" s="36">
        <v>0</v>
      </c>
      <c r="G319" s="36"/>
      <c r="H319" s="36"/>
      <c r="I319" s="29">
        <v>30</v>
      </c>
      <c r="J319" s="29"/>
      <c r="K319" s="36">
        <v>4</v>
      </c>
      <c r="L319">
        <f t="shared" si="13"/>
        <v>0.5</v>
      </c>
      <c r="M319">
        <f t="shared" si="11"/>
        <v>0</v>
      </c>
    </row>
    <row r="320" spans="1:13" ht="26">
      <c r="A320" s="35" t="s">
        <v>1236</v>
      </c>
      <c r="B320" s="35">
        <v>25</v>
      </c>
      <c r="C320" s="35" t="s">
        <v>156</v>
      </c>
      <c r="D320" s="36">
        <v>8</v>
      </c>
      <c r="E320" s="36"/>
      <c r="F320" s="36">
        <v>3</v>
      </c>
      <c r="G320" s="36"/>
      <c r="H320" s="36"/>
      <c r="I320" s="29">
        <v>6</v>
      </c>
      <c r="J320" s="29">
        <v>1</v>
      </c>
      <c r="K320" s="36">
        <v>4</v>
      </c>
      <c r="L320">
        <f t="shared" si="13"/>
        <v>2</v>
      </c>
      <c r="M320">
        <f t="shared" si="11"/>
        <v>0.375</v>
      </c>
    </row>
    <row r="321" spans="1:13" ht="26">
      <c r="A321" s="35" t="s">
        <v>1236</v>
      </c>
      <c r="B321" s="35">
        <v>30</v>
      </c>
      <c r="C321" s="35" t="s">
        <v>156</v>
      </c>
      <c r="D321" s="36">
        <v>1</v>
      </c>
      <c r="E321" s="36"/>
      <c r="F321" s="36">
        <v>0</v>
      </c>
      <c r="G321" s="36"/>
      <c r="H321" s="36"/>
      <c r="I321" s="29">
        <v>29</v>
      </c>
      <c r="J321" s="29"/>
      <c r="K321" s="36">
        <v>4</v>
      </c>
      <c r="L321">
        <f t="shared" si="13"/>
        <v>0.25</v>
      </c>
      <c r="M321">
        <f t="shared" si="11"/>
        <v>0</v>
      </c>
    </row>
    <row r="322" spans="1:13" ht="26">
      <c r="A322" s="35" t="s">
        <v>1236</v>
      </c>
      <c r="B322" s="35">
        <v>35</v>
      </c>
      <c r="C322" s="35" t="s">
        <v>156</v>
      </c>
      <c r="D322" s="36">
        <v>9</v>
      </c>
      <c r="E322" s="36"/>
      <c r="F322" s="36">
        <v>1</v>
      </c>
      <c r="G322" s="36"/>
      <c r="H322" s="36"/>
      <c r="I322" s="29">
        <v>42</v>
      </c>
      <c r="J322" s="29"/>
      <c r="K322" s="36">
        <v>4</v>
      </c>
      <c r="L322">
        <f t="shared" si="13"/>
        <v>2.25</v>
      </c>
      <c r="M322">
        <f t="shared" si="11"/>
        <v>0.1111111111111111</v>
      </c>
    </row>
    <row r="323" spans="1:13" ht="26">
      <c r="A323" s="35" t="s">
        <v>1236</v>
      </c>
      <c r="B323" s="35">
        <v>40</v>
      </c>
      <c r="C323" s="35" t="s">
        <v>156</v>
      </c>
      <c r="D323" s="36">
        <v>4</v>
      </c>
      <c r="E323" s="36"/>
      <c r="F323" s="36">
        <v>1</v>
      </c>
      <c r="G323" s="36"/>
      <c r="H323" s="36"/>
      <c r="I323" s="29">
        <v>67</v>
      </c>
      <c r="J323" s="29"/>
      <c r="K323" s="36">
        <v>4</v>
      </c>
      <c r="L323">
        <f t="shared" si="13"/>
        <v>1</v>
      </c>
      <c r="M323">
        <f t="shared" ref="M323:M386" si="14">IF(D323&gt;0,F323/D323," ")</f>
        <v>0.25</v>
      </c>
    </row>
    <row r="324" spans="1:13" ht="26">
      <c r="A324" s="35" t="s">
        <v>1236</v>
      </c>
      <c r="B324" s="35">
        <v>45</v>
      </c>
      <c r="C324" s="35" t="s">
        <v>156</v>
      </c>
      <c r="D324" s="36">
        <v>10</v>
      </c>
      <c r="E324" s="36"/>
      <c r="F324" s="36">
        <v>4</v>
      </c>
      <c r="G324" s="36"/>
      <c r="H324" s="36"/>
      <c r="I324" s="29">
        <v>52</v>
      </c>
      <c r="J324" s="29"/>
      <c r="K324" s="36">
        <v>4</v>
      </c>
      <c r="L324">
        <f t="shared" si="13"/>
        <v>2.5</v>
      </c>
      <c r="M324">
        <f t="shared" si="14"/>
        <v>0.4</v>
      </c>
    </row>
    <row r="325" spans="1:13" ht="26">
      <c r="A325" s="35" t="s">
        <v>1236</v>
      </c>
      <c r="B325" s="35">
        <v>50</v>
      </c>
      <c r="C325" s="35" t="s">
        <v>156</v>
      </c>
      <c r="D325" s="36">
        <v>15</v>
      </c>
      <c r="E325" s="36"/>
      <c r="F325" s="36">
        <v>10</v>
      </c>
      <c r="G325" s="36"/>
      <c r="H325" s="54"/>
      <c r="I325" s="29">
        <v>60</v>
      </c>
      <c r="J325" s="29"/>
      <c r="K325" s="36">
        <v>4</v>
      </c>
      <c r="L325">
        <f t="shared" si="13"/>
        <v>3.75</v>
      </c>
      <c r="M325">
        <f t="shared" si="14"/>
        <v>0.66666666666666663</v>
      </c>
    </row>
    <row r="326" spans="1:13" ht="26">
      <c r="A326" s="35" t="s">
        <v>1236</v>
      </c>
      <c r="B326" s="35">
        <v>55</v>
      </c>
      <c r="C326" s="35" t="s">
        <v>156</v>
      </c>
      <c r="D326" s="36">
        <v>15</v>
      </c>
      <c r="E326" s="36"/>
      <c r="F326" s="36">
        <v>0</v>
      </c>
      <c r="G326" s="36"/>
      <c r="H326" s="36"/>
      <c r="I326" s="29">
        <v>17</v>
      </c>
      <c r="J326" s="29"/>
      <c r="K326" s="36">
        <v>4</v>
      </c>
      <c r="L326">
        <f t="shared" si="13"/>
        <v>3.75</v>
      </c>
      <c r="M326">
        <f t="shared" si="14"/>
        <v>0</v>
      </c>
    </row>
    <row r="327" spans="1:13" ht="26">
      <c r="A327" s="35" t="s">
        <v>1236</v>
      </c>
      <c r="B327" s="35">
        <v>5</v>
      </c>
      <c r="C327" s="35" t="s">
        <v>156</v>
      </c>
      <c r="D327" s="36">
        <v>2</v>
      </c>
      <c r="E327" s="36"/>
      <c r="F327" s="36">
        <v>0</v>
      </c>
      <c r="G327" s="36"/>
      <c r="H327" s="36"/>
      <c r="I327" s="29">
        <v>0</v>
      </c>
      <c r="J327" s="29"/>
      <c r="K327" s="36">
        <v>4</v>
      </c>
      <c r="L327">
        <f t="shared" si="13"/>
        <v>0.5</v>
      </c>
      <c r="M327">
        <f t="shared" si="14"/>
        <v>0</v>
      </c>
    </row>
    <row r="328" spans="1:13" ht="26">
      <c r="A328" s="35" t="s">
        <v>1236</v>
      </c>
      <c r="B328" s="35">
        <v>60</v>
      </c>
      <c r="C328" s="35" t="s">
        <v>156</v>
      </c>
      <c r="D328" s="36">
        <v>2</v>
      </c>
      <c r="E328" s="36"/>
      <c r="F328" s="36">
        <v>0</v>
      </c>
      <c r="G328" s="36"/>
      <c r="H328" s="36"/>
      <c r="I328" s="29">
        <v>148</v>
      </c>
      <c r="J328" s="29"/>
      <c r="K328" s="36">
        <v>4</v>
      </c>
      <c r="L328">
        <f t="shared" si="13"/>
        <v>0.5</v>
      </c>
      <c r="M328">
        <f t="shared" si="14"/>
        <v>0</v>
      </c>
    </row>
    <row r="329" spans="1:13" ht="26">
      <c r="A329" s="35" t="s">
        <v>1236</v>
      </c>
      <c r="B329" s="35">
        <v>65</v>
      </c>
      <c r="C329" s="35" t="s">
        <v>156</v>
      </c>
      <c r="D329" s="36">
        <v>0</v>
      </c>
      <c r="E329" s="36"/>
      <c r="F329" s="36">
        <v>0</v>
      </c>
      <c r="G329" s="55"/>
      <c r="H329" s="55"/>
      <c r="I329" s="29">
        <v>95</v>
      </c>
      <c r="J329" s="29"/>
      <c r="K329" s="36">
        <v>4</v>
      </c>
      <c r="L329">
        <f t="shared" si="13"/>
        <v>0</v>
      </c>
      <c r="M329" t="str">
        <f t="shared" si="14"/>
        <v xml:space="preserve"> </v>
      </c>
    </row>
    <row r="330" spans="1:13" ht="26">
      <c r="A330" s="35" t="s">
        <v>1236</v>
      </c>
      <c r="B330" s="35">
        <v>0</v>
      </c>
      <c r="C330" s="35" t="s">
        <v>158</v>
      </c>
      <c r="D330" s="36">
        <v>0</v>
      </c>
      <c r="E330" s="36"/>
      <c r="F330" s="36">
        <v>0</v>
      </c>
      <c r="G330" s="36"/>
      <c r="H330" s="36"/>
      <c r="I330" s="29">
        <v>0</v>
      </c>
      <c r="J330" s="29"/>
      <c r="K330" s="36">
        <v>9</v>
      </c>
      <c r="L330">
        <f t="shared" si="13"/>
        <v>0</v>
      </c>
      <c r="M330" t="str">
        <f t="shared" si="14"/>
        <v xml:space="preserve"> </v>
      </c>
    </row>
    <row r="331" spans="1:13" ht="26">
      <c r="A331" s="35" t="s">
        <v>1236</v>
      </c>
      <c r="B331" s="35">
        <v>10</v>
      </c>
      <c r="C331" s="35" t="s">
        <v>158</v>
      </c>
      <c r="D331" s="36">
        <v>0</v>
      </c>
      <c r="E331" s="36"/>
      <c r="F331" s="36">
        <v>0</v>
      </c>
      <c r="G331" s="36"/>
      <c r="H331" s="36"/>
      <c r="I331" s="29">
        <v>2</v>
      </c>
      <c r="J331" s="29"/>
      <c r="K331" s="36">
        <v>9</v>
      </c>
      <c r="L331">
        <f t="shared" si="13"/>
        <v>0</v>
      </c>
      <c r="M331" t="str">
        <f t="shared" si="14"/>
        <v xml:space="preserve"> </v>
      </c>
    </row>
    <row r="332" spans="1:13" ht="26">
      <c r="A332" s="35" t="s">
        <v>1236</v>
      </c>
      <c r="B332" s="35">
        <v>15</v>
      </c>
      <c r="C332" s="35" t="s">
        <v>158</v>
      </c>
      <c r="D332" s="36">
        <v>8</v>
      </c>
      <c r="E332" s="36"/>
      <c r="F332" s="36">
        <v>0</v>
      </c>
      <c r="G332" s="36"/>
      <c r="H332" s="36"/>
      <c r="I332" s="29">
        <v>15</v>
      </c>
      <c r="J332" s="29"/>
      <c r="K332" s="36">
        <v>9</v>
      </c>
      <c r="L332">
        <f t="shared" si="13"/>
        <v>0.88888888888888884</v>
      </c>
      <c r="M332">
        <f t="shared" si="14"/>
        <v>0</v>
      </c>
    </row>
    <row r="333" spans="1:13" ht="26">
      <c r="A333" s="35" t="s">
        <v>1236</v>
      </c>
      <c r="B333" s="35">
        <v>20</v>
      </c>
      <c r="C333" s="35" t="s">
        <v>158</v>
      </c>
      <c r="D333" s="36">
        <v>5</v>
      </c>
      <c r="E333" s="36"/>
      <c r="F333" s="36">
        <v>0</v>
      </c>
      <c r="G333" s="52"/>
      <c r="H333" s="52"/>
      <c r="I333" s="29">
        <v>30</v>
      </c>
      <c r="J333" s="29"/>
      <c r="K333" s="36">
        <v>9</v>
      </c>
      <c r="L333">
        <f t="shared" si="13"/>
        <v>0.55555555555555558</v>
      </c>
      <c r="M333">
        <f t="shared" si="14"/>
        <v>0</v>
      </c>
    </row>
    <row r="334" spans="1:13" ht="26">
      <c r="A334" s="35" t="s">
        <v>1236</v>
      </c>
      <c r="B334" s="35">
        <v>25</v>
      </c>
      <c r="C334" s="35" t="s">
        <v>158</v>
      </c>
      <c r="D334" s="36">
        <v>16</v>
      </c>
      <c r="E334" s="36"/>
      <c r="F334" s="36">
        <v>3</v>
      </c>
      <c r="G334" s="36"/>
      <c r="H334" s="36"/>
      <c r="I334" s="29">
        <v>4</v>
      </c>
      <c r="J334" s="29">
        <v>1</v>
      </c>
      <c r="K334" s="36">
        <v>9</v>
      </c>
      <c r="L334">
        <f t="shared" si="13"/>
        <v>1.7777777777777777</v>
      </c>
      <c r="M334">
        <f t="shared" si="14"/>
        <v>0.1875</v>
      </c>
    </row>
    <row r="335" spans="1:13" ht="26">
      <c r="A335" s="35" t="s">
        <v>1236</v>
      </c>
      <c r="B335" s="35">
        <v>30</v>
      </c>
      <c r="C335" s="35" t="s">
        <v>158</v>
      </c>
      <c r="D335" s="36">
        <v>9</v>
      </c>
      <c r="E335" s="36"/>
      <c r="F335" s="36">
        <v>1</v>
      </c>
      <c r="G335" s="56"/>
      <c r="H335" s="56"/>
      <c r="I335" s="29">
        <v>63</v>
      </c>
      <c r="J335" s="29">
        <v>1</v>
      </c>
      <c r="K335" s="36">
        <v>9</v>
      </c>
      <c r="L335">
        <f t="shared" si="13"/>
        <v>1</v>
      </c>
      <c r="M335">
        <f t="shared" si="14"/>
        <v>0.1111111111111111</v>
      </c>
    </row>
    <row r="336" spans="1:13" ht="26">
      <c r="A336" s="35" t="s">
        <v>1236</v>
      </c>
      <c r="B336" s="35">
        <v>35</v>
      </c>
      <c r="C336" s="35" t="s">
        <v>158</v>
      </c>
      <c r="D336" s="36">
        <v>12</v>
      </c>
      <c r="E336" s="36"/>
      <c r="F336" s="36">
        <v>1</v>
      </c>
      <c r="G336" s="52"/>
      <c r="H336" s="52"/>
      <c r="I336" s="29">
        <v>45</v>
      </c>
      <c r="J336" s="29"/>
      <c r="K336" s="36">
        <v>9</v>
      </c>
      <c r="L336">
        <f t="shared" si="13"/>
        <v>1.3333333333333333</v>
      </c>
      <c r="M336">
        <f t="shared" si="14"/>
        <v>8.3333333333333329E-2</v>
      </c>
    </row>
    <row r="337" spans="1:13" ht="26">
      <c r="A337" s="35" t="s">
        <v>1236</v>
      </c>
      <c r="B337" s="35">
        <v>40</v>
      </c>
      <c r="C337" s="35" t="s">
        <v>158</v>
      </c>
      <c r="D337" s="36">
        <v>9</v>
      </c>
      <c r="E337" s="36"/>
      <c r="F337" s="36">
        <v>2</v>
      </c>
      <c r="G337" s="36">
        <v>40</v>
      </c>
      <c r="H337" s="36">
        <v>50</v>
      </c>
      <c r="I337" s="29">
        <v>82</v>
      </c>
      <c r="J337" s="29">
        <v>1</v>
      </c>
      <c r="K337" s="36">
        <v>9</v>
      </c>
      <c r="L337">
        <f t="shared" si="13"/>
        <v>1</v>
      </c>
      <c r="M337">
        <f t="shared" si="14"/>
        <v>0.22222222222222221</v>
      </c>
    </row>
    <row r="338" spans="1:13" ht="26">
      <c r="A338" s="35" t="s">
        <v>1236</v>
      </c>
      <c r="B338" s="35">
        <v>45</v>
      </c>
      <c r="C338" s="35" t="s">
        <v>158</v>
      </c>
      <c r="D338" s="36">
        <v>19</v>
      </c>
      <c r="E338" s="36"/>
      <c r="F338" s="36">
        <v>4</v>
      </c>
      <c r="G338" s="36">
        <v>43</v>
      </c>
      <c r="H338" s="36">
        <v>46</v>
      </c>
      <c r="I338" s="29">
        <v>92</v>
      </c>
      <c r="J338" s="29"/>
      <c r="K338" s="36">
        <v>9</v>
      </c>
      <c r="L338">
        <f t="shared" si="13"/>
        <v>2.1111111111111112</v>
      </c>
      <c r="M338">
        <f t="shared" si="14"/>
        <v>0.21052631578947367</v>
      </c>
    </row>
    <row r="339" spans="1:13" ht="26">
      <c r="A339" s="35" t="s">
        <v>1236</v>
      </c>
      <c r="B339" s="35">
        <v>50</v>
      </c>
      <c r="C339" s="35" t="s">
        <v>158</v>
      </c>
      <c r="D339" s="36">
        <v>60</v>
      </c>
      <c r="E339" s="36"/>
      <c r="F339" s="36">
        <v>15</v>
      </c>
      <c r="G339" s="36"/>
      <c r="H339" s="36"/>
      <c r="I339" s="29">
        <v>47</v>
      </c>
      <c r="J339" s="29"/>
      <c r="K339" s="36">
        <v>9</v>
      </c>
      <c r="L339">
        <f t="shared" si="13"/>
        <v>6.666666666666667</v>
      </c>
      <c r="M339">
        <f t="shared" si="14"/>
        <v>0.25</v>
      </c>
    </row>
    <row r="340" spans="1:13" ht="26">
      <c r="A340" s="35" t="s">
        <v>1236</v>
      </c>
      <c r="B340" s="35">
        <v>55</v>
      </c>
      <c r="C340" s="35" t="s">
        <v>158</v>
      </c>
      <c r="D340" s="36">
        <v>25</v>
      </c>
      <c r="E340" s="36"/>
      <c r="F340" s="36">
        <v>0</v>
      </c>
      <c r="G340" s="52"/>
      <c r="H340" s="52"/>
      <c r="I340" s="29">
        <v>49</v>
      </c>
      <c r="J340" s="29"/>
      <c r="K340" s="36">
        <v>9</v>
      </c>
      <c r="L340">
        <f t="shared" si="13"/>
        <v>2.7777777777777777</v>
      </c>
      <c r="M340">
        <f t="shared" si="14"/>
        <v>0</v>
      </c>
    </row>
    <row r="341" spans="1:13" ht="26">
      <c r="A341" s="35" t="s">
        <v>1236</v>
      </c>
      <c r="B341" s="35">
        <v>5</v>
      </c>
      <c r="C341" s="35" t="s">
        <v>158</v>
      </c>
      <c r="D341" s="36">
        <v>9</v>
      </c>
      <c r="E341" s="36"/>
      <c r="F341" s="36">
        <v>0</v>
      </c>
      <c r="G341" s="36"/>
      <c r="H341" s="36"/>
      <c r="I341" s="29">
        <v>0</v>
      </c>
      <c r="J341" s="29"/>
      <c r="K341" s="36">
        <v>9</v>
      </c>
      <c r="L341">
        <f t="shared" si="13"/>
        <v>1</v>
      </c>
      <c r="M341">
        <f t="shared" si="14"/>
        <v>0</v>
      </c>
    </row>
    <row r="342" spans="1:13" ht="26">
      <c r="A342" s="35" t="s">
        <v>1236</v>
      </c>
      <c r="B342" s="35">
        <v>60</v>
      </c>
      <c r="C342" s="35" t="s">
        <v>158</v>
      </c>
      <c r="D342" s="36">
        <v>2</v>
      </c>
      <c r="E342" s="36"/>
      <c r="F342" s="36">
        <v>0</v>
      </c>
      <c r="G342" s="52"/>
      <c r="H342" s="52"/>
      <c r="I342" s="29">
        <v>124</v>
      </c>
      <c r="J342" s="29"/>
      <c r="K342" s="36">
        <v>9</v>
      </c>
      <c r="L342">
        <f t="shared" si="13"/>
        <v>0.22222222222222221</v>
      </c>
      <c r="M342">
        <f t="shared" si="14"/>
        <v>0</v>
      </c>
    </row>
    <row r="343" spans="1:13" ht="26">
      <c r="A343" s="35" t="s">
        <v>1236</v>
      </c>
      <c r="B343" s="35">
        <v>65</v>
      </c>
      <c r="C343" s="35" t="s">
        <v>158</v>
      </c>
      <c r="D343" s="36">
        <v>0</v>
      </c>
      <c r="E343" s="36"/>
      <c r="F343" s="36">
        <v>0</v>
      </c>
      <c r="G343" s="36"/>
      <c r="H343" s="36"/>
      <c r="I343" s="29">
        <v>98</v>
      </c>
      <c r="J343" s="29"/>
      <c r="K343" s="36">
        <v>9</v>
      </c>
      <c r="L343">
        <f t="shared" si="13"/>
        <v>0</v>
      </c>
      <c r="M343" t="str">
        <f t="shared" si="14"/>
        <v xml:space="preserve"> </v>
      </c>
    </row>
    <row r="344" spans="1:13">
      <c r="M344" t="str">
        <f t="shared" si="14"/>
        <v xml:space="preserve"> </v>
      </c>
    </row>
    <row r="345" spans="1:13" ht="26">
      <c r="A345" s="31" t="s">
        <v>1237</v>
      </c>
      <c r="B345" s="31">
        <v>0</v>
      </c>
      <c r="C345" s="31" t="s">
        <v>154</v>
      </c>
      <c r="D345" s="32">
        <v>0</v>
      </c>
      <c r="E345" s="27"/>
      <c r="F345" s="27"/>
      <c r="G345" s="27"/>
      <c r="H345" s="27"/>
      <c r="I345" s="29">
        <v>0</v>
      </c>
      <c r="J345" s="29"/>
      <c r="K345" s="32">
        <v>1</v>
      </c>
      <c r="L345">
        <f t="shared" ref="L345:L383" si="15">D345/K345</f>
        <v>0</v>
      </c>
      <c r="M345" t="str">
        <f t="shared" si="14"/>
        <v xml:space="preserve"> </v>
      </c>
    </row>
    <row r="346" spans="1:13" ht="26">
      <c r="A346" s="31" t="s">
        <v>1237</v>
      </c>
      <c r="B346" s="31">
        <v>10</v>
      </c>
      <c r="C346" s="31" t="s">
        <v>154</v>
      </c>
      <c r="D346" s="32">
        <v>0</v>
      </c>
      <c r="E346" s="32"/>
      <c r="F346" s="32"/>
      <c r="G346" s="32"/>
      <c r="H346" s="32"/>
      <c r="I346" s="34">
        <v>2</v>
      </c>
      <c r="J346" s="34"/>
      <c r="K346" s="32">
        <v>1</v>
      </c>
      <c r="L346">
        <f t="shared" si="15"/>
        <v>0</v>
      </c>
      <c r="M346" t="str">
        <f t="shared" si="14"/>
        <v xml:space="preserve"> </v>
      </c>
    </row>
    <row r="347" spans="1:13" ht="26">
      <c r="A347" s="31" t="s">
        <v>1237</v>
      </c>
      <c r="B347" s="31">
        <v>15</v>
      </c>
      <c r="C347" s="31" t="s">
        <v>154</v>
      </c>
      <c r="D347" s="32">
        <v>0</v>
      </c>
      <c r="E347" s="32"/>
      <c r="F347" s="32"/>
      <c r="G347" s="32"/>
      <c r="H347" s="32"/>
      <c r="I347" s="34">
        <v>5</v>
      </c>
      <c r="J347" s="34"/>
      <c r="K347" s="32">
        <v>1</v>
      </c>
      <c r="L347">
        <f t="shared" si="15"/>
        <v>0</v>
      </c>
      <c r="M347" t="str">
        <f t="shared" si="14"/>
        <v xml:space="preserve"> </v>
      </c>
    </row>
    <row r="348" spans="1:13" ht="26">
      <c r="A348" s="31" t="s">
        <v>1237</v>
      </c>
      <c r="B348" s="31">
        <v>20</v>
      </c>
      <c r="C348" s="31" t="s">
        <v>154</v>
      </c>
      <c r="D348" s="32">
        <v>2</v>
      </c>
      <c r="E348" s="32"/>
      <c r="F348" s="32">
        <v>0</v>
      </c>
      <c r="G348" s="32">
        <v>150</v>
      </c>
      <c r="H348" s="32">
        <v>78</v>
      </c>
      <c r="I348" s="34">
        <v>10</v>
      </c>
      <c r="J348" s="34"/>
      <c r="K348" s="32">
        <v>1</v>
      </c>
      <c r="L348">
        <f t="shared" si="15"/>
        <v>2</v>
      </c>
      <c r="M348">
        <f t="shared" si="14"/>
        <v>0</v>
      </c>
    </row>
    <row r="349" spans="1:13" ht="26">
      <c r="A349" s="57"/>
      <c r="B349" s="57">
        <v>25</v>
      </c>
      <c r="C349" s="31" t="s">
        <v>154</v>
      </c>
      <c r="D349" s="53">
        <v>0</v>
      </c>
      <c r="E349" s="53"/>
      <c r="F349" s="53"/>
      <c r="G349" s="36">
        <v>210</v>
      </c>
      <c r="H349" s="36">
        <v>130</v>
      </c>
      <c r="I349" s="34">
        <v>12</v>
      </c>
      <c r="J349" s="34"/>
      <c r="K349" s="32">
        <v>1</v>
      </c>
      <c r="L349">
        <f t="shared" si="15"/>
        <v>0</v>
      </c>
      <c r="M349" t="str">
        <f t="shared" si="14"/>
        <v xml:space="preserve"> </v>
      </c>
    </row>
    <row r="350" spans="1:13" ht="26">
      <c r="A350" s="31" t="s">
        <v>1237</v>
      </c>
      <c r="B350" s="31">
        <v>30</v>
      </c>
      <c r="C350" s="31" t="s">
        <v>154</v>
      </c>
      <c r="D350" s="32">
        <v>1</v>
      </c>
      <c r="E350" s="32"/>
      <c r="F350" s="32">
        <v>0</v>
      </c>
      <c r="G350" s="36">
        <v>94</v>
      </c>
      <c r="H350" s="36">
        <v>155</v>
      </c>
      <c r="I350" s="34">
        <v>10</v>
      </c>
      <c r="J350" s="34"/>
      <c r="K350" s="32">
        <v>1</v>
      </c>
      <c r="L350">
        <f t="shared" si="15"/>
        <v>1</v>
      </c>
      <c r="M350">
        <f t="shared" si="14"/>
        <v>0</v>
      </c>
    </row>
    <row r="351" spans="1:13" ht="26">
      <c r="A351" s="31" t="s">
        <v>1237</v>
      </c>
      <c r="B351" s="31">
        <v>35</v>
      </c>
      <c r="C351" s="31" t="s">
        <v>154</v>
      </c>
      <c r="D351" s="32">
        <v>6</v>
      </c>
      <c r="E351" s="32"/>
      <c r="F351" s="32">
        <v>2</v>
      </c>
      <c r="G351" s="32">
        <v>77</v>
      </c>
      <c r="H351" s="32">
        <v>18</v>
      </c>
      <c r="I351" s="34">
        <v>51</v>
      </c>
      <c r="J351" s="34"/>
      <c r="K351" s="32">
        <v>1</v>
      </c>
      <c r="L351">
        <f t="shared" si="15"/>
        <v>6</v>
      </c>
      <c r="M351">
        <f t="shared" si="14"/>
        <v>0.33333333333333331</v>
      </c>
    </row>
    <row r="352" spans="1:13" ht="26">
      <c r="A352" s="31" t="s">
        <v>1237</v>
      </c>
      <c r="B352" s="31">
        <v>40</v>
      </c>
      <c r="C352" s="31" t="s">
        <v>154</v>
      </c>
      <c r="D352" s="32">
        <v>1</v>
      </c>
      <c r="E352" s="32"/>
      <c r="F352" s="32">
        <v>1</v>
      </c>
      <c r="G352" s="32">
        <v>40</v>
      </c>
      <c r="H352" s="32">
        <v>186</v>
      </c>
      <c r="I352" s="34">
        <v>65</v>
      </c>
      <c r="J352" s="34">
        <v>1</v>
      </c>
      <c r="K352" s="32">
        <v>1</v>
      </c>
      <c r="L352">
        <f t="shared" si="15"/>
        <v>1</v>
      </c>
      <c r="M352">
        <f t="shared" si="14"/>
        <v>1</v>
      </c>
    </row>
    <row r="353" spans="1:13" ht="26">
      <c r="A353" s="31" t="s">
        <v>1237</v>
      </c>
      <c r="B353" s="31">
        <v>45</v>
      </c>
      <c r="C353" s="31" t="s">
        <v>154</v>
      </c>
      <c r="D353" s="32">
        <v>3</v>
      </c>
      <c r="E353" s="32"/>
      <c r="F353" s="32">
        <v>2</v>
      </c>
      <c r="G353" s="32">
        <v>51</v>
      </c>
      <c r="H353" s="32">
        <v>7</v>
      </c>
      <c r="I353" s="34">
        <v>72</v>
      </c>
      <c r="J353" s="34"/>
      <c r="K353" s="32">
        <v>1</v>
      </c>
      <c r="L353">
        <f t="shared" si="15"/>
        <v>3</v>
      </c>
      <c r="M353">
        <f t="shared" si="14"/>
        <v>0.66666666666666663</v>
      </c>
    </row>
    <row r="354" spans="1:13" ht="26">
      <c r="A354" s="31" t="s">
        <v>1237</v>
      </c>
      <c r="B354" s="31">
        <v>50</v>
      </c>
      <c r="C354" s="31" t="s">
        <v>154</v>
      </c>
      <c r="D354" s="32">
        <v>4</v>
      </c>
      <c r="E354" s="32"/>
      <c r="F354" s="32">
        <v>2</v>
      </c>
      <c r="G354" s="32">
        <v>33</v>
      </c>
      <c r="H354" s="32">
        <v>47</v>
      </c>
      <c r="I354" s="34">
        <v>96</v>
      </c>
      <c r="J354" s="34"/>
      <c r="K354" s="32">
        <v>1</v>
      </c>
      <c r="L354">
        <f t="shared" si="15"/>
        <v>4</v>
      </c>
      <c r="M354">
        <f t="shared" si="14"/>
        <v>0.5</v>
      </c>
    </row>
    <row r="355" spans="1:13" ht="26">
      <c r="A355" s="31" t="s">
        <v>1237</v>
      </c>
      <c r="B355" s="31">
        <v>55</v>
      </c>
      <c r="C355" s="31" t="s">
        <v>154</v>
      </c>
      <c r="D355" s="32">
        <v>3</v>
      </c>
      <c r="E355" s="32"/>
      <c r="F355" s="32">
        <v>0</v>
      </c>
      <c r="G355" s="32">
        <v>45</v>
      </c>
      <c r="H355" s="32">
        <v>40</v>
      </c>
      <c r="I355" s="34">
        <v>55</v>
      </c>
      <c r="J355" s="34">
        <v>1</v>
      </c>
      <c r="K355" s="32">
        <v>1</v>
      </c>
      <c r="L355">
        <f t="shared" si="15"/>
        <v>3</v>
      </c>
      <c r="M355">
        <f t="shared" si="14"/>
        <v>0</v>
      </c>
    </row>
    <row r="356" spans="1:13" ht="26">
      <c r="A356" s="58"/>
      <c r="B356" s="31">
        <v>5</v>
      </c>
      <c r="C356" s="31" t="s">
        <v>154</v>
      </c>
      <c r="D356" s="32">
        <v>0</v>
      </c>
      <c r="E356" s="27"/>
      <c r="F356" s="27"/>
      <c r="G356" s="27"/>
      <c r="H356" s="27"/>
      <c r="I356" s="29">
        <v>0</v>
      </c>
      <c r="J356" s="29"/>
      <c r="K356" s="32">
        <v>1</v>
      </c>
      <c r="L356">
        <f t="shared" si="15"/>
        <v>0</v>
      </c>
      <c r="M356" t="str">
        <f t="shared" si="14"/>
        <v xml:space="preserve"> </v>
      </c>
    </row>
    <row r="357" spans="1:13" ht="26">
      <c r="A357" s="31" t="s">
        <v>1237</v>
      </c>
      <c r="B357" s="31">
        <v>60</v>
      </c>
      <c r="C357" s="31" t="s">
        <v>154</v>
      </c>
      <c r="D357" s="32">
        <v>4</v>
      </c>
      <c r="E357" s="32"/>
      <c r="F357" s="32">
        <v>0</v>
      </c>
      <c r="G357" s="32">
        <v>44</v>
      </c>
      <c r="H357" s="32">
        <v>69</v>
      </c>
      <c r="I357" s="34">
        <v>52</v>
      </c>
      <c r="J357" s="34"/>
      <c r="K357" s="32">
        <v>1</v>
      </c>
      <c r="L357">
        <f t="shared" si="15"/>
        <v>4</v>
      </c>
      <c r="M357">
        <f t="shared" si="14"/>
        <v>0</v>
      </c>
    </row>
    <row r="358" spans="1:13" ht="26">
      <c r="A358" s="58"/>
      <c r="B358" s="35">
        <v>0</v>
      </c>
      <c r="C358" s="35" t="s">
        <v>156</v>
      </c>
      <c r="D358" s="36">
        <v>0</v>
      </c>
      <c r="E358" s="27"/>
      <c r="F358" s="27"/>
      <c r="G358" s="27"/>
      <c r="H358" s="27"/>
      <c r="I358" s="29">
        <v>0</v>
      </c>
      <c r="J358" s="29"/>
      <c r="K358" s="36">
        <v>4</v>
      </c>
      <c r="L358">
        <f t="shared" si="15"/>
        <v>0</v>
      </c>
      <c r="M358" t="str">
        <f t="shared" si="14"/>
        <v xml:space="preserve"> </v>
      </c>
    </row>
    <row r="359" spans="1:13" ht="26">
      <c r="A359" s="31" t="s">
        <v>1237</v>
      </c>
      <c r="B359" s="35">
        <v>10</v>
      </c>
      <c r="C359" s="35" t="s">
        <v>156</v>
      </c>
      <c r="D359" s="36">
        <v>0</v>
      </c>
      <c r="E359" s="36"/>
      <c r="F359" s="36"/>
      <c r="G359" s="36"/>
      <c r="H359" s="36"/>
      <c r="I359" s="29">
        <v>10</v>
      </c>
      <c r="J359" s="29"/>
      <c r="K359" s="36">
        <v>4</v>
      </c>
      <c r="L359">
        <f t="shared" si="15"/>
        <v>0</v>
      </c>
      <c r="M359" t="str">
        <f t="shared" si="14"/>
        <v xml:space="preserve"> </v>
      </c>
    </row>
    <row r="360" spans="1:13" ht="26">
      <c r="A360" s="35"/>
      <c r="B360" s="35">
        <v>15</v>
      </c>
      <c r="C360" s="35" t="s">
        <v>156</v>
      </c>
      <c r="D360" s="36">
        <v>0</v>
      </c>
      <c r="E360" s="36"/>
      <c r="F360" s="36"/>
      <c r="G360" s="36"/>
      <c r="H360" s="36"/>
      <c r="I360" s="29">
        <v>30</v>
      </c>
      <c r="J360" s="29"/>
      <c r="K360" s="36">
        <v>4</v>
      </c>
      <c r="L360">
        <f t="shared" si="15"/>
        <v>0</v>
      </c>
      <c r="M360" t="str">
        <f t="shared" si="14"/>
        <v xml:space="preserve"> </v>
      </c>
    </row>
    <row r="361" spans="1:13" ht="26">
      <c r="A361" s="31" t="s">
        <v>1237</v>
      </c>
      <c r="B361" s="35">
        <v>20</v>
      </c>
      <c r="C361" s="35" t="s">
        <v>156</v>
      </c>
      <c r="D361" s="36">
        <v>3</v>
      </c>
      <c r="E361" s="36"/>
      <c r="F361" s="36">
        <v>0</v>
      </c>
      <c r="G361" s="36"/>
      <c r="H361" s="36"/>
      <c r="I361" s="29">
        <v>50</v>
      </c>
      <c r="J361" s="29"/>
      <c r="K361" s="36">
        <v>4</v>
      </c>
      <c r="L361">
        <f t="shared" si="15"/>
        <v>0.75</v>
      </c>
      <c r="M361">
        <f t="shared" si="14"/>
        <v>0</v>
      </c>
    </row>
    <row r="362" spans="1:13" ht="26">
      <c r="A362" s="31" t="s">
        <v>1237</v>
      </c>
      <c r="B362" s="35">
        <v>25</v>
      </c>
      <c r="C362" s="35" t="s">
        <v>156</v>
      </c>
      <c r="D362" s="36">
        <v>1</v>
      </c>
      <c r="E362" s="36"/>
      <c r="F362" s="36">
        <v>0</v>
      </c>
      <c r="G362" s="52"/>
      <c r="H362" s="52"/>
      <c r="I362" s="29">
        <v>26</v>
      </c>
      <c r="J362" s="29"/>
      <c r="K362" s="36">
        <v>4</v>
      </c>
      <c r="L362">
        <f t="shared" si="15"/>
        <v>0.25</v>
      </c>
      <c r="M362">
        <f t="shared" si="14"/>
        <v>0</v>
      </c>
    </row>
    <row r="363" spans="1:13" ht="26">
      <c r="A363" s="31" t="s">
        <v>1237</v>
      </c>
      <c r="B363" s="35">
        <v>30</v>
      </c>
      <c r="C363" s="35" t="s">
        <v>156</v>
      </c>
      <c r="D363" s="36">
        <v>4</v>
      </c>
      <c r="E363" s="36"/>
      <c r="F363" s="36">
        <v>1</v>
      </c>
      <c r="G363" s="52"/>
      <c r="H363" s="52"/>
      <c r="I363" s="29">
        <v>26</v>
      </c>
      <c r="J363" s="29"/>
      <c r="K363" s="36">
        <v>4</v>
      </c>
      <c r="L363">
        <f t="shared" si="15"/>
        <v>1</v>
      </c>
      <c r="M363">
        <f t="shared" si="14"/>
        <v>0.25</v>
      </c>
    </row>
    <row r="364" spans="1:13" ht="26">
      <c r="A364" s="31" t="s">
        <v>1237</v>
      </c>
      <c r="B364" s="35">
        <v>35</v>
      </c>
      <c r="C364" s="35" t="s">
        <v>156</v>
      </c>
      <c r="D364" s="36">
        <v>8</v>
      </c>
      <c r="E364" s="36"/>
      <c r="F364" s="36">
        <v>4</v>
      </c>
      <c r="G364" s="36"/>
      <c r="H364" s="36"/>
      <c r="I364" s="29">
        <v>51</v>
      </c>
      <c r="J364" s="29"/>
      <c r="K364" s="36">
        <v>4</v>
      </c>
      <c r="L364">
        <f t="shared" si="15"/>
        <v>2</v>
      </c>
      <c r="M364">
        <f t="shared" si="14"/>
        <v>0.5</v>
      </c>
    </row>
    <row r="365" spans="1:13" ht="26">
      <c r="A365" s="31" t="s">
        <v>1237</v>
      </c>
      <c r="B365" s="35">
        <v>40</v>
      </c>
      <c r="C365" s="35" t="s">
        <v>156</v>
      </c>
      <c r="D365" s="36">
        <v>4</v>
      </c>
      <c r="E365" s="36"/>
      <c r="F365" s="36">
        <v>4</v>
      </c>
      <c r="G365" s="36"/>
      <c r="H365" s="36"/>
      <c r="I365" s="29">
        <v>58</v>
      </c>
      <c r="J365" s="29">
        <v>1</v>
      </c>
      <c r="K365" s="36">
        <v>4</v>
      </c>
      <c r="L365">
        <f t="shared" si="15"/>
        <v>1</v>
      </c>
      <c r="M365">
        <f t="shared" si="14"/>
        <v>1</v>
      </c>
    </row>
    <row r="366" spans="1:13" ht="26">
      <c r="A366" s="31" t="s">
        <v>1237</v>
      </c>
      <c r="B366" s="35">
        <v>45</v>
      </c>
      <c r="C366" s="35" t="s">
        <v>156</v>
      </c>
      <c r="D366" s="36">
        <v>10</v>
      </c>
      <c r="E366" s="36"/>
      <c r="F366" s="36">
        <v>6</v>
      </c>
      <c r="G366" s="36"/>
      <c r="H366" s="36"/>
      <c r="I366" s="29">
        <v>55</v>
      </c>
      <c r="J366" s="29"/>
      <c r="K366" s="36">
        <v>4</v>
      </c>
      <c r="L366">
        <f t="shared" si="15"/>
        <v>2.5</v>
      </c>
      <c r="M366">
        <f t="shared" si="14"/>
        <v>0.6</v>
      </c>
    </row>
    <row r="367" spans="1:13" ht="26">
      <c r="A367" s="31" t="s">
        <v>1237</v>
      </c>
      <c r="B367" s="35">
        <v>50</v>
      </c>
      <c r="C367" s="35" t="s">
        <v>156</v>
      </c>
      <c r="D367" s="36">
        <v>24</v>
      </c>
      <c r="E367" s="36"/>
      <c r="F367" s="36">
        <v>6</v>
      </c>
      <c r="G367" s="36"/>
      <c r="H367" s="36"/>
      <c r="I367" s="29">
        <v>55</v>
      </c>
      <c r="J367" s="29"/>
      <c r="K367" s="36">
        <v>4</v>
      </c>
      <c r="L367">
        <f t="shared" si="15"/>
        <v>6</v>
      </c>
      <c r="M367">
        <f t="shared" si="14"/>
        <v>0.25</v>
      </c>
    </row>
    <row r="368" spans="1:13" ht="26">
      <c r="A368" s="31" t="s">
        <v>1237</v>
      </c>
      <c r="B368" s="35">
        <v>55</v>
      </c>
      <c r="C368" s="35" t="s">
        <v>156</v>
      </c>
      <c r="D368" s="36">
        <v>8</v>
      </c>
      <c r="E368" s="36"/>
      <c r="F368" s="36">
        <v>1</v>
      </c>
      <c r="G368" s="36"/>
      <c r="H368" s="36"/>
      <c r="I368" s="29">
        <v>45</v>
      </c>
      <c r="J368" s="29">
        <v>1</v>
      </c>
      <c r="K368" s="36">
        <v>4</v>
      </c>
      <c r="L368">
        <f t="shared" si="15"/>
        <v>2</v>
      </c>
      <c r="M368">
        <f t="shared" si="14"/>
        <v>0.125</v>
      </c>
    </row>
    <row r="369" spans="1:13" ht="26">
      <c r="A369" s="58"/>
      <c r="B369" s="35">
        <v>5</v>
      </c>
      <c r="C369" s="35" t="s">
        <v>156</v>
      </c>
      <c r="D369" s="36">
        <v>0</v>
      </c>
      <c r="E369" s="27"/>
      <c r="F369" s="27"/>
      <c r="G369" s="27"/>
      <c r="H369" s="27"/>
      <c r="I369" s="29">
        <v>0</v>
      </c>
      <c r="J369" s="29"/>
      <c r="K369" s="36">
        <v>4</v>
      </c>
      <c r="L369">
        <f t="shared" si="15"/>
        <v>0</v>
      </c>
      <c r="M369" t="str">
        <f t="shared" si="14"/>
        <v xml:space="preserve"> </v>
      </c>
    </row>
    <row r="370" spans="1:13" ht="26">
      <c r="A370" s="31" t="s">
        <v>1237</v>
      </c>
      <c r="B370" s="35">
        <v>60</v>
      </c>
      <c r="C370" s="35" t="s">
        <v>156</v>
      </c>
      <c r="D370" s="36">
        <v>10</v>
      </c>
      <c r="E370" s="36"/>
      <c r="F370" s="36">
        <v>3</v>
      </c>
      <c r="G370" s="36"/>
      <c r="H370" s="36"/>
      <c r="I370" s="29">
        <v>57</v>
      </c>
      <c r="J370" s="29">
        <v>1</v>
      </c>
      <c r="K370" s="36">
        <v>4</v>
      </c>
      <c r="L370">
        <f t="shared" si="15"/>
        <v>2.5</v>
      </c>
      <c r="M370">
        <f t="shared" si="14"/>
        <v>0.3</v>
      </c>
    </row>
    <row r="371" spans="1:13" ht="26">
      <c r="A371" s="58"/>
      <c r="B371" s="35">
        <v>0</v>
      </c>
      <c r="C371" s="35" t="s">
        <v>158</v>
      </c>
      <c r="D371" s="36">
        <v>0</v>
      </c>
      <c r="E371" s="27"/>
      <c r="F371" s="27"/>
      <c r="G371" s="27"/>
      <c r="H371" s="27"/>
      <c r="I371" s="29">
        <v>0</v>
      </c>
      <c r="J371" s="29"/>
      <c r="K371" s="36">
        <v>9</v>
      </c>
      <c r="L371">
        <f t="shared" si="15"/>
        <v>0</v>
      </c>
      <c r="M371" t="str">
        <f t="shared" si="14"/>
        <v xml:space="preserve"> </v>
      </c>
    </row>
    <row r="372" spans="1:13" ht="26">
      <c r="A372" s="31" t="s">
        <v>1237</v>
      </c>
      <c r="B372" s="35">
        <v>10</v>
      </c>
      <c r="C372" s="35" t="s">
        <v>158</v>
      </c>
      <c r="D372" s="36">
        <v>0</v>
      </c>
      <c r="E372" s="36"/>
      <c r="F372" s="36"/>
      <c r="G372" s="36"/>
      <c r="H372" s="36"/>
      <c r="I372" s="29">
        <v>20</v>
      </c>
      <c r="J372" s="29"/>
      <c r="K372" s="36">
        <v>9</v>
      </c>
      <c r="L372">
        <f t="shared" si="15"/>
        <v>0</v>
      </c>
      <c r="M372" t="str">
        <f t="shared" si="14"/>
        <v xml:space="preserve"> </v>
      </c>
    </row>
    <row r="373" spans="1:13" ht="26">
      <c r="A373" s="35"/>
      <c r="B373" s="35">
        <v>15</v>
      </c>
      <c r="C373" s="35" t="s">
        <v>158</v>
      </c>
      <c r="D373" s="36">
        <v>0</v>
      </c>
      <c r="E373" s="36"/>
      <c r="F373" s="36"/>
      <c r="G373" s="36"/>
      <c r="H373" s="36"/>
      <c r="I373" s="29">
        <v>65</v>
      </c>
      <c r="J373" s="29"/>
      <c r="K373" s="36">
        <v>9</v>
      </c>
      <c r="L373">
        <f t="shared" si="15"/>
        <v>0</v>
      </c>
      <c r="M373" t="str">
        <f t="shared" si="14"/>
        <v xml:space="preserve"> </v>
      </c>
    </row>
    <row r="374" spans="1:13" ht="26">
      <c r="A374" s="31" t="s">
        <v>1237</v>
      </c>
      <c r="B374" s="35">
        <v>20</v>
      </c>
      <c r="C374" s="35" t="s">
        <v>158</v>
      </c>
      <c r="D374" s="36">
        <v>3</v>
      </c>
      <c r="E374" s="36"/>
      <c r="F374" s="36">
        <v>0</v>
      </c>
      <c r="G374" s="36"/>
      <c r="H374" s="36"/>
      <c r="I374" s="29">
        <v>60</v>
      </c>
      <c r="J374" s="29"/>
      <c r="K374" s="36">
        <v>9</v>
      </c>
      <c r="L374">
        <f t="shared" si="15"/>
        <v>0.33333333333333331</v>
      </c>
      <c r="M374">
        <f t="shared" si="14"/>
        <v>0</v>
      </c>
    </row>
    <row r="375" spans="1:13" ht="26">
      <c r="A375" s="31" t="s">
        <v>1237</v>
      </c>
      <c r="B375" s="35">
        <v>25</v>
      </c>
      <c r="C375" s="35" t="s">
        <v>158</v>
      </c>
      <c r="D375" s="36">
        <v>1</v>
      </c>
      <c r="E375" s="36"/>
      <c r="F375" s="36">
        <v>0</v>
      </c>
      <c r="G375" s="36"/>
      <c r="H375" s="36"/>
      <c r="I375" s="29">
        <v>56</v>
      </c>
      <c r="J375" s="29"/>
      <c r="K375" s="36">
        <v>9</v>
      </c>
      <c r="L375">
        <f t="shared" si="15"/>
        <v>0.1111111111111111</v>
      </c>
      <c r="M375">
        <f t="shared" si="14"/>
        <v>0</v>
      </c>
    </row>
    <row r="376" spans="1:13" ht="26">
      <c r="A376" s="31" t="s">
        <v>1237</v>
      </c>
      <c r="B376" s="35">
        <v>30</v>
      </c>
      <c r="C376" s="35" t="s">
        <v>158</v>
      </c>
      <c r="D376" s="36">
        <v>12</v>
      </c>
      <c r="E376" s="36"/>
      <c r="F376" s="36">
        <v>2</v>
      </c>
      <c r="G376" s="36"/>
      <c r="H376" s="36"/>
      <c r="I376" s="29">
        <v>66</v>
      </c>
      <c r="J376" s="29"/>
      <c r="K376" s="36">
        <v>9</v>
      </c>
      <c r="L376">
        <f t="shared" si="15"/>
        <v>1.3333333333333333</v>
      </c>
      <c r="M376">
        <f t="shared" si="14"/>
        <v>0.16666666666666666</v>
      </c>
    </row>
    <row r="377" spans="1:13" ht="26">
      <c r="A377" s="31" t="s">
        <v>1237</v>
      </c>
      <c r="B377" s="35">
        <v>35</v>
      </c>
      <c r="C377" s="35" t="s">
        <v>158</v>
      </c>
      <c r="D377" s="36">
        <v>18</v>
      </c>
      <c r="E377" s="36"/>
      <c r="F377" s="36">
        <v>4</v>
      </c>
      <c r="G377" s="36"/>
      <c r="H377" s="36"/>
      <c r="I377" s="29">
        <v>53</v>
      </c>
      <c r="J377" s="29"/>
      <c r="K377" s="36">
        <v>9</v>
      </c>
      <c r="L377">
        <f t="shared" si="15"/>
        <v>2</v>
      </c>
      <c r="M377">
        <f t="shared" si="14"/>
        <v>0.22222222222222221</v>
      </c>
    </row>
    <row r="378" spans="1:13" ht="26">
      <c r="A378" s="31" t="s">
        <v>1237</v>
      </c>
      <c r="B378" s="35">
        <v>40</v>
      </c>
      <c r="C378" s="35" t="s">
        <v>158</v>
      </c>
      <c r="D378" s="36">
        <v>6</v>
      </c>
      <c r="E378" s="36"/>
      <c r="F378" s="36">
        <v>6</v>
      </c>
      <c r="G378" s="36"/>
      <c r="H378" s="36"/>
      <c r="I378" s="29">
        <v>60</v>
      </c>
      <c r="J378" s="29">
        <v>1</v>
      </c>
      <c r="K378" s="36">
        <v>9</v>
      </c>
      <c r="L378">
        <f t="shared" si="15"/>
        <v>0.66666666666666663</v>
      </c>
      <c r="M378">
        <f t="shared" si="14"/>
        <v>1</v>
      </c>
    </row>
    <row r="379" spans="1:13" ht="26">
      <c r="A379" s="31" t="s">
        <v>1237</v>
      </c>
      <c r="B379" s="35">
        <v>45</v>
      </c>
      <c r="C379" s="35" t="s">
        <v>158</v>
      </c>
      <c r="D379" s="36">
        <v>15</v>
      </c>
      <c r="E379" s="36"/>
      <c r="F379" s="36">
        <v>7</v>
      </c>
      <c r="G379" s="36"/>
      <c r="H379" s="36"/>
      <c r="I379" s="29">
        <v>65</v>
      </c>
      <c r="J379" s="29"/>
      <c r="K379" s="36">
        <v>9</v>
      </c>
      <c r="L379">
        <f t="shared" si="15"/>
        <v>1.6666666666666667</v>
      </c>
      <c r="M379">
        <f t="shared" si="14"/>
        <v>0.46666666666666667</v>
      </c>
    </row>
    <row r="380" spans="1:13" ht="26">
      <c r="A380" s="31" t="s">
        <v>1237</v>
      </c>
      <c r="B380" s="35">
        <v>50</v>
      </c>
      <c r="C380" s="35" t="s">
        <v>158</v>
      </c>
      <c r="D380" s="36">
        <v>30</v>
      </c>
      <c r="E380" s="36"/>
      <c r="F380" s="36">
        <v>6</v>
      </c>
      <c r="G380" s="36"/>
      <c r="H380" s="36"/>
      <c r="I380" s="29">
        <v>56</v>
      </c>
      <c r="J380" s="29"/>
      <c r="K380" s="36">
        <v>9</v>
      </c>
      <c r="L380">
        <f t="shared" si="15"/>
        <v>3.3333333333333335</v>
      </c>
      <c r="M380">
        <f t="shared" si="14"/>
        <v>0.2</v>
      </c>
    </row>
    <row r="381" spans="1:13" ht="26">
      <c r="A381" s="31" t="s">
        <v>1237</v>
      </c>
      <c r="B381" s="35">
        <v>55</v>
      </c>
      <c r="C381" s="35" t="s">
        <v>158</v>
      </c>
      <c r="D381" s="36">
        <v>13</v>
      </c>
      <c r="E381" s="36"/>
      <c r="F381" s="36">
        <v>1</v>
      </c>
      <c r="G381" s="36"/>
      <c r="H381" s="36"/>
      <c r="I381" s="29">
        <v>70</v>
      </c>
      <c r="J381" s="29">
        <v>1</v>
      </c>
      <c r="K381" s="36">
        <v>9</v>
      </c>
      <c r="L381">
        <f t="shared" si="15"/>
        <v>1.4444444444444444</v>
      </c>
      <c r="M381">
        <f t="shared" si="14"/>
        <v>7.6923076923076927E-2</v>
      </c>
    </row>
    <row r="382" spans="1:13" ht="26">
      <c r="A382" s="58"/>
      <c r="B382" s="35">
        <v>5</v>
      </c>
      <c r="C382" s="35" t="s">
        <v>158</v>
      </c>
      <c r="D382" s="36">
        <v>0</v>
      </c>
      <c r="E382" s="27"/>
      <c r="F382" s="27"/>
      <c r="G382" s="27"/>
      <c r="H382" s="27"/>
      <c r="I382" s="29">
        <v>0</v>
      </c>
      <c r="J382" s="29"/>
      <c r="K382" s="36">
        <v>9</v>
      </c>
      <c r="L382">
        <f t="shared" si="15"/>
        <v>0</v>
      </c>
      <c r="M382" t="str">
        <f t="shared" si="14"/>
        <v xml:space="preserve"> </v>
      </c>
    </row>
    <row r="383" spans="1:13" ht="26">
      <c r="A383" s="31" t="s">
        <v>1237</v>
      </c>
      <c r="B383" s="35">
        <v>60</v>
      </c>
      <c r="C383" s="35" t="s">
        <v>158</v>
      </c>
      <c r="D383" s="36">
        <v>11</v>
      </c>
      <c r="E383" s="36"/>
      <c r="F383" s="36">
        <v>5</v>
      </c>
      <c r="G383" s="36"/>
      <c r="H383" s="36"/>
      <c r="I383" s="29">
        <v>84</v>
      </c>
      <c r="J383" s="29">
        <v>1</v>
      </c>
      <c r="K383" s="36">
        <v>9</v>
      </c>
      <c r="L383">
        <f t="shared" si="15"/>
        <v>1.2222222222222223</v>
      </c>
      <c r="M383">
        <f t="shared" si="14"/>
        <v>0.45454545454545453</v>
      </c>
    </row>
    <row r="384" spans="1:13">
      <c r="A384" s="35"/>
      <c r="B384" s="35"/>
      <c r="C384" s="35"/>
      <c r="D384" s="36"/>
      <c r="E384" s="36"/>
      <c r="F384" s="36"/>
      <c r="G384" s="36"/>
      <c r="H384" s="36"/>
      <c r="I384" s="29"/>
      <c r="J384" s="29"/>
      <c r="K384" s="36"/>
      <c r="M384" t="str">
        <f t="shared" si="14"/>
        <v xml:space="preserve"> </v>
      </c>
    </row>
    <row r="385" spans="1:13">
      <c r="M385" t="str">
        <f t="shared" si="14"/>
        <v xml:space="preserve"> </v>
      </c>
    </row>
    <row r="386" spans="1:13" ht="26">
      <c r="A386" s="31" t="s">
        <v>1238</v>
      </c>
      <c r="B386" s="31">
        <v>0</v>
      </c>
      <c r="C386" s="31" t="s">
        <v>154</v>
      </c>
      <c r="D386" s="32">
        <v>0</v>
      </c>
      <c r="E386" s="32"/>
      <c r="F386" s="32"/>
      <c r="G386" s="32"/>
      <c r="H386" s="32"/>
      <c r="I386" s="34">
        <v>0</v>
      </c>
      <c r="J386" s="34"/>
      <c r="K386" s="32">
        <v>1</v>
      </c>
      <c r="L386">
        <f t="shared" ref="L386:L430" si="16">D386/K386</f>
        <v>0</v>
      </c>
      <c r="M386" t="str">
        <f t="shared" si="14"/>
        <v xml:space="preserve"> </v>
      </c>
    </row>
    <row r="387" spans="1:13" ht="26">
      <c r="A387" s="31" t="s">
        <v>1238</v>
      </c>
      <c r="B387" s="31">
        <v>10</v>
      </c>
      <c r="C387" s="31" t="s">
        <v>154</v>
      </c>
      <c r="D387" s="32">
        <v>0</v>
      </c>
      <c r="E387" s="32"/>
      <c r="F387" s="32"/>
      <c r="G387" s="32"/>
      <c r="H387" s="32"/>
      <c r="I387" s="34">
        <v>5</v>
      </c>
      <c r="J387" s="34"/>
      <c r="K387" s="32">
        <v>1</v>
      </c>
      <c r="L387">
        <f t="shared" si="16"/>
        <v>0</v>
      </c>
      <c r="M387" t="str">
        <f t="shared" ref="M387:M450" si="17">IF(D387&gt;0,F387/D387," ")</f>
        <v xml:space="preserve"> </v>
      </c>
    </row>
    <row r="388" spans="1:13" ht="26">
      <c r="A388" s="31" t="s">
        <v>1238</v>
      </c>
      <c r="B388" s="31">
        <v>15</v>
      </c>
      <c r="C388" s="31" t="s">
        <v>154</v>
      </c>
      <c r="D388" s="32">
        <v>0</v>
      </c>
      <c r="E388" s="32"/>
      <c r="F388" s="32"/>
      <c r="G388" s="32"/>
      <c r="H388" s="32"/>
      <c r="I388" s="34">
        <v>1</v>
      </c>
      <c r="J388" s="34"/>
      <c r="K388" s="32">
        <v>1</v>
      </c>
      <c r="L388">
        <f t="shared" si="16"/>
        <v>0</v>
      </c>
      <c r="M388" t="str">
        <f t="shared" si="17"/>
        <v xml:space="preserve"> </v>
      </c>
    </row>
    <row r="389" spans="1:13" ht="26">
      <c r="A389" s="31" t="s">
        <v>1238</v>
      </c>
      <c r="B389" s="31">
        <v>20</v>
      </c>
      <c r="C389" s="31" t="s">
        <v>154</v>
      </c>
      <c r="D389" s="32">
        <v>0</v>
      </c>
      <c r="E389" s="32"/>
      <c r="F389" s="32"/>
      <c r="G389" s="32"/>
      <c r="H389" s="32"/>
      <c r="I389" s="34">
        <v>5</v>
      </c>
      <c r="J389" s="34"/>
      <c r="K389" s="32">
        <v>1</v>
      </c>
      <c r="L389">
        <f t="shared" si="16"/>
        <v>0</v>
      </c>
      <c r="M389" t="str">
        <f t="shared" si="17"/>
        <v xml:space="preserve"> </v>
      </c>
    </row>
    <row r="390" spans="1:13" ht="26">
      <c r="A390" s="31" t="s">
        <v>1238</v>
      </c>
      <c r="B390" s="31">
        <v>25</v>
      </c>
      <c r="C390" s="31" t="s">
        <v>154</v>
      </c>
      <c r="D390" s="32">
        <v>1</v>
      </c>
      <c r="E390" s="32"/>
      <c r="F390" s="32">
        <v>0</v>
      </c>
      <c r="G390" s="32">
        <v>230</v>
      </c>
      <c r="H390" s="32">
        <v>85</v>
      </c>
      <c r="I390" s="34">
        <v>12</v>
      </c>
      <c r="J390" s="34"/>
      <c r="K390" s="32">
        <v>1</v>
      </c>
      <c r="L390">
        <f t="shared" si="16"/>
        <v>1</v>
      </c>
      <c r="M390">
        <f t="shared" si="17"/>
        <v>0</v>
      </c>
    </row>
    <row r="391" spans="1:13" ht="26">
      <c r="A391" s="31" t="s">
        <v>1238</v>
      </c>
      <c r="B391" s="31">
        <v>30</v>
      </c>
      <c r="C391" s="31" t="s">
        <v>154</v>
      </c>
      <c r="D391" s="59">
        <v>1</v>
      </c>
      <c r="E391" s="59"/>
      <c r="F391" s="59">
        <v>1</v>
      </c>
      <c r="G391" s="32">
        <v>62</v>
      </c>
      <c r="H391" s="32">
        <v>170</v>
      </c>
      <c r="I391" s="34">
        <v>5</v>
      </c>
      <c r="J391" s="34"/>
      <c r="K391" s="32">
        <v>1</v>
      </c>
      <c r="L391">
        <f t="shared" si="16"/>
        <v>1</v>
      </c>
      <c r="M391">
        <f t="shared" si="17"/>
        <v>1</v>
      </c>
    </row>
    <row r="392" spans="1:13" ht="26">
      <c r="A392" s="31" t="s">
        <v>1238</v>
      </c>
      <c r="B392" s="31">
        <v>35</v>
      </c>
      <c r="C392" s="31" t="s">
        <v>154</v>
      </c>
      <c r="D392" s="32">
        <v>1</v>
      </c>
      <c r="E392" s="32"/>
      <c r="F392" s="32">
        <v>0</v>
      </c>
      <c r="G392" s="32">
        <v>96</v>
      </c>
      <c r="H392" s="32">
        <v>180</v>
      </c>
      <c r="I392" s="34">
        <v>2</v>
      </c>
      <c r="J392" s="34"/>
      <c r="K392" s="32">
        <v>1</v>
      </c>
      <c r="L392">
        <f t="shared" si="16"/>
        <v>1</v>
      </c>
      <c r="M392">
        <f t="shared" si="17"/>
        <v>0</v>
      </c>
    </row>
    <row r="393" spans="1:13" ht="26">
      <c r="A393" s="31" t="s">
        <v>1238</v>
      </c>
      <c r="B393" s="31">
        <v>40</v>
      </c>
      <c r="C393" s="31" t="s">
        <v>154</v>
      </c>
      <c r="D393" s="32">
        <v>5</v>
      </c>
      <c r="E393" s="32"/>
      <c r="F393" s="32">
        <v>2</v>
      </c>
      <c r="G393" s="32">
        <v>60</v>
      </c>
      <c r="H393" s="32">
        <v>74</v>
      </c>
      <c r="I393" s="34">
        <v>7</v>
      </c>
      <c r="J393" s="34">
        <v>1</v>
      </c>
      <c r="K393" s="32">
        <v>1</v>
      </c>
      <c r="L393">
        <f t="shared" si="16"/>
        <v>5</v>
      </c>
      <c r="M393">
        <f t="shared" si="17"/>
        <v>0.4</v>
      </c>
    </row>
    <row r="394" spans="1:13" ht="26">
      <c r="A394" s="31" t="s">
        <v>1238</v>
      </c>
      <c r="B394" s="31">
        <v>45</v>
      </c>
      <c r="C394" s="31" t="s">
        <v>154</v>
      </c>
      <c r="D394" s="32">
        <v>3</v>
      </c>
      <c r="E394" s="32"/>
      <c r="F394" s="32">
        <v>3</v>
      </c>
      <c r="G394" s="32">
        <v>25</v>
      </c>
      <c r="H394" s="32">
        <v>83</v>
      </c>
      <c r="I394" s="34">
        <v>97</v>
      </c>
      <c r="J394" s="34">
        <v>1</v>
      </c>
      <c r="K394" s="32">
        <v>1</v>
      </c>
      <c r="L394">
        <f t="shared" si="16"/>
        <v>3</v>
      </c>
      <c r="M394">
        <f t="shared" si="17"/>
        <v>1</v>
      </c>
    </row>
    <row r="395" spans="1:13" ht="26">
      <c r="A395" s="31" t="s">
        <v>1238</v>
      </c>
      <c r="B395" s="31">
        <v>50</v>
      </c>
      <c r="C395" s="31" t="s">
        <v>154</v>
      </c>
      <c r="D395" s="32">
        <v>4</v>
      </c>
      <c r="E395" s="32"/>
      <c r="F395" s="32">
        <v>3</v>
      </c>
      <c r="G395" s="32">
        <v>10</v>
      </c>
      <c r="H395" s="32">
        <v>46</v>
      </c>
      <c r="I395" s="34">
        <v>82</v>
      </c>
      <c r="J395" s="34"/>
      <c r="K395" s="32">
        <v>1</v>
      </c>
      <c r="L395">
        <f t="shared" si="16"/>
        <v>4</v>
      </c>
      <c r="M395">
        <f t="shared" si="17"/>
        <v>0.75</v>
      </c>
    </row>
    <row r="396" spans="1:13" ht="26">
      <c r="A396" s="31" t="s">
        <v>1238</v>
      </c>
      <c r="B396" s="31">
        <v>55</v>
      </c>
      <c r="C396" s="31" t="s">
        <v>154</v>
      </c>
      <c r="D396" s="32">
        <v>10</v>
      </c>
      <c r="E396" s="32"/>
      <c r="F396" s="32">
        <v>1</v>
      </c>
      <c r="G396" s="32">
        <v>10</v>
      </c>
      <c r="H396" s="32">
        <v>46</v>
      </c>
      <c r="I396" s="34">
        <v>55</v>
      </c>
      <c r="J396" s="34"/>
      <c r="K396" s="32">
        <v>1</v>
      </c>
      <c r="L396">
        <f t="shared" si="16"/>
        <v>10</v>
      </c>
      <c r="M396">
        <f t="shared" si="17"/>
        <v>0.1</v>
      </c>
    </row>
    <row r="397" spans="1:13" ht="26">
      <c r="A397" s="31" t="s">
        <v>1238</v>
      </c>
      <c r="B397" s="31">
        <v>5</v>
      </c>
      <c r="C397" s="31" t="s">
        <v>154</v>
      </c>
      <c r="D397" s="32">
        <v>0</v>
      </c>
      <c r="E397" s="32"/>
      <c r="F397" s="32"/>
      <c r="G397" s="32"/>
      <c r="H397" s="32"/>
      <c r="I397" s="34">
        <v>0</v>
      </c>
      <c r="J397" s="34"/>
      <c r="K397" s="32">
        <v>1</v>
      </c>
      <c r="L397">
        <f t="shared" si="16"/>
        <v>0</v>
      </c>
      <c r="M397" t="str">
        <f t="shared" si="17"/>
        <v xml:space="preserve"> </v>
      </c>
    </row>
    <row r="398" spans="1:13" ht="26">
      <c r="A398" s="31" t="s">
        <v>1238</v>
      </c>
      <c r="B398" s="31">
        <v>60</v>
      </c>
      <c r="C398" s="31" t="s">
        <v>154</v>
      </c>
      <c r="D398" s="32">
        <v>4</v>
      </c>
      <c r="E398" s="32"/>
      <c r="F398" s="32">
        <v>2</v>
      </c>
      <c r="G398" s="32">
        <v>17</v>
      </c>
      <c r="H398" s="32">
        <v>31</v>
      </c>
      <c r="I398" s="34">
        <v>18</v>
      </c>
      <c r="J398" s="34"/>
      <c r="K398" s="32">
        <v>1</v>
      </c>
      <c r="L398">
        <f t="shared" si="16"/>
        <v>4</v>
      </c>
      <c r="M398">
        <f t="shared" si="17"/>
        <v>0.5</v>
      </c>
    </row>
    <row r="399" spans="1:13" ht="26">
      <c r="A399" s="31" t="s">
        <v>1238</v>
      </c>
      <c r="B399" s="31">
        <v>65</v>
      </c>
      <c r="C399" s="31" t="s">
        <v>154</v>
      </c>
      <c r="D399" s="32">
        <v>2</v>
      </c>
      <c r="E399" s="32"/>
      <c r="F399" s="32">
        <v>0</v>
      </c>
      <c r="G399" s="32">
        <v>24</v>
      </c>
      <c r="H399" s="32">
        <v>19</v>
      </c>
      <c r="I399" s="34">
        <v>54</v>
      </c>
      <c r="J399" s="34"/>
      <c r="K399" s="32">
        <v>1</v>
      </c>
      <c r="L399">
        <f t="shared" si="16"/>
        <v>2</v>
      </c>
      <c r="M399">
        <f t="shared" si="17"/>
        <v>0</v>
      </c>
    </row>
    <row r="400" spans="1:13" ht="26">
      <c r="A400" s="31" t="s">
        <v>1238</v>
      </c>
      <c r="B400" s="31">
        <v>70</v>
      </c>
      <c r="C400" s="31" t="s">
        <v>154</v>
      </c>
      <c r="D400" s="32">
        <v>0</v>
      </c>
      <c r="E400" s="32"/>
      <c r="F400" s="32"/>
      <c r="G400" s="32"/>
      <c r="H400" s="32"/>
      <c r="I400" s="34">
        <v>30</v>
      </c>
      <c r="J400" s="34"/>
      <c r="K400" s="32">
        <v>1</v>
      </c>
      <c r="L400">
        <f t="shared" si="16"/>
        <v>0</v>
      </c>
      <c r="M400" t="str">
        <f t="shared" si="17"/>
        <v xml:space="preserve"> </v>
      </c>
    </row>
    <row r="401" spans="1:13" ht="26">
      <c r="A401" s="35" t="s">
        <v>1238</v>
      </c>
      <c r="B401" s="35">
        <v>0</v>
      </c>
      <c r="C401" s="35" t="s">
        <v>156</v>
      </c>
      <c r="D401" s="36">
        <v>0</v>
      </c>
      <c r="E401" s="36"/>
      <c r="F401" s="36"/>
      <c r="G401" s="36"/>
      <c r="H401" s="36"/>
      <c r="I401" s="29">
        <v>0</v>
      </c>
      <c r="J401" s="29"/>
      <c r="K401" s="36">
        <v>4</v>
      </c>
      <c r="L401">
        <f t="shared" si="16"/>
        <v>0</v>
      </c>
      <c r="M401" t="str">
        <f t="shared" si="17"/>
        <v xml:space="preserve"> </v>
      </c>
    </row>
    <row r="402" spans="1:13" ht="26">
      <c r="A402" s="35" t="s">
        <v>1238</v>
      </c>
      <c r="B402" s="35">
        <v>10</v>
      </c>
      <c r="C402" s="35" t="s">
        <v>156</v>
      </c>
      <c r="D402" s="36">
        <v>0</v>
      </c>
      <c r="E402" s="36"/>
      <c r="F402" s="36"/>
      <c r="G402" s="36"/>
      <c r="H402" s="36"/>
      <c r="I402" s="29">
        <v>25</v>
      </c>
      <c r="J402" s="29"/>
      <c r="K402" s="36">
        <v>4</v>
      </c>
      <c r="L402">
        <f t="shared" si="16"/>
        <v>0</v>
      </c>
      <c r="M402" t="str">
        <f t="shared" si="17"/>
        <v xml:space="preserve"> </v>
      </c>
    </row>
    <row r="403" spans="1:13" ht="26">
      <c r="A403" s="35" t="s">
        <v>1238</v>
      </c>
      <c r="B403" s="35">
        <v>15</v>
      </c>
      <c r="C403" s="35" t="s">
        <v>156</v>
      </c>
      <c r="D403" s="36">
        <v>0</v>
      </c>
      <c r="E403" s="36"/>
      <c r="F403" s="36"/>
      <c r="G403" s="36"/>
      <c r="H403" s="36"/>
      <c r="I403" s="29">
        <v>3</v>
      </c>
      <c r="J403" s="29"/>
      <c r="K403" s="36">
        <v>4</v>
      </c>
      <c r="L403">
        <f t="shared" si="16"/>
        <v>0</v>
      </c>
      <c r="M403" t="str">
        <f t="shared" si="17"/>
        <v xml:space="preserve"> </v>
      </c>
    </row>
    <row r="404" spans="1:13" ht="26">
      <c r="A404" s="35" t="s">
        <v>1238</v>
      </c>
      <c r="B404" s="35">
        <v>20</v>
      </c>
      <c r="C404" s="35" t="s">
        <v>156</v>
      </c>
      <c r="D404" s="36">
        <v>0</v>
      </c>
      <c r="E404" s="36"/>
      <c r="F404" s="36"/>
      <c r="G404" s="36"/>
      <c r="H404" s="36"/>
      <c r="I404" s="29">
        <v>25</v>
      </c>
      <c r="J404" s="29"/>
      <c r="K404" s="36">
        <v>4</v>
      </c>
      <c r="L404">
        <f t="shared" si="16"/>
        <v>0</v>
      </c>
      <c r="M404" t="str">
        <f t="shared" si="17"/>
        <v xml:space="preserve"> </v>
      </c>
    </row>
    <row r="405" spans="1:13" ht="26">
      <c r="A405" s="35" t="s">
        <v>1238</v>
      </c>
      <c r="B405" s="35">
        <v>25</v>
      </c>
      <c r="C405" s="35" t="s">
        <v>156</v>
      </c>
      <c r="D405" s="36">
        <v>10</v>
      </c>
      <c r="E405" s="36"/>
      <c r="F405" s="36">
        <v>0</v>
      </c>
      <c r="G405" s="36"/>
      <c r="H405" s="36"/>
      <c r="I405" s="29">
        <v>65</v>
      </c>
      <c r="J405" s="29"/>
      <c r="K405" s="36">
        <v>4</v>
      </c>
      <c r="L405">
        <f t="shared" si="16"/>
        <v>2.5</v>
      </c>
      <c r="M405">
        <f t="shared" si="17"/>
        <v>0</v>
      </c>
    </row>
    <row r="406" spans="1:13" ht="26">
      <c r="A406" s="35" t="s">
        <v>1238</v>
      </c>
      <c r="B406" s="35">
        <v>30</v>
      </c>
      <c r="C406" s="35" t="s">
        <v>156</v>
      </c>
      <c r="D406" s="60">
        <v>1</v>
      </c>
      <c r="E406" s="60"/>
      <c r="F406" s="60">
        <v>1</v>
      </c>
      <c r="G406" s="36"/>
      <c r="H406" s="36"/>
      <c r="I406" s="29">
        <v>10</v>
      </c>
      <c r="J406" s="29"/>
      <c r="K406" s="36">
        <v>4</v>
      </c>
      <c r="L406">
        <f t="shared" si="16"/>
        <v>0.25</v>
      </c>
      <c r="M406">
        <f t="shared" si="17"/>
        <v>1</v>
      </c>
    </row>
    <row r="407" spans="1:13" ht="26">
      <c r="A407" s="35" t="s">
        <v>1238</v>
      </c>
      <c r="B407" s="35">
        <v>35</v>
      </c>
      <c r="C407" s="35" t="s">
        <v>156</v>
      </c>
      <c r="D407" s="36"/>
      <c r="E407" s="36"/>
      <c r="F407" s="36"/>
      <c r="G407" s="36"/>
      <c r="H407" s="36"/>
      <c r="I407" s="29">
        <v>4</v>
      </c>
      <c r="J407" s="29">
        <v>1</v>
      </c>
      <c r="K407" s="36">
        <v>4</v>
      </c>
      <c r="L407">
        <f t="shared" si="16"/>
        <v>0</v>
      </c>
      <c r="M407" t="str">
        <f t="shared" si="17"/>
        <v xml:space="preserve"> </v>
      </c>
    </row>
    <row r="408" spans="1:13" ht="26">
      <c r="A408" s="35" t="s">
        <v>1238</v>
      </c>
      <c r="B408" s="35">
        <v>40</v>
      </c>
      <c r="C408" s="35" t="s">
        <v>156</v>
      </c>
      <c r="D408" s="36">
        <v>9</v>
      </c>
      <c r="E408" s="36"/>
      <c r="F408" s="36">
        <v>4</v>
      </c>
      <c r="G408" s="36"/>
      <c r="H408" s="36"/>
      <c r="I408" s="29">
        <v>81</v>
      </c>
      <c r="J408" s="29">
        <v>1</v>
      </c>
      <c r="K408" s="36">
        <v>4</v>
      </c>
      <c r="L408">
        <f t="shared" si="16"/>
        <v>2.25</v>
      </c>
      <c r="M408">
        <f t="shared" si="17"/>
        <v>0.44444444444444442</v>
      </c>
    </row>
    <row r="409" spans="1:13" ht="26">
      <c r="A409" s="35" t="s">
        <v>1238</v>
      </c>
      <c r="B409" s="35">
        <v>45</v>
      </c>
      <c r="C409" s="35" t="s">
        <v>156</v>
      </c>
      <c r="D409" s="36">
        <v>1</v>
      </c>
      <c r="E409" s="36"/>
      <c r="F409" s="36">
        <v>1</v>
      </c>
      <c r="G409" s="36"/>
      <c r="H409" s="36"/>
      <c r="I409" s="29">
        <v>3</v>
      </c>
      <c r="J409" s="29">
        <v>1</v>
      </c>
      <c r="K409" s="36">
        <v>4</v>
      </c>
      <c r="L409">
        <f t="shared" si="16"/>
        <v>0.25</v>
      </c>
      <c r="M409">
        <f t="shared" si="17"/>
        <v>1</v>
      </c>
    </row>
    <row r="410" spans="1:13" ht="26">
      <c r="A410" s="35" t="s">
        <v>1238</v>
      </c>
      <c r="B410" s="35">
        <v>50</v>
      </c>
      <c r="C410" s="35" t="s">
        <v>156</v>
      </c>
      <c r="D410" s="36">
        <v>7</v>
      </c>
      <c r="E410" s="36"/>
      <c r="F410" s="36">
        <v>4</v>
      </c>
      <c r="G410" s="36"/>
      <c r="H410" s="36"/>
      <c r="I410" s="29">
        <v>82</v>
      </c>
      <c r="J410" s="29">
        <v>1</v>
      </c>
      <c r="K410" s="36">
        <v>4</v>
      </c>
      <c r="L410">
        <f t="shared" si="16"/>
        <v>1.75</v>
      </c>
      <c r="M410">
        <f t="shared" si="17"/>
        <v>0.5714285714285714</v>
      </c>
    </row>
    <row r="411" spans="1:13" ht="26">
      <c r="A411" s="35" t="s">
        <v>1238</v>
      </c>
      <c r="B411" s="35">
        <v>55</v>
      </c>
      <c r="C411" s="35" t="s">
        <v>156</v>
      </c>
      <c r="D411" s="36">
        <v>15</v>
      </c>
      <c r="E411" s="36"/>
      <c r="F411" s="36">
        <v>4</v>
      </c>
      <c r="G411" s="36"/>
      <c r="H411" s="36"/>
      <c r="I411" s="29">
        <v>55</v>
      </c>
      <c r="J411" s="29"/>
      <c r="K411" s="36">
        <v>4</v>
      </c>
      <c r="L411">
        <f t="shared" si="16"/>
        <v>3.75</v>
      </c>
      <c r="M411">
        <f t="shared" si="17"/>
        <v>0.26666666666666666</v>
      </c>
    </row>
    <row r="412" spans="1:13" ht="26">
      <c r="A412" s="35" t="s">
        <v>1238</v>
      </c>
      <c r="B412" s="35">
        <v>5</v>
      </c>
      <c r="C412" s="35" t="s">
        <v>156</v>
      </c>
      <c r="D412" s="36">
        <v>0</v>
      </c>
      <c r="E412" s="36"/>
      <c r="F412" s="36"/>
      <c r="G412" s="36"/>
      <c r="H412" s="36"/>
      <c r="I412" s="29">
        <v>0</v>
      </c>
      <c r="J412" s="29"/>
      <c r="K412" s="36">
        <v>4</v>
      </c>
      <c r="L412">
        <f t="shared" si="16"/>
        <v>0</v>
      </c>
      <c r="M412" t="str">
        <f t="shared" si="17"/>
        <v xml:space="preserve"> </v>
      </c>
    </row>
    <row r="413" spans="1:13" ht="26">
      <c r="A413" s="35" t="s">
        <v>1238</v>
      </c>
      <c r="B413" s="35">
        <v>60</v>
      </c>
      <c r="C413" s="35" t="s">
        <v>156</v>
      </c>
      <c r="D413" s="36">
        <v>6</v>
      </c>
      <c r="E413" s="36"/>
      <c r="F413" s="36">
        <v>2</v>
      </c>
      <c r="G413" s="36"/>
      <c r="H413" s="36"/>
      <c r="I413" s="29">
        <v>48</v>
      </c>
      <c r="J413" s="29"/>
      <c r="K413" s="36">
        <v>4</v>
      </c>
      <c r="L413">
        <f t="shared" si="16"/>
        <v>1.5</v>
      </c>
      <c r="M413">
        <f t="shared" si="17"/>
        <v>0.33333333333333331</v>
      </c>
    </row>
    <row r="414" spans="1:13" ht="26">
      <c r="A414" s="35" t="s">
        <v>1238</v>
      </c>
      <c r="B414" s="35">
        <v>65</v>
      </c>
      <c r="C414" s="35" t="s">
        <v>156</v>
      </c>
      <c r="D414" s="36">
        <v>2</v>
      </c>
      <c r="E414" s="36"/>
      <c r="F414" s="36">
        <v>0</v>
      </c>
      <c r="G414" s="36"/>
      <c r="H414" s="36"/>
      <c r="I414" s="29">
        <v>115</v>
      </c>
      <c r="J414" s="29"/>
      <c r="K414" s="36">
        <v>4</v>
      </c>
      <c r="L414">
        <f t="shared" si="16"/>
        <v>0.5</v>
      </c>
      <c r="M414">
        <f t="shared" si="17"/>
        <v>0</v>
      </c>
    </row>
    <row r="415" spans="1:13" ht="26">
      <c r="A415" s="35" t="s">
        <v>1238</v>
      </c>
      <c r="B415" s="35">
        <v>70</v>
      </c>
      <c r="C415" s="35" t="s">
        <v>156</v>
      </c>
      <c r="D415" s="36">
        <v>0</v>
      </c>
      <c r="E415" s="36"/>
      <c r="F415" s="36"/>
      <c r="G415" s="36"/>
      <c r="H415" s="36"/>
      <c r="I415" s="29">
        <v>50</v>
      </c>
      <c r="J415" s="29">
        <v>1</v>
      </c>
      <c r="K415" s="36">
        <v>4</v>
      </c>
      <c r="L415">
        <f t="shared" si="16"/>
        <v>0</v>
      </c>
      <c r="M415" t="str">
        <f t="shared" si="17"/>
        <v xml:space="preserve"> </v>
      </c>
    </row>
    <row r="416" spans="1:13" ht="26">
      <c r="A416" s="35" t="s">
        <v>1238</v>
      </c>
      <c r="B416" s="35">
        <v>0</v>
      </c>
      <c r="C416" s="35" t="s">
        <v>158</v>
      </c>
      <c r="D416" s="36">
        <v>0</v>
      </c>
      <c r="E416" s="36"/>
      <c r="F416" s="36"/>
      <c r="G416" s="36"/>
      <c r="H416" s="36"/>
      <c r="I416" s="29">
        <v>0</v>
      </c>
      <c r="J416" s="29"/>
      <c r="K416" s="36">
        <v>9</v>
      </c>
      <c r="L416">
        <f t="shared" si="16"/>
        <v>0</v>
      </c>
      <c r="M416" t="str">
        <f t="shared" si="17"/>
        <v xml:space="preserve"> </v>
      </c>
    </row>
    <row r="417" spans="1:13" ht="26">
      <c r="A417" s="35" t="s">
        <v>1238</v>
      </c>
      <c r="B417" s="35">
        <v>10</v>
      </c>
      <c r="C417" s="35" t="s">
        <v>158</v>
      </c>
      <c r="D417" s="36">
        <v>0</v>
      </c>
      <c r="E417" s="36"/>
      <c r="F417" s="36"/>
      <c r="G417" s="36"/>
      <c r="H417" s="36"/>
      <c r="I417" s="29">
        <v>35</v>
      </c>
      <c r="J417" s="29"/>
      <c r="K417" s="36">
        <v>9</v>
      </c>
      <c r="L417">
        <f t="shared" si="16"/>
        <v>0</v>
      </c>
      <c r="M417" t="str">
        <f t="shared" si="17"/>
        <v xml:space="preserve"> </v>
      </c>
    </row>
    <row r="418" spans="1:13" ht="26">
      <c r="A418" s="35" t="s">
        <v>1238</v>
      </c>
      <c r="B418" s="35">
        <v>15</v>
      </c>
      <c r="C418" s="35" t="s">
        <v>158</v>
      </c>
      <c r="D418" s="36">
        <v>0</v>
      </c>
      <c r="E418" s="36"/>
      <c r="F418" s="36"/>
      <c r="G418" s="36"/>
      <c r="H418" s="36"/>
      <c r="I418" s="29">
        <v>12</v>
      </c>
      <c r="J418" s="29"/>
      <c r="K418" s="36">
        <v>9</v>
      </c>
      <c r="L418">
        <f t="shared" si="16"/>
        <v>0</v>
      </c>
      <c r="M418" t="str">
        <f t="shared" si="17"/>
        <v xml:space="preserve"> </v>
      </c>
    </row>
    <row r="419" spans="1:13" ht="26">
      <c r="A419" s="35" t="s">
        <v>1238</v>
      </c>
      <c r="B419" s="35">
        <v>20</v>
      </c>
      <c r="C419" s="35" t="s">
        <v>158</v>
      </c>
      <c r="D419" s="36">
        <v>0</v>
      </c>
      <c r="E419" s="36"/>
      <c r="F419" s="36"/>
      <c r="G419" s="36"/>
      <c r="H419" s="36"/>
      <c r="I419" s="29">
        <v>45</v>
      </c>
      <c r="J419" s="29"/>
      <c r="K419" s="36">
        <v>9</v>
      </c>
      <c r="L419">
        <f t="shared" si="16"/>
        <v>0</v>
      </c>
      <c r="M419" t="str">
        <f t="shared" si="17"/>
        <v xml:space="preserve"> </v>
      </c>
    </row>
    <row r="420" spans="1:13" ht="26">
      <c r="A420" s="35" t="s">
        <v>1238</v>
      </c>
      <c r="B420" s="35">
        <v>25</v>
      </c>
      <c r="C420" s="35" t="s">
        <v>158</v>
      </c>
      <c r="D420" s="60">
        <v>14</v>
      </c>
      <c r="E420" s="60"/>
      <c r="F420" s="60">
        <v>2</v>
      </c>
      <c r="G420" s="36"/>
      <c r="H420" s="36"/>
      <c r="I420" s="29">
        <v>55</v>
      </c>
      <c r="J420" s="29">
        <v>1</v>
      </c>
      <c r="K420" s="36">
        <v>9</v>
      </c>
      <c r="L420">
        <f t="shared" si="16"/>
        <v>1.5555555555555556</v>
      </c>
      <c r="M420">
        <f t="shared" si="17"/>
        <v>0.14285714285714285</v>
      </c>
    </row>
    <row r="421" spans="1:13" ht="26">
      <c r="A421" s="35" t="s">
        <v>1238</v>
      </c>
      <c r="B421" s="35">
        <v>30</v>
      </c>
      <c r="C421" s="35" t="s">
        <v>158</v>
      </c>
      <c r="D421" s="60">
        <v>5</v>
      </c>
      <c r="E421" s="60"/>
      <c r="F421" s="60">
        <v>2</v>
      </c>
      <c r="G421" s="36"/>
      <c r="H421" s="36"/>
      <c r="I421" s="29">
        <v>60</v>
      </c>
      <c r="J421" s="29"/>
      <c r="K421" s="36">
        <v>9</v>
      </c>
      <c r="L421">
        <f t="shared" si="16"/>
        <v>0.55555555555555558</v>
      </c>
      <c r="M421">
        <f t="shared" si="17"/>
        <v>0.4</v>
      </c>
    </row>
    <row r="422" spans="1:13" ht="26">
      <c r="A422" s="35" t="s">
        <v>1238</v>
      </c>
      <c r="B422" s="35">
        <v>35</v>
      </c>
      <c r="C422" s="35" t="s">
        <v>158</v>
      </c>
      <c r="D422" s="36">
        <v>5</v>
      </c>
      <c r="E422" s="36"/>
      <c r="F422" s="36">
        <v>5</v>
      </c>
      <c r="G422" s="36"/>
      <c r="H422" s="36"/>
      <c r="I422" s="29">
        <v>16</v>
      </c>
      <c r="J422" s="29">
        <v>1</v>
      </c>
      <c r="K422" s="36">
        <v>9</v>
      </c>
      <c r="L422">
        <f t="shared" si="16"/>
        <v>0.55555555555555558</v>
      </c>
      <c r="M422">
        <f t="shared" si="17"/>
        <v>1</v>
      </c>
    </row>
    <row r="423" spans="1:13" ht="26">
      <c r="A423" s="35" t="s">
        <v>1238</v>
      </c>
      <c r="B423" s="35">
        <v>40</v>
      </c>
      <c r="C423" s="35" t="s">
        <v>158</v>
      </c>
      <c r="D423" s="36">
        <v>12</v>
      </c>
      <c r="E423" s="36"/>
      <c r="F423" s="36">
        <v>7</v>
      </c>
      <c r="G423" s="36"/>
      <c r="H423" s="36"/>
      <c r="I423" s="29">
        <v>93</v>
      </c>
      <c r="J423" s="29">
        <v>1</v>
      </c>
      <c r="K423" s="36">
        <v>9</v>
      </c>
      <c r="L423">
        <f t="shared" si="16"/>
        <v>1.3333333333333333</v>
      </c>
      <c r="M423">
        <f t="shared" si="17"/>
        <v>0.58333333333333337</v>
      </c>
    </row>
    <row r="424" spans="1:13" ht="26">
      <c r="A424" s="35" t="s">
        <v>1238</v>
      </c>
      <c r="B424" s="35">
        <v>45</v>
      </c>
      <c r="C424" s="35" t="s">
        <v>158</v>
      </c>
      <c r="D424" s="36">
        <v>7</v>
      </c>
      <c r="E424" s="36"/>
      <c r="F424" s="36">
        <v>3</v>
      </c>
      <c r="G424" s="36"/>
      <c r="H424" s="36"/>
      <c r="I424" s="29">
        <v>102</v>
      </c>
      <c r="J424" s="29">
        <v>1</v>
      </c>
      <c r="K424" s="36">
        <v>9</v>
      </c>
      <c r="L424">
        <f t="shared" si="16"/>
        <v>0.77777777777777779</v>
      </c>
      <c r="M424">
        <f t="shared" si="17"/>
        <v>0.42857142857142855</v>
      </c>
    </row>
    <row r="425" spans="1:13" ht="26">
      <c r="A425" s="35" t="s">
        <v>1238</v>
      </c>
      <c r="B425" s="35">
        <v>50</v>
      </c>
      <c r="C425" s="35" t="s">
        <v>158</v>
      </c>
      <c r="D425" s="36">
        <v>7</v>
      </c>
      <c r="E425" s="36"/>
      <c r="F425" s="36">
        <v>4</v>
      </c>
      <c r="G425" s="36"/>
      <c r="H425" s="36"/>
      <c r="I425" s="29">
        <v>112</v>
      </c>
      <c r="J425" s="29">
        <v>1</v>
      </c>
      <c r="K425" s="36">
        <v>9</v>
      </c>
      <c r="L425">
        <f t="shared" si="16"/>
        <v>0.77777777777777779</v>
      </c>
      <c r="M425">
        <f t="shared" si="17"/>
        <v>0.5714285714285714</v>
      </c>
    </row>
    <row r="426" spans="1:13" ht="26">
      <c r="A426" s="35" t="s">
        <v>1238</v>
      </c>
      <c r="B426" s="35">
        <v>55</v>
      </c>
      <c r="C426" s="35" t="s">
        <v>158</v>
      </c>
      <c r="D426" s="36">
        <v>16</v>
      </c>
      <c r="E426" s="36"/>
      <c r="F426" s="36">
        <v>9</v>
      </c>
      <c r="G426" s="36"/>
      <c r="H426" s="36"/>
      <c r="I426" s="29">
        <v>70</v>
      </c>
      <c r="J426" s="29">
        <v>1</v>
      </c>
      <c r="K426" s="36">
        <v>9</v>
      </c>
      <c r="L426">
        <f t="shared" si="16"/>
        <v>1.7777777777777777</v>
      </c>
      <c r="M426">
        <f t="shared" si="17"/>
        <v>0.5625</v>
      </c>
    </row>
    <row r="427" spans="1:13" ht="26">
      <c r="A427" s="35" t="s">
        <v>1238</v>
      </c>
      <c r="B427" s="35">
        <v>5</v>
      </c>
      <c r="C427" s="35" t="s">
        <v>158</v>
      </c>
      <c r="D427" s="36">
        <v>0</v>
      </c>
      <c r="E427" s="36"/>
      <c r="F427" s="36"/>
      <c r="G427" s="36"/>
      <c r="H427" s="36"/>
      <c r="I427" s="29">
        <v>0</v>
      </c>
      <c r="J427" s="29"/>
      <c r="K427" s="36">
        <v>9</v>
      </c>
      <c r="L427">
        <f t="shared" si="16"/>
        <v>0</v>
      </c>
      <c r="M427" t="str">
        <f t="shared" si="17"/>
        <v xml:space="preserve"> </v>
      </c>
    </row>
    <row r="428" spans="1:13" ht="26">
      <c r="A428" s="35" t="s">
        <v>1238</v>
      </c>
      <c r="B428" s="35">
        <v>60</v>
      </c>
      <c r="C428" s="35" t="s">
        <v>158</v>
      </c>
      <c r="D428" s="36">
        <v>6</v>
      </c>
      <c r="E428" s="36"/>
      <c r="F428" s="36">
        <v>2</v>
      </c>
      <c r="G428" s="36"/>
      <c r="H428" s="36"/>
      <c r="I428" s="29">
        <v>90</v>
      </c>
      <c r="J428" s="29"/>
      <c r="K428" s="36">
        <v>9</v>
      </c>
      <c r="L428">
        <f t="shared" si="16"/>
        <v>0.66666666666666663</v>
      </c>
      <c r="M428">
        <f t="shared" si="17"/>
        <v>0.33333333333333331</v>
      </c>
    </row>
    <row r="429" spans="1:13" ht="26">
      <c r="A429" s="35" t="s">
        <v>1238</v>
      </c>
      <c r="B429" s="35">
        <v>65</v>
      </c>
      <c r="C429" s="35" t="s">
        <v>158</v>
      </c>
      <c r="D429" s="36">
        <v>3</v>
      </c>
      <c r="E429" s="36"/>
      <c r="F429" s="36">
        <v>0</v>
      </c>
      <c r="G429" s="36"/>
      <c r="H429" s="36"/>
      <c r="I429" s="29">
        <v>15</v>
      </c>
      <c r="J429" s="29"/>
      <c r="K429" s="36">
        <v>9</v>
      </c>
      <c r="L429">
        <f t="shared" si="16"/>
        <v>0.33333333333333331</v>
      </c>
      <c r="M429">
        <f t="shared" si="17"/>
        <v>0</v>
      </c>
    </row>
    <row r="430" spans="1:13" ht="26">
      <c r="A430" s="35" t="s">
        <v>1238</v>
      </c>
      <c r="B430" s="35">
        <v>70</v>
      </c>
      <c r="C430" s="35" t="s">
        <v>158</v>
      </c>
      <c r="D430" s="36">
        <v>0</v>
      </c>
      <c r="E430" s="36"/>
      <c r="F430" s="36"/>
      <c r="G430" s="36"/>
      <c r="H430" s="36"/>
      <c r="I430" s="29">
        <v>60</v>
      </c>
      <c r="J430" s="29">
        <v>1</v>
      </c>
      <c r="K430" s="36">
        <v>9</v>
      </c>
      <c r="L430">
        <f t="shared" si="16"/>
        <v>0</v>
      </c>
      <c r="M430" t="str">
        <f t="shared" si="17"/>
        <v xml:space="preserve"> </v>
      </c>
    </row>
    <row r="431" spans="1:13">
      <c r="A431" s="35"/>
      <c r="B431" s="35"/>
      <c r="C431" s="35"/>
      <c r="D431" s="36"/>
      <c r="E431" s="36"/>
      <c r="F431" s="36"/>
      <c r="G431" s="36"/>
      <c r="H431" s="36"/>
      <c r="I431" s="29"/>
      <c r="J431" s="29"/>
      <c r="K431" s="36"/>
      <c r="M431" t="str">
        <f t="shared" si="17"/>
        <v xml:space="preserve"> </v>
      </c>
    </row>
    <row r="432" spans="1:13">
      <c r="M432" t="str">
        <f t="shared" si="17"/>
        <v xml:space="preserve"> </v>
      </c>
    </row>
    <row r="433" spans="1:13" ht="26">
      <c r="A433" s="31" t="s">
        <v>1239</v>
      </c>
      <c r="B433" s="31">
        <v>0</v>
      </c>
      <c r="C433" s="31" t="s">
        <v>154</v>
      </c>
      <c r="D433" s="32">
        <v>0</v>
      </c>
      <c r="E433" s="32"/>
      <c r="F433" s="32"/>
      <c r="G433" s="36"/>
      <c r="H433" s="36"/>
      <c r="I433" s="34">
        <v>0</v>
      </c>
      <c r="J433" s="34"/>
      <c r="K433" s="32">
        <v>1</v>
      </c>
      <c r="L433">
        <f t="shared" ref="L433:L477" si="18">D433/K433</f>
        <v>0</v>
      </c>
      <c r="M433" t="str">
        <f t="shared" si="17"/>
        <v xml:space="preserve"> </v>
      </c>
    </row>
    <row r="434" spans="1:13" ht="26">
      <c r="A434" s="31" t="s">
        <v>1239</v>
      </c>
      <c r="B434" s="31">
        <v>10</v>
      </c>
      <c r="C434" s="31" t="s">
        <v>154</v>
      </c>
      <c r="D434" s="32">
        <v>0</v>
      </c>
      <c r="E434" s="32"/>
      <c r="F434" s="32"/>
      <c r="G434" s="32">
        <v>320</v>
      </c>
      <c r="H434" s="32">
        <v>165</v>
      </c>
      <c r="I434" s="34">
        <v>2</v>
      </c>
      <c r="J434" s="34"/>
      <c r="K434" s="32">
        <v>1</v>
      </c>
      <c r="L434">
        <f t="shared" si="18"/>
        <v>0</v>
      </c>
      <c r="M434" t="str">
        <f t="shared" si="17"/>
        <v xml:space="preserve"> </v>
      </c>
    </row>
    <row r="435" spans="1:13" ht="26">
      <c r="A435" s="31" t="s">
        <v>1239</v>
      </c>
      <c r="B435" s="31">
        <v>15</v>
      </c>
      <c r="C435" s="31" t="s">
        <v>154</v>
      </c>
      <c r="D435" s="32"/>
      <c r="E435" s="32"/>
      <c r="F435" s="32"/>
      <c r="G435" s="36">
        <v>265</v>
      </c>
      <c r="H435" s="36">
        <v>190</v>
      </c>
      <c r="I435" s="61">
        <v>5</v>
      </c>
      <c r="J435" s="34"/>
      <c r="K435" s="32">
        <v>1</v>
      </c>
      <c r="L435">
        <f t="shared" si="18"/>
        <v>0</v>
      </c>
      <c r="M435" t="str">
        <f t="shared" si="17"/>
        <v xml:space="preserve"> </v>
      </c>
    </row>
    <row r="436" spans="1:13" ht="26">
      <c r="A436" s="31" t="s">
        <v>1239</v>
      </c>
      <c r="B436" s="31">
        <v>20</v>
      </c>
      <c r="C436" s="31" t="s">
        <v>154</v>
      </c>
      <c r="D436" s="32"/>
      <c r="E436" s="32"/>
      <c r="F436" s="32"/>
      <c r="G436" s="36">
        <v>470</v>
      </c>
      <c r="H436" s="36">
        <v>110</v>
      </c>
      <c r="I436" s="61">
        <v>10</v>
      </c>
      <c r="J436" s="34"/>
      <c r="K436" s="32">
        <v>1</v>
      </c>
      <c r="L436">
        <f t="shared" si="18"/>
        <v>0</v>
      </c>
      <c r="M436" t="str">
        <f t="shared" si="17"/>
        <v xml:space="preserve"> </v>
      </c>
    </row>
    <row r="437" spans="1:13" ht="26">
      <c r="A437" s="31" t="s">
        <v>1240</v>
      </c>
      <c r="B437" s="31">
        <v>25</v>
      </c>
      <c r="C437" s="31" t="s">
        <v>154</v>
      </c>
      <c r="D437" s="32">
        <v>1</v>
      </c>
      <c r="E437" s="32"/>
      <c r="F437" s="32">
        <v>0</v>
      </c>
      <c r="G437" s="32">
        <v>75</v>
      </c>
      <c r="H437" s="32">
        <v>115</v>
      </c>
      <c r="I437" s="61">
        <v>15</v>
      </c>
      <c r="J437" s="34"/>
      <c r="K437" s="32">
        <v>1</v>
      </c>
      <c r="L437">
        <f t="shared" si="18"/>
        <v>1</v>
      </c>
      <c r="M437">
        <f t="shared" si="17"/>
        <v>0</v>
      </c>
    </row>
    <row r="438" spans="1:13" ht="26">
      <c r="A438" s="31" t="s">
        <v>1240</v>
      </c>
      <c r="B438" s="31">
        <v>30</v>
      </c>
      <c r="C438" s="31" t="s">
        <v>154</v>
      </c>
      <c r="D438" s="32">
        <v>2</v>
      </c>
      <c r="E438" s="32"/>
      <c r="F438" s="32">
        <v>0</v>
      </c>
      <c r="G438" s="32">
        <v>91</v>
      </c>
      <c r="H438" s="32">
        <v>50</v>
      </c>
      <c r="I438" s="61">
        <v>11</v>
      </c>
      <c r="J438" s="34"/>
      <c r="K438" s="32">
        <v>1</v>
      </c>
      <c r="L438">
        <f t="shared" si="18"/>
        <v>2</v>
      </c>
      <c r="M438">
        <f t="shared" si="17"/>
        <v>0</v>
      </c>
    </row>
    <row r="439" spans="1:13" ht="26">
      <c r="A439" s="31" t="s">
        <v>1240</v>
      </c>
      <c r="B439" s="31">
        <v>35</v>
      </c>
      <c r="C439" s="31" t="s">
        <v>154</v>
      </c>
      <c r="D439" s="32">
        <v>5</v>
      </c>
      <c r="E439" s="32"/>
      <c r="F439" s="32">
        <v>0</v>
      </c>
      <c r="G439" s="32"/>
      <c r="H439" s="32"/>
      <c r="I439" s="34">
        <v>30</v>
      </c>
      <c r="J439" s="34"/>
      <c r="K439" s="32">
        <v>1</v>
      </c>
      <c r="L439">
        <f t="shared" si="18"/>
        <v>5</v>
      </c>
      <c r="M439">
        <f t="shared" si="17"/>
        <v>0</v>
      </c>
    </row>
    <row r="440" spans="1:13" ht="26">
      <c r="A440" s="31" t="s">
        <v>1241</v>
      </c>
      <c r="B440" s="31">
        <v>40</v>
      </c>
      <c r="C440" s="31" t="s">
        <v>154</v>
      </c>
      <c r="D440" s="32">
        <v>3</v>
      </c>
      <c r="E440" s="32"/>
      <c r="F440" s="32">
        <v>3</v>
      </c>
      <c r="G440" s="32"/>
      <c r="H440" s="32"/>
      <c r="I440" s="34">
        <v>84</v>
      </c>
      <c r="J440" s="34"/>
      <c r="K440" s="32">
        <v>1</v>
      </c>
      <c r="L440">
        <f t="shared" si="18"/>
        <v>3</v>
      </c>
      <c r="M440">
        <f t="shared" si="17"/>
        <v>1</v>
      </c>
    </row>
    <row r="441" spans="1:13" ht="26">
      <c r="A441" s="31" t="s">
        <v>1240</v>
      </c>
      <c r="B441" s="31">
        <v>45</v>
      </c>
      <c r="C441" s="31" t="s">
        <v>154</v>
      </c>
      <c r="D441" s="32">
        <v>2</v>
      </c>
      <c r="E441" s="32"/>
      <c r="F441" s="32">
        <v>0</v>
      </c>
      <c r="G441" s="32"/>
      <c r="H441" s="32"/>
      <c r="I441" s="34">
        <v>16</v>
      </c>
      <c r="J441" s="34"/>
      <c r="K441" s="32">
        <v>1</v>
      </c>
      <c r="L441">
        <f t="shared" si="18"/>
        <v>2</v>
      </c>
      <c r="M441">
        <f t="shared" si="17"/>
        <v>0</v>
      </c>
    </row>
    <row r="442" spans="1:13" ht="26">
      <c r="A442" s="31" t="s">
        <v>1240</v>
      </c>
      <c r="B442" s="31">
        <v>50</v>
      </c>
      <c r="C442" s="31" t="s">
        <v>154</v>
      </c>
      <c r="D442" s="32">
        <v>7</v>
      </c>
      <c r="E442" s="32"/>
      <c r="F442" s="32">
        <v>2</v>
      </c>
      <c r="G442" s="32">
        <v>24</v>
      </c>
      <c r="H442" s="32">
        <v>58</v>
      </c>
      <c r="I442" s="34">
        <v>15</v>
      </c>
      <c r="J442" s="34"/>
      <c r="K442" s="32">
        <v>1</v>
      </c>
      <c r="L442">
        <f t="shared" si="18"/>
        <v>7</v>
      </c>
      <c r="M442">
        <f t="shared" si="17"/>
        <v>0.2857142857142857</v>
      </c>
    </row>
    <row r="443" spans="1:13" ht="26">
      <c r="A443" s="31" t="s">
        <v>1241</v>
      </c>
      <c r="B443" s="31">
        <v>55</v>
      </c>
      <c r="C443" s="31" t="s">
        <v>154</v>
      </c>
      <c r="D443" s="32">
        <v>1</v>
      </c>
      <c r="E443" s="32"/>
      <c r="F443" s="32">
        <v>0</v>
      </c>
      <c r="G443" s="32"/>
      <c r="H443" s="32"/>
      <c r="I443" s="34">
        <v>96</v>
      </c>
      <c r="J443" s="34"/>
      <c r="K443" s="32">
        <v>1</v>
      </c>
      <c r="L443">
        <f t="shared" si="18"/>
        <v>1</v>
      </c>
      <c r="M443">
        <f t="shared" si="17"/>
        <v>0</v>
      </c>
    </row>
    <row r="444" spans="1:13" ht="26">
      <c r="A444" s="35" t="s">
        <v>1239</v>
      </c>
      <c r="B444" s="35">
        <v>5</v>
      </c>
      <c r="C444" s="35" t="s">
        <v>154</v>
      </c>
      <c r="D444" s="36">
        <v>0</v>
      </c>
      <c r="E444" s="36"/>
      <c r="F444" s="36"/>
      <c r="G444" s="36">
        <v>155</v>
      </c>
      <c r="H444" s="36">
        <v>155</v>
      </c>
      <c r="I444" s="62">
        <v>0</v>
      </c>
      <c r="J444" s="29"/>
      <c r="K444" s="36">
        <v>1</v>
      </c>
      <c r="L444">
        <f t="shared" si="18"/>
        <v>0</v>
      </c>
      <c r="M444" t="str">
        <f t="shared" si="17"/>
        <v xml:space="preserve"> </v>
      </c>
    </row>
    <row r="445" spans="1:13" ht="26">
      <c r="A445" s="31" t="s">
        <v>1241</v>
      </c>
      <c r="B445" s="31">
        <v>60</v>
      </c>
      <c r="C445" s="31" t="s">
        <v>154</v>
      </c>
      <c r="D445" s="32">
        <v>2</v>
      </c>
      <c r="E445" s="32"/>
      <c r="F445" s="32">
        <v>0</v>
      </c>
      <c r="G445" s="36">
        <v>170</v>
      </c>
      <c r="H445" s="36">
        <v>70</v>
      </c>
      <c r="I445" s="34">
        <v>55</v>
      </c>
      <c r="J445" s="34"/>
      <c r="K445" s="32">
        <v>1</v>
      </c>
      <c r="L445">
        <f t="shared" si="18"/>
        <v>2</v>
      </c>
      <c r="M445">
        <f t="shared" si="17"/>
        <v>0</v>
      </c>
    </row>
    <row r="446" spans="1:13" ht="26">
      <c r="A446" s="31" t="s">
        <v>1241</v>
      </c>
      <c r="B446" s="31">
        <v>65</v>
      </c>
      <c r="C446" s="31" t="s">
        <v>154</v>
      </c>
      <c r="D446" s="32">
        <v>1</v>
      </c>
      <c r="E446" s="32"/>
      <c r="F446" s="32">
        <v>1</v>
      </c>
      <c r="G446" s="36">
        <v>65</v>
      </c>
      <c r="H446" s="36">
        <v>35</v>
      </c>
      <c r="I446" s="34">
        <v>54</v>
      </c>
      <c r="J446" s="34"/>
      <c r="K446" s="32">
        <v>1</v>
      </c>
      <c r="L446">
        <f t="shared" si="18"/>
        <v>1</v>
      </c>
      <c r="M446">
        <f t="shared" si="17"/>
        <v>1</v>
      </c>
    </row>
    <row r="447" spans="1:13" ht="26">
      <c r="A447" s="31" t="s">
        <v>1241</v>
      </c>
      <c r="B447" s="31">
        <v>70</v>
      </c>
      <c r="C447" s="31" t="s">
        <v>154</v>
      </c>
      <c r="D447" s="32">
        <v>2</v>
      </c>
      <c r="E447" s="32"/>
      <c r="F447" s="32">
        <v>2</v>
      </c>
      <c r="G447" s="36">
        <v>50</v>
      </c>
      <c r="H447" s="36">
        <v>30</v>
      </c>
      <c r="I447" s="34">
        <v>6</v>
      </c>
      <c r="J447" s="34">
        <v>1</v>
      </c>
      <c r="K447" s="32">
        <v>1</v>
      </c>
      <c r="L447">
        <f t="shared" si="18"/>
        <v>2</v>
      </c>
      <c r="M447">
        <f t="shared" si="17"/>
        <v>1</v>
      </c>
    </row>
    <row r="448" spans="1:13" ht="26">
      <c r="A448" s="35" t="s">
        <v>1239</v>
      </c>
      <c r="B448" s="35">
        <v>0</v>
      </c>
      <c r="C448" s="35" t="s">
        <v>156</v>
      </c>
      <c r="D448" s="27">
        <v>0</v>
      </c>
      <c r="E448" s="27"/>
      <c r="F448" s="27"/>
      <c r="G448" s="27"/>
      <c r="H448" s="27"/>
      <c r="I448" s="29">
        <v>0</v>
      </c>
      <c r="J448" s="29"/>
      <c r="K448" s="36">
        <v>4</v>
      </c>
      <c r="L448">
        <f t="shared" si="18"/>
        <v>0</v>
      </c>
      <c r="M448" t="str">
        <f t="shared" si="17"/>
        <v xml:space="preserve"> </v>
      </c>
    </row>
    <row r="449" spans="1:13" ht="26">
      <c r="A449" s="35" t="s">
        <v>1239</v>
      </c>
      <c r="B449" s="35">
        <v>10</v>
      </c>
      <c r="C449" s="35" t="s">
        <v>156</v>
      </c>
      <c r="D449" s="36">
        <v>0</v>
      </c>
      <c r="E449" s="36"/>
      <c r="F449" s="36"/>
      <c r="G449" s="36"/>
      <c r="H449" s="36"/>
      <c r="I449" s="29">
        <v>2</v>
      </c>
      <c r="J449" s="29"/>
      <c r="K449" s="36">
        <v>4</v>
      </c>
      <c r="L449">
        <f t="shared" si="18"/>
        <v>0</v>
      </c>
      <c r="M449" t="str">
        <f t="shared" si="17"/>
        <v xml:space="preserve"> </v>
      </c>
    </row>
    <row r="450" spans="1:13" ht="26">
      <c r="A450" s="35" t="s">
        <v>1239</v>
      </c>
      <c r="B450" s="35">
        <v>15</v>
      </c>
      <c r="C450" s="35" t="s">
        <v>156</v>
      </c>
      <c r="D450" s="36">
        <v>1</v>
      </c>
      <c r="E450" s="36"/>
      <c r="F450" s="36">
        <v>0</v>
      </c>
      <c r="G450" s="36"/>
      <c r="H450" s="36"/>
      <c r="I450" s="29">
        <v>5</v>
      </c>
      <c r="J450" s="29"/>
      <c r="K450" s="36">
        <v>4</v>
      </c>
      <c r="L450">
        <f t="shared" si="18"/>
        <v>0.25</v>
      </c>
      <c r="M450">
        <f t="shared" si="17"/>
        <v>0</v>
      </c>
    </row>
    <row r="451" spans="1:13" ht="26">
      <c r="A451" s="35" t="s">
        <v>1239</v>
      </c>
      <c r="B451" s="35">
        <v>20</v>
      </c>
      <c r="C451" s="35" t="s">
        <v>156</v>
      </c>
      <c r="D451" s="36"/>
      <c r="E451" s="36"/>
      <c r="F451" s="36"/>
      <c r="G451" s="36"/>
      <c r="H451" s="36"/>
      <c r="I451" s="29">
        <v>10</v>
      </c>
      <c r="J451" s="29"/>
      <c r="K451" s="36">
        <v>4</v>
      </c>
      <c r="L451">
        <f t="shared" si="18"/>
        <v>0</v>
      </c>
      <c r="M451" t="str">
        <f t="shared" ref="M451:M506" si="19">IF(D451&gt;0,F451/D451," ")</f>
        <v xml:space="preserve"> </v>
      </c>
    </row>
    <row r="452" spans="1:13" ht="26">
      <c r="A452" s="35" t="s">
        <v>1240</v>
      </c>
      <c r="B452" s="35">
        <v>25</v>
      </c>
      <c r="C452" s="35" t="s">
        <v>156</v>
      </c>
      <c r="D452" s="36">
        <v>3</v>
      </c>
      <c r="E452" s="36"/>
      <c r="F452" s="36">
        <v>0</v>
      </c>
      <c r="G452" s="36"/>
      <c r="H452" s="36"/>
      <c r="I452" s="29">
        <v>17</v>
      </c>
      <c r="J452" s="29"/>
      <c r="K452" s="36">
        <v>4</v>
      </c>
      <c r="L452">
        <f t="shared" si="18"/>
        <v>0.75</v>
      </c>
      <c r="M452">
        <f t="shared" si="19"/>
        <v>0</v>
      </c>
    </row>
    <row r="453" spans="1:13" ht="26">
      <c r="A453" s="35" t="s">
        <v>1240</v>
      </c>
      <c r="B453" s="35">
        <v>30</v>
      </c>
      <c r="C453" s="35" t="s">
        <v>156</v>
      </c>
      <c r="D453" s="36">
        <v>8</v>
      </c>
      <c r="E453" s="36"/>
      <c r="F453" s="36">
        <v>0</v>
      </c>
      <c r="G453" s="36"/>
      <c r="H453" s="36"/>
      <c r="I453" s="29">
        <v>22</v>
      </c>
      <c r="J453" s="29"/>
      <c r="K453" s="36">
        <v>4</v>
      </c>
      <c r="L453">
        <f t="shared" si="18"/>
        <v>2</v>
      </c>
      <c r="M453">
        <f t="shared" si="19"/>
        <v>0</v>
      </c>
    </row>
    <row r="454" spans="1:13" ht="26">
      <c r="A454" s="35" t="s">
        <v>1240</v>
      </c>
      <c r="B454" s="35">
        <v>35</v>
      </c>
      <c r="C454" s="35" t="s">
        <v>156</v>
      </c>
      <c r="D454" s="36">
        <v>13</v>
      </c>
      <c r="E454" s="36"/>
      <c r="F454" s="36">
        <v>1</v>
      </c>
      <c r="G454" s="36"/>
      <c r="H454" s="36"/>
      <c r="I454" s="29">
        <v>32</v>
      </c>
      <c r="J454" s="29"/>
      <c r="K454" s="36">
        <v>4</v>
      </c>
      <c r="L454">
        <f t="shared" si="18"/>
        <v>3.25</v>
      </c>
      <c r="M454">
        <f t="shared" si="19"/>
        <v>7.6923076923076927E-2</v>
      </c>
    </row>
    <row r="455" spans="1:13" ht="26">
      <c r="A455" s="35" t="s">
        <v>1241</v>
      </c>
      <c r="B455" s="35">
        <v>40</v>
      </c>
      <c r="C455" s="35" t="s">
        <v>156</v>
      </c>
      <c r="D455" s="36">
        <v>7</v>
      </c>
      <c r="E455" s="36"/>
      <c r="F455" s="36">
        <v>5</v>
      </c>
      <c r="G455" s="36"/>
      <c r="H455" s="36"/>
      <c r="I455" s="29"/>
      <c r="J455" s="29"/>
      <c r="K455" s="36">
        <v>4</v>
      </c>
      <c r="L455">
        <f t="shared" si="18"/>
        <v>1.75</v>
      </c>
      <c r="M455">
        <f t="shared" si="19"/>
        <v>0.7142857142857143</v>
      </c>
    </row>
    <row r="456" spans="1:13" ht="26">
      <c r="A456" s="35" t="s">
        <v>1240</v>
      </c>
      <c r="B456" s="35">
        <v>45</v>
      </c>
      <c r="C456" s="35" t="s">
        <v>156</v>
      </c>
      <c r="D456" s="36">
        <v>11</v>
      </c>
      <c r="E456" s="36"/>
      <c r="F456" s="36">
        <v>1</v>
      </c>
      <c r="G456" s="36"/>
      <c r="H456" s="36"/>
      <c r="I456" s="29">
        <v>21</v>
      </c>
      <c r="J456" s="29"/>
      <c r="K456" s="36">
        <v>4</v>
      </c>
      <c r="L456">
        <f t="shared" si="18"/>
        <v>2.75</v>
      </c>
      <c r="M456">
        <f t="shared" si="19"/>
        <v>9.0909090909090912E-2</v>
      </c>
    </row>
    <row r="457" spans="1:13" ht="26">
      <c r="A457" s="35" t="s">
        <v>1240</v>
      </c>
      <c r="B457" s="35">
        <v>50</v>
      </c>
      <c r="C457" s="35" t="s">
        <v>156</v>
      </c>
      <c r="D457" s="36">
        <v>15</v>
      </c>
      <c r="E457" s="36"/>
      <c r="F457" s="36">
        <v>4</v>
      </c>
      <c r="G457" s="36"/>
      <c r="H457" s="36"/>
      <c r="I457" s="29">
        <v>21</v>
      </c>
      <c r="J457" s="29"/>
      <c r="K457" s="36">
        <v>4</v>
      </c>
      <c r="L457">
        <f t="shared" si="18"/>
        <v>3.75</v>
      </c>
      <c r="M457">
        <f t="shared" si="19"/>
        <v>0.26666666666666666</v>
      </c>
    </row>
    <row r="458" spans="1:13" ht="26">
      <c r="A458" s="35" t="s">
        <v>1241</v>
      </c>
      <c r="B458" s="35">
        <v>55</v>
      </c>
      <c r="C458" s="35" t="s">
        <v>156</v>
      </c>
      <c r="D458" s="36">
        <v>2</v>
      </c>
      <c r="E458" s="36"/>
      <c r="F458" s="36">
        <v>0</v>
      </c>
      <c r="G458" s="36"/>
      <c r="H458" s="36"/>
      <c r="I458" s="29"/>
      <c r="J458" s="29"/>
      <c r="K458" s="36">
        <v>4</v>
      </c>
      <c r="L458">
        <f t="shared" si="18"/>
        <v>0.5</v>
      </c>
      <c r="M458">
        <f t="shared" si="19"/>
        <v>0</v>
      </c>
    </row>
    <row r="459" spans="1:13" ht="26">
      <c r="A459" s="31" t="s">
        <v>1239</v>
      </c>
      <c r="B459" s="31">
        <v>5</v>
      </c>
      <c r="C459" s="31" t="s">
        <v>156</v>
      </c>
      <c r="D459" s="32">
        <v>2</v>
      </c>
      <c r="E459" s="32"/>
      <c r="F459" s="32">
        <v>0</v>
      </c>
      <c r="G459" s="41"/>
      <c r="H459" s="41"/>
      <c r="I459" s="63">
        <v>0</v>
      </c>
      <c r="J459" s="34"/>
      <c r="K459" s="32">
        <v>4</v>
      </c>
      <c r="L459">
        <f t="shared" si="18"/>
        <v>0.5</v>
      </c>
      <c r="M459">
        <f t="shared" si="19"/>
        <v>0</v>
      </c>
    </row>
    <row r="460" spans="1:13" ht="26">
      <c r="A460" s="35" t="s">
        <v>1241</v>
      </c>
      <c r="B460" s="35">
        <v>60</v>
      </c>
      <c r="C460" s="35" t="s">
        <v>156</v>
      </c>
      <c r="D460" s="36">
        <v>7</v>
      </c>
      <c r="E460" s="36"/>
      <c r="F460" s="36">
        <v>2</v>
      </c>
      <c r="G460" s="36"/>
      <c r="H460" s="36"/>
      <c r="I460" s="29">
        <v>57</v>
      </c>
      <c r="J460" s="29"/>
      <c r="K460" s="36">
        <v>4</v>
      </c>
      <c r="L460">
        <f t="shared" si="18"/>
        <v>1.75</v>
      </c>
      <c r="M460">
        <f t="shared" si="19"/>
        <v>0.2857142857142857</v>
      </c>
    </row>
    <row r="461" spans="1:13" ht="26">
      <c r="A461" s="35" t="s">
        <v>1241</v>
      </c>
      <c r="B461" s="35">
        <v>65</v>
      </c>
      <c r="C461" s="35" t="s">
        <v>156</v>
      </c>
      <c r="D461" s="36">
        <v>12</v>
      </c>
      <c r="E461" s="36"/>
      <c r="F461" s="36">
        <v>5</v>
      </c>
      <c r="G461" s="36"/>
      <c r="H461" s="36"/>
      <c r="I461" s="29">
        <v>42</v>
      </c>
      <c r="J461" s="29">
        <v>1</v>
      </c>
      <c r="K461" s="36">
        <v>4</v>
      </c>
      <c r="L461">
        <f t="shared" si="18"/>
        <v>3</v>
      </c>
      <c r="M461">
        <f t="shared" si="19"/>
        <v>0.41666666666666669</v>
      </c>
    </row>
    <row r="462" spans="1:13" ht="26">
      <c r="A462" s="35" t="s">
        <v>1241</v>
      </c>
      <c r="B462" s="35">
        <v>70</v>
      </c>
      <c r="C462" s="35" t="s">
        <v>156</v>
      </c>
      <c r="D462" s="36">
        <v>5</v>
      </c>
      <c r="E462" s="36"/>
      <c r="F462" s="36">
        <v>4</v>
      </c>
      <c r="G462" s="36"/>
      <c r="H462" s="36"/>
      <c r="I462" s="29">
        <v>17</v>
      </c>
      <c r="J462" s="29">
        <v>1</v>
      </c>
      <c r="K462" s="36">
        <v>4</v>
      </c>
      <c r="L462">
        <f t="shared" si="18"/>
        <v>1.25</v>
      </c>
      <c r="M462">
        <f t="shared" si="19"/>
        <v>0.8</v>
      </c>
    </row>
    <row r="463" spans="1:13" ht="26">
      <c r="A463" s="35" t="s">
        <v>1239</v>
      </c>
      <c r="B463" s="35">
        <v>0</v>
      </c>
      <c r="C463" s="35" t="s">
        <v>158</v>
      </c>
      <c r="D463" s="36">
        <v>1</v>
      </c>
      <c r="E463" s="36"/>
      <c r="F463" s="36">
        <v>0</v>
      </c>
      <c r="G463" s="36"/>
      <c r="H463" s="36"/>
      <c r="I463" s="62">
        <v>0</v>
      </c>
      <c r="J463" s="29"/>
      <c r="K463" s="36">
        <v>9</v>
      </c>
      <c r="L463">
        <f t="shared" si="18"/>
        <v>0.1111111111111111</v>
      </c>
      <c r="M463">
        <f t="shared" si="19"/>
        <v>0</v>
      </c>
    </row>
    <row r="464" spans="1:13" ht="26">
      <c r="A464" s="35" t="s">
        <v>1239</v>
      </c>
      <c r="B464" s="35">
        <v>10</v>
      </c>
      <c r="C464" s="35" t="s">
        <v>158</v>
      </c>
      <c r="D464" s="36">
        <v>1</v>
      </c>
      <c r="E464" s="36"/>
      <c r="F464" s="36">
        <v>0</v>
      </c>
      <c r="G464" s="36"/>
      <c r="H464" s="36"/>
      <c r="I464" s="29">
        <v>2</v>
      </c>
      <c r="J464" s="29"/>
      <c r="K464" s="36">
        <v>9</v>
      </c>
      <c r="L464">
        <f t="shared" si="18"/>
        <v>0.1111111111111111</v>
      </c>
      <c r="M464">
        <f t="shared" si="19"/>
        <v>0</v>
      </c>
    </row>
    <row r="465" spans="1:13" ht="26">
      <c r="A465" s="35" t="s">
        <v>1239</v>
      </c>
      <c r="B465" s="35">
        <v>15</v>
      </c>
      <c r="C465" s="35" t="s">
        <v>158</v>
      </c>
      <c r="D465" s="36">
        <v>5</v>
      </c>
      <c r="E465" s="36"/>
      <c r="F465" s="36">
        <v>0</v>
      </c>
      <c r="G465" s="52"/>
      <c r="H465" s="52"/>
      <c r="I465" s="29">
        <v>5</v>
      </c>
      <c r="J465" s="29"/>
      <c r="K465" s="36">
        <v>9</v>
      </c>
      <c r="L465">
        <f t="shared" si="18"/>
        <v>0.55555555555555558</v>
      </c>
      <c r="M465">
        <f t="shared" si="19"/>
        <v>0</v>
      </c>
    </row>
    <row r="466" spans="1:13" ht="26">
      <c r="A466" s="35" t="s">
        <v>1239</v>
      </c>
      <c r="B466" s="35">
        <v>20</v>
      </c>
      <c r="C466" s="35" t="s">
        <v>158</v>
      </c>
      <c r="D466" s="36">
        <v>1</v>
      </c>
      <c r="E466" s="36"/>
      <c r="F466" s="36">
        <v>0</v>
      </c>
      <c r="G466" s="52"/>
      <c r="H466" s="52"/>
      <c r="I466" s="29">
        <v>10</v>
      </c>
      <c r="J466" s="29"/>
      <c r="K466" s="36">
        <v>9</v>
      </c>
      <c r="L466">
        <f t="shared" si="18"/>
        <v>0.1111111111111111</v>
      </c>
      <c r="M466">
        <f t="shared" si="19"/>
        <v>0</v>
      </c>
    </row>
    <row r="467" spans="1:13" ht="26">
      <c r="A467" s="35" t="s">
        <v>1240</v>
      </c>
      <c r="B467" s="35">
        <v>25</v>
      </c>
      <c r="C467" s="35" t="s">
        <v>158</v>
      </c>
      <c r="D467" s="36">
        <v>5</v>
      </c>
      <c r="E467" s="36"/>
      <c r="F467" s="36">
        <v>0</v>
      </c>
      <c r="G467" s="52"/>
      <c r="H467" s="52"/>
      <c r="I467" s="29">
        <v>15</v>
      </c>
      <c r="J467" s="29"/>
      <c r="K467" s="36">
        <v>9</v>
      </c>
      <c r="L467">
        <f t="shared" si="18"/>
        <v>0.55555555555555558</v>
      </c>
      <c r="M467">
        <f t="shared" si="19"/>
        <v>0</v>
      </c>
    </row>
    <row r="468" spans="1:13" ht="26">
      <c r="A468" s="35" t="s">
        <v>1240</v>
      </c>
      <c r="B468" s="35">
        <v>30</v>
      </c>
      <c r="C468" s="35" t="s">
        <v>158</v>
      </c>
      <c r="D468" s="36">
        <v>32</v>
      </c>
      <c r="E468" s="36"/>
      <c r="F468" s="36">
        <v>2</v>
      </c>
      <c r="G468" s="36"/>
      <c r="H468" s="36"/>
      <c r="I468" s="29">
        <v>19</v>
      </c>
      <c r="J468" s="29"/>
      <c r="K468" s="36">
        <v>9</v>
      </c>
      <c r="L468">
        <f t="shared" si="18"/>
        <v>3.5555555555555554</v>
      </c>
      <c r="M468">
        <f t="shared" si="19"/>
        <v>6.25E-2</v>
      </c>
    </row>
    <row r="469" spans="1:13" ht="26">
      <c r="A469" s="35" t="s">
        <v>1240</v>
      </c>
      <c r="B469" s="35">
        <v>35</v>
      </c>
      <c r="C469" s="35" t="s">
        <v>158</v>
      </c>
      <c r="D469" s="36">
        <v>28</v>
      </c>
      <c r="E469" s="36"/>
      <c r="F469" s="36">
        <v>3</v>
      </c>
      <c r="G469" s="36">
        <v>55</v>
      </c>
      <c r="H469" s="36">
        <v>25</v>
      </c>
      <c r="I469" s="29">
        <v>30</v>
      </c>
      <c r="J469" s="29"/>
      <c r="K469" s="36">
        <v>9</v>
      </c>
      <c r="L469">
        <f t="shared" si="18"/>
        <v>3.1111111111111112</v>
      </c>
      <c r="M469">
        <f t="shared" si="19"/>
        <v>0.10714285714285714</v>
      </c>
    </row>
    <row r="470" spans="1:13" ht="26">
      <c r="A470" s="35" t="s">
        <v>1241</v>
      </c>
      <c r="B470" s="35">
        <v>40</v>
      </c>
      <c r="C470" s="35" t="s">
        <v>158</v>
      </c>
      <c r="D470" s="36">
        <v>18</v>
      </c>
      <c r="E470" s="36"/>
      <c r="F470" s="36">
        <v>7</v>
      </c>
      <c r="G470" s="36">
        <v>60</v>
      </c>
      <c r="H470" s="36">
        <v>65</v>
      </c>
      <c r="I470" s="29">
        <v>81</v>
      </c>
      <c r="J470" s="29">
        <v>1</v>
      </c>
      <c r="K470" s="36">
        <v>9</v>
      </c>
      <c r="L470">
        <f t="shared" si="18"/>
        <v>2</v>
      </c>
      <c r="M470">
        <f t="shared" si="19"/>
        <v>0.3888888888888889</v>
      </c>
    </row>
    <row r="471" spans="1:13" ht="26">
      <c r="A471" s="35" t="s">
        <v>1240</v>
      </c>
      <c r="B471" s="35">
        <v>45</v>
      </c>
      <c r="C471" s="35" t="s">
        <v>158</v>
      </c>
      <c r="D471" s="36">
        <v>28</v>
      </c>
      <c r="E471" s="36"/>
      <c r="F471" s="36">
        <v>4</v>
      </c>
      <c r="G471" s="36">
        <v>25</v>
      </c>
      <c r="H471" s="36">
        <v>35</v>
      </c>
      <c r="I471" s="29">
        <v>27</v>
      </c>
      <c r="J471" s="29"/>
      <c r="K471" s="36">
        <v>9</v>
      </c>
      <c r="L471">
        <f t="shared" si="18"/>
        <v>3.1111111111111112</v>
      </c>
      <c r="M471">
        <f t="shared" si="19"/>
        <v>0.14285714285714285</v>
      </c>
    </row>
    <row r="472" spans="1:13" ht="26">
      <c r="A472" s="35" t="s">
        <v>1240</v>
      </c>
      <c r="B472" s="35">
        <v>50</v>
      </c>
      <c r="C472" s="35" t="s">
        <v>158</v>
      </c>
      <c r="D472" s="36">
        <v>28</v>
      </c>
      <c r="E472" s="36"/>
      <c r="F472" s="36">
        <v>8</v>
      </c>
      <c r="G472" s="36"/>
      <c r="H472" s="36"/>
      <c r="I472" s="29">
        <v>26</v>
      </c>
      <c r="J472" s="29"/>
      <c r="K472" s="36">
        <v>9</v>
      </c>
      <c r="L472">
        <f t="shared" si="18"/>
        <v>3.1111111111111112</v>
      </c>
      <c r="M472">
        <f t="shared" si="19"/>
        <v>0.2857142857142857</v>
      </c>
    </row>
    <row r="473" spans="1:13" ht="26">
      <c r="A473" s="35" t="s">
        <v>1241</v>
      </c>
      <c r="B473" s="35">
        <v>55</v>
      </c>
      <c r="C473" s="35" t="s">
        <v>158</v>
      </c>
      <c r="D473" s="36">
        <v>11</v>
      </c>
      <c r="E473" s="36"/>
      <c r="F473" s="36">
        <v>2</v>
      </c>
      <c r="G473" s="36"/>
      <c r="H473" s="36"/>
      <c r="I473" s="29">
        <v>221</v>
      </c>
      <c r="J473" s="29"/>
      <c r="K473" s="36">
        <v>9</v>
      </c>
      <c r="L473">
        <f t="shared" si="18"/>
        <v>1.2222222222222223</v>
      </c>
      <c r="M473">
        <f t="shared" si="19"/>
        <v>0.18181818181818182</v>
      </c>
    </row>
    <row r="474" spans="1:13" ht="26">
      <c r="A474" s="35" t="s">
        <v>1239</v>
      </c>
      <c r="B474" s="35">
        <v>5</v>
      </c>
      <c r="C474" s="35" t="s">
        <v>158</v>
      </c>
      <c r="D474" s="36">
        <v>3</v>
      </c>
      <c r="E474" s="36"/>
      <c r="F474" s="36">
        <v>0</v>
      </c>
      <c r="G474" s="36"/>
      <c r="H474" s="36"/>
      <c r="I474" s="62">
        <v>0</v>
      </c>
      <c r="J474" s="29"/>
      <c r="K474" s="36">
        <v>9</v>
      </c>
      <c r="L474">
        <f t="shared" si="18"/>
        <v>0.33333333333333331</v>
      </c>
      <c r="M474">
        <f t="shared" si="19"/>
        <v>0</v>
      </c>
    </row>
    <row r="475" spans="1:13" ht="26">
      <c r="A475" s="35" t="s">
        <v>1241</v>
      </c>
      <c r="B475" s="35">
        <v>60</v>
      </c>
      <c r="C475" s="35" t="s">
        <v>158</v>
      </c>
      <c r="D475" s="36">
        <v>13</v>
      </c>
      <c r="E475" s="36"/>
      <c r="F475" s="36">
        <v>4</v>
      </c>
      <c r="G475" s="52"/>
      <c r="H475" s="52"/>
      <c r="I475" s="29">
        <v>56</v>
      </c>
      <c r="J475" s="29"/>
      <c r="K475" s="36">
        <v>9</v>
      </c>
      <c r="L475">
        <f t="shared" si="18"/>
        <v>1.4444444444444444</v>
      </c>
      <c r="M475">
        <f t="shared" si="19"/>
        <v>0.30769230769230771</v>
      </c>
    </row>
    <row r="476" spans="1:13" ht="26">
      <c r="A476" s="35" t="s">
        <v>1241</v>
      </c>
      <c r="B476" s="35">
        <v>65</v>
      </c>
      <c r="C476" s="35" t="s">
        <v>158</v>
      </c>
      <c r="D476" s="36">
        <v>23</v>
      </c>
      <c r="E476" s="36"/>
      <c r="F476" s="36">
        <v>11</v>
      </c>
      <c r="G476" s="52"/>
      <c r="H476" s="52"/>
      <c r="I476" s="29">
        <v>46</v>
      </c>
      <c r="J476" s="29">
        <v>1</v>
      </c>
      <c r="K476" s="36">
        <v>9</v>
      </c>
      <c r="L476">
        <f t="shared" si="18"/>
        <v>2.5555555555555554</v>
      </c>
      <c r="M476">
        <f t="shared" si="19"/>
        <v>0.47826086956521741</v>
      </c>
    </row>
    <row r="477" spans="1:13" ht="26">
      <c r="A477" s="35" t="s">
        <v>1241</v>
      </c>
      <c r="B477" s="35">
        <v>70</v>
      </c>
      <c r="C477" s="35" t="s">
        <v>158</v>
      </c>
      <c r="D477" s="36">
        <v>8</v>
      </c>
      <c r="E477" s="36"/>
      <c r="F477" s="36">
        <v>6</v>
      </c>
      <c r="G477" s="52"/>
      <c r="H477" s="52"/>
      <c r="I477" s="29">
        <v>28</v>
      </c>
      <c r="J477" s="29">
        <v>1</v>
      </c>
      <c r="K477" s="36">
        <v>9</v>
      </c>
      <c r="L477">
        <f t="shared" si="18"/>
        <v>0.88888888888888884</v>
      </c>
      <c r="M477">
        <f t="shared" si="19"/>
        <v>0.75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1"/>
  <sheetViews>
    <sheetView tabSelected="1" workbookViewId="0">
      <selection sqref="A1:XFD1048576"/>
    </sheetView>
  </sheetViews>
  <sheetFormatPr baseColWidth="10" defaultColWidth="8.83203125" defaultRowHeight="15" x14ac:dyDescent="0"/>
  <cols>
    <col min="2" max="2" width="15.33203125" bestFit="1" customWidth="1"/>
    <col min="3" max="3" width="10.6640625" bestFit="1" customWidth="1"/>
    <col min="4" max="4" width="13.5" bestFit="1" customWidth="1"/>
  </cols>
  <sheetData>
    <row r="1" spans="1:14" s="64" customFormat="1" ht="14">
      <c r="A1" s="64" t="s">
        <v>1242</v>
      </c>
      <c r="B1" s="64" t="s">
        <v>45</v>
      </c>
      <c r="C1" s="64" t="s">
        <v>137</v>
      </c>
      <c r="D1" s="64" t="s">
        <v>1243</v>
      </c>
      <c r="E1" s="64" t="s">
        <v>1244</v>
      </c>
      <c r="F1" s="64" t="s">
        <v>1245</v>
      </c>
      <c r="G1" s="64" t="s">
        <v>1246</v>
      </c>
      <c r="H1" s="64" t="s">
        <v>1247</v>
      </c>
      <c r="K1" s="64" t="s">
        <v>1248</v>
      </c>
      <c r="L1" s="65" t="s">
        <v>1249</v>
      </c>
      <c r="M1" s="64" t="s">
        <v>1250</v>
      </c>
      <c r="N1" s="64" t="s">
        <v>5</v>
      </c>
    </row>
    <row r="2" spans="1:14">
      <c r="A2">
        <v>0</v>
      </c>
      <c r="B2" t="s">
        <v>1251</v>
      </c>
      <c r="C2" s="66">
        <v>41009</v>
      </c>
      <c r="D2" s="66"/>
      <c r="E2">
        <v>1</v>
      </c>
      <c r="F2">
        <v>0</v>
      </c>
      <c r="G2">
        <v>0</v>
      </c>
      <c r="H2">
        <f>G2/E2*100</f>
        <v>0</v>
      </c>
      <c r="K2">
        <v>0</v>
      </c>
      <c r="L2">
        <f>COUNTIF($A$2:$A$227,"=0")</f>
        <v>15</v>
      </c>
      <c r="M2">
        <f>SUMIF($A$2:$A$227,"=0",$E$2:$E$227)</f>
        <v>12</v>
      </c>
      <c r="N2" s="67">
        <f>M2/L2</f>
        <v>0.8</v>
      </c>
    </row>
    <row r="3" spans="1:14">
      <c r="A3">
        <v>0</v>
      </c>
      <c r="B3" t="s">
        <v>1252</v>
      </c>
      <c r="C3" s="66">
        <v>41009</v>
      </c>
      <c r="D3" s="66"/>
      <c r="E3">
        <v>3</v>
      </c>
      <c r="F3">
        <v>0</v>
      </c>
      <c r="G3">
        <v>0</v>
      </c>
      <c r="H3">
        <f>G3/E3*100</f>
        <v>0</v>
      </c>
      <c r="K3">
        <v>5</v>
      </c>
      <c r="L3">
        <f>COUNTIF($A$2:$A$227,"=5")</f>
        <v>15</v>
      </c>
      <c r="M3">
        <f>SUMIF($A$2:$A$227,"=5",$E$2:$E$227)</f>
        <v>30</v>
      </c>
      <c r="N3" s="67">
        <f t="shared" ref="N3:N22" si="0">M3/L3</f>
        <v>2</v>
      </c>
    </row>
    <row r="4" spans="1:14">
      <c r="A4">
        <v>0</v>
      </c>
      <c r="B4" t="s">
        <v>1253</v>
      </c>
      <c r="C4" s="66">
        <v>41010</v>
      </c>
      <c r="D4" s="66"/>
      <c r="E4">
        <v>0</v>
      </c>
      <c r="F4">
        <v>0</v>
      </c>
      <c r="G4">
        <v>0</v>
      </c>
      <c r="H4">
        <v>0</v>
      </c>
      <c r="K4">
        <v>10</v>
      </c>
      <c r="L4">
        <f>COUNTIF($A$2:$A$227,"=10")</f>
        <v>15</v>
      </c>
      <c r="M4">
        <f>SUMIF($A$2:$A$227,"=10",$E$2:$E$227)</f>
        <v>27</v>
      </c>
      <c r="N4" s="67">
        <f t="shared" si="0"/>
        <v>1.8</v>
      </c>
    </row>
    <row r="5" spans="1:14">
      <c r="A5">
        <v>0</v>
      </c>
      <c r="B5" t="s">
        <v>1254</v>
      </c>
      <c r="C5" s="68">
        <v>41010</v>
      </c>
      <c r="D5" s="68"/>
      <c r="E5">
        <v>0</v>
      </c>
      <c r="F5">
        <v>0</v>
      </c>
      <c r="G5">
        <v>0</v>
      </c>
      <c r="H5">
        <v>0</v>
      </c>
      <c r="K5">
        <v>15</v>
      </c>
      <c r="L5">
        <f>COUNTIF($A$2:$A$227,"=15")</f>
        <v>15</v>
      </c>
      <c r="M5">
        <f>SUMIF($A$2:$A$227,"=15",$E$2:$E$227)</f>
        <v>65</v>
      </c>
      <c r="N5" s="67">
        <f t="shared" si="0"/>
        <v>4.333333333333333</v>
      </c>
    </row>
    <row r="6" spans="1:14">
      <c r="A6">
        <v>0</v>
      </c>
      <c r="B6" t="s">
        <v>1255</v>
      </c>
      <c r="C6" s="68">
        <v>41010</v>
      </c>
      <c r="D6" s="68"/>
      <c r="E6">
        <v>0</v>
      </c>
      <c r="F6">
        <v>0</v>
      </c>
      <c r="G6">
        <v>0</v>
      </c>
      <c r="H6">
        <v>0</v>
      </c>
      <c r="K6">
        <v>20</v>
      </c>
      <c r="L6">
        <f>COUNTIF($A$2:$A$227,"=020")</f>
        <v>15</v>
      </c>
      <c r="M6">
        <f>SUMIF($A$2:$A$227,"=20",$E$2:$E$227)</f>
        <v>82</v>
      </c>
      <c r="N6" s="67">
        <f t="shared" si="0"/>
        <v>5.4666666666666668</v>
      </c>
    </row>
    <row r="7" spans="1:14">
      <c r="A7">
        <v>0</v>
      </c>
      <c r="B7" t="s">
        <v>1256</v>
      </c>
      <c r="C7" s="66">
        <v>41010</v>
      </c>
      <c r="D7" s="66"/>
      <c r="E7">
        <v>0</v>
      </c>
      <c r="F7">
        <v>0</v>
      </c>
      <c r="G7">
        <v>0</v>
      </c>
      <c r="H7">
        <v>0</v>
      </c>
      <c r="K7">
        <v>25</v>
      </c>
      <c r="L7">
        <f>COUNTIF($A$2:$A$227,"=25")</f>
        <v>15</v>
      </c>
      <c r="M7">
        <f>SUMIF($A$2:$A$227,"=25",$E$2:$E$227)</f>
        <v>129</v>
      </c>
      <c r="N7" s="67">
        <f t="shared" si="0"/>
        <v>8.6</v>
      </c>
    </row>
    <row r="8" spans="1:14">
      <c r="A8">
        <v>0</v>
      </c>
      <c r="B8" t="s">
        <v>1257</v>
      </c>
      <c r="C8" s="66">
        <v>41011</v>
      </c>
      <c r="D8" s="66"/>
      <c r="E8">
        <v>0</v>
      </c>
      <c r="F8">
        <v>0</v>
      </c>
      <c r="G8">
        <v>0</v>
      </c>
      <c r="H8">
        <v>0</v>
      </c>
      <c r="K8">
        <v>30</v>
      </c>
      <c r="L8">
        <f>COUNTIF($A$2:$A$227,"=30")</f>
        <v>15</v>
      </c>
      <c r="M8">
        <f>SUMIF($A$2:$A$227,"=30",$E$2:$E$227)</f>
        <v>98</v>
      </c>
      <c r="N8" s="67">
        <f t="shared" si="0"/>
        <v>6.5333333333333332</v>
      </c>
    </row>
    <row r="9" spans="1:14">
      <c r="A9">
        <v>0</v>
      </c>
      <c r="B9" t="s">
        <v>1258</v>
      </c>
      <c r="C9" s="66">
        <v>41011</v>
      </c>
      <c r="D9" s="66"/>
      <c r="E9">
        <v>0</v>
      </c>
      <c r="F9">
        <v>0</v>
      </c>
      <c r="G9">
        <v>0</v>
      </c>
      <c r="H9">
        <v>0</v>
      </c>
      <c r="K9">
        <v>35</v>
      </c>
      <c r="L9">
        <f>COUNTIF($A$2:$A$227,"=35")</f>
        <v>15</v>
      </c>
      <c r="M9">
        <f>SUMIF($A$2:$A$227,"=35",$E$2:$E$227)</f>
        <v>78</v>
      </c>
      <c r="N9" s="67">
        <f t="shared" si="0"/>
        <v>5.2</v>
      </c>
    </row>
    <row r="10" spans="1:14">
      <c r="A10">
        <v>0</v>
      </c>
      <c r="B10" t="s">
        <v>1259</v>
      </c>
      <c r="C10" s="66">
        <v>41011</v>
      </c>
      <c r="D10" s="66"/>
      <c r="E10">
        <v>0</v>
      </c>
      <c r="F10">
        <v>0</v>
      </c>
      <c r="G10">
        <v>0</v>
      </c>
      <c r="H10">
        <v>0</v>
      </c>
      <c r="K10">
        <v>40</v>
      </c>
      <c r="L10">
        <f>COUNTIF($A$2:$A$227,"=40")</f>
        <v>14</v>
      </c>
      <c r="M10">
        <f>SUMIF($A$2:$A$227,"=40",$E$2:$E$227)</f>
        <v>66</v>
      </c>
      <c r="N10" s="67">
        <f t="shared" si="0"/>
        <v>4.7142857142857144</v>
      </c>
    </row>
    <row r="11" spans="1:14">
      <c r="A11">
        <v>0</v>
      </c>
      <c r="B11" t="s">
        <v>1260</v>
      </c>
      <c r="C11" s="66">
        <v>41011</v>
      </c>
      <c r="D11" s="66"/>
      <c r="E11">
        <v>1</v>
      </c>
      <c r="F11">
        <v>0</v>
      </c>
      <c r="G11">
        <v>0</v>
      </c>
      <c r="H11">
        <f>G11/E11*100</f>
        <v>0</v>
      </c>
      <c r="K11">
        <v>45</v>
      </c>
      <c r="L11">
        <f>COUNTIF($A$2:$A$227,"=45")</f>
        <v>14</v>
      </c>
      <c r="M11">
        <f>SUMIF($A$2:$A$227,"=45",$E$2:$E$227)</f>
        <v>54</v>
      </c>
      <c r="N11" s="67">
        <f t="shared" si="0"/>
        <v>3.8571428571428572</v>
      </c>
    </row>
    <row r="12" spans="1:14">
      <c r="A12">
        <v>0</v>
      </c>
      <c r="B12" t="s">
        <v>1261</v>
      </c>
      <c r="C12" s="66">
        <v>41012</v>
      </c>
      <c r="D12" s="66"/>
      <c r="E12">
        <v>0</v>
      </c>
      <c r="F12">
        <v>0</v>
      </c>
      <c r="G12">
        <v>0</v>
      </c>
      <c r="H12">
        <v>0</v>
      </c>
      <c r="K12">
        <v>50</v>
      </c>
      <c r="L12">
        <f>COUNTIF($A$2:$A$227,"=50")</f>
        <v>13</v>
      </c>
      <c r="M12">
        <f>SUMIF($A$2:$A$227,"=50",$E$2:$E$227)</f>
        <v>42</v>
      </c>
      <c r="N12" s="67">
        <f t="shared" si="0"/>
        <v>3.2307692307692308</v>
      </c>
    </row>
    <row r="13" spans="1:14">
      <c r="A13">
        <v>0</v>
      </c>
      <c r="B13" t="s">
        <v>1262</v>
      </c>
      <c r="C13" s="66">
        <v>41012</v>
      </c>
      <c r="D13" s="66"/>
      <c r="E13">
        <v>0</v>
      </c>
      <c r="F13">
        <v>0</v>
      </c>
      <c r="G13">
        <v>0</v>
      </c>
      <c r="H13">
        <v>0</v>
      </c>
      <c r="K13">
        <v>55</v>
      </c>
      <c r="L13">
        <f>COUNTIF($A$2:$A$227,"=55")</f>
        <v>11</v>
      </c>
      <c r="M13">
        <f>SUMIF($A$2:$A$227,"=55",$E$2:$E$227)</f>
        <v>20</v>
      </c>
      <c r="N13" s="67">
        <f t="shared" si="0"/>
        <v>1.8181818181818181</v>
      </c>
    </row>
    <row r="14" spans="1:14">
      <c r="A14">
        <v>0</v>
      </c>
      <c r="B14" t="s">
        <v>1263</v>
      </c>
      <c r="C14" s="66">
        <v>41012</v>
      </c>
      <c r="D14" s="66"/>
      <c r="E14">
        <v>0</v>
      </c>
      <c r="F14">
        <v>0</v>
      </c>
      <c r="G14">
        <v>0</v>
      </c>
      <c r="H14">
        <v>0</v>
      </c>
      <c r="K14">
        <v>60</v>
      </c>
      <c r="L14">
        <f>COUNTIF($A$2:$A$227,"=60")</f>
        <v>11</v>
      </c>
      <c r="M14">
        <f>SUMIF($A$2:$A$227,"=60",$E$2:$E$227)</f>
        <v>22</v>
      </c>
      <c r="N14" s="67">
        <f t="shared" si="0"/>
        <v>2</v>
      </c>
    </row>
    <row r="15" spans="1:14">
      <c r="A15">
        <v>0</v>
      </c>
      <c r="B15" t="s">
        <v>1264</v>
      </c>
      <c r="C15" s="66">
        <v>41009</v>
      </c>
      <c r="E15">
        <v>5</v>
      </c>
      <c r="F15">
        <v>0</v>
      </c>
      <c r="G15">
        <v>1</v>
      </c>
      <c r="H15">
        <f t="shared" ref="H15:H21" si="1">G15/E15*100</f>
        <v>20</v>
      </c>
      <c r="K15">
        <v>65</v>
      </c>
      <c r="L15">
        <f>COUNTIF($A$2:$A$227,"=65")</f>
        <v>9</v>
      </c>
      <c r="M15">
        <f>SUMIF($A$2:$A$227,"65",$E$2:$E$227)</f>
        <v>14</v>
      </c>
      <c r="N15" s="67">
        <f t="shared" si="0"/>
        <v>1.5555555555555556</v>
      </c>
    </row>
    <row r="16" spans="1:14">
      <c r="A16">
        <v>0</v>
      </c>
      <c r="B16" t="s">
        <v>1265</v>
      </c>
      <c r="C16" s="66">
        <v>41009</v>
      </c>
      <c r="D16" s="66"/>
      <c r="E16">
        <v>2</v>
      </c>
      <c r="F16">
        <v>0</v>
      </c>
      <c r="G16">
        <v>1</v>
      </c>
      <c r="H16">
        <f t="shared" si="1"/>
        <v>50</v>
      </c>
      <c r="K16">
        <v>70</v>
      </c>
      <c r="L16">
        <f>COUNTIF($A$2:$A$227,"=70")</f>
        <v>8</v>
      </c>
      <c r="M16">
        <f>SUMIF($A$2:$A$227,"=70",$E$2:$E$227)</f>
        <v>15</v>
      </c>
      <c r="N16" s="67">
        <f t="shared" si="0"/>
        <v>1.875</v>
      </c>
    </row>
    <row r="17" spans="1:14">
      <c r="A17">
        <v>5</v>
      </c>
      <c r="B17" t="s">
        <v>1253</v>
      </c>
      <c r="C17" s="66">
        <v>41010</v>
      </c>
      <c r="D17" s="66"/>
      <c r="E17">
        <v>2</v>
      </c>
      <c r="F17">
        <v>0</v>
      </c>
      <c r="G17">
        <v>0</v>
      </c>
      <c r="H17">
        <f t="shared" si="1"/>
        <v>0</v>
      </c>
      <c r="K17">
        <v>75</v>
      </c>
      <c r="L17">
        <f>COUNTIF($A$2:$A$227,"=75")</f>
        <v>5</v>
      </c>
      <c r="M17">
        <f>SUMIF($A$2:$A$227,"=75",$E$2:$E$227)</f>
        <v>5</v>
      </c>
      <c r="N17" s="67">
        <f t="shared" si="0"/>
        <v>1</v>
      </c>
    </row>
    <row r="18" spans="1:14">
      <c r="A18">
        <v>5</v>
      </c>
      <c r="B18" t="s">
        <v>1254</v>
      </c>
      <c r="C18" s="68">
        <v>41010</v>
      </c>
      <c r="D18" s="68"/>
      <c r="E18">
        <v>1</v>
      </c>
      <c r="F18">
        <v>1</v>
      </c>
      <c r="G18">
        <v>0</v>
      </c>
      <c r="H18">
        <f t="shared" si="1"/>
        <v>0</v>
      </c>
      <c r="K18">
        <v>80</v>
      </c>
      <c r="L18">
        <f>COUNTIF($A$2:$A$227,"=80")</f>
        <v>5</v>
      </c>
      <c r="M18">
        <f>SUMIF($A$2:$A$227,"=80",$E$2:$E$227)</f>
        <v>0</v>
      </c>
      <c r="N18" s="67">
        <f t="shared" si="0"/>
        <v>0</v>
      </c>
    </row>
    <row r="19" spans="1:14">
      <c r="A19">
        <v>5</v>
      </c>
      <c r="B19" t="s">
        <v>1255</v>
      </c>
      <c r="C19" s="68">
        <v>41010</v>
      </c>
      <c r="D19" s="68"/>
      <c r="E19">
        <v>4</v>
      </c>
      <c r="F19">
        <v>1</v>
      </c>
      <c r="G19">
        <v>0</v>
      </c>
      <c r="H19">
        <f t="shared" si="1"/>
        <v>0</v>
      </c>
      <c r="K19">
        <v>85</v>
      </c>
      <c r="L19">
        <f>COUNTIF($A$2:$A$227,"=85")</f>
        <v>4</v>
      </c>
      <c r="M19">
        <f>SUMIF($A$2:$A$227,"=85",$E$2:$E$227)</f>
        <v>2</v>
      </c>
      <c r="N19" s="67">
        <f t="shared" si="0"/>
        <v>0.5</v>
      </c>
    </row>
    <row r="20" spans="1:14">
      <c r="A20">
        <v>5</v>
      </c>
      <c r="B20" t="s">
        <v>1256</v>
      </c>
      <c r="C20" s="66">
        <v>41010</v>
      </c>
      <c r="D20" s="66"/>
      <c r="E20">
        <v>1</v>
      </c>
      <c r="F20">
        <v>0</v>
      </c>
      <c r="G20">
        <v>0</v>
      </c>
      <c r="H20">
        <f t="shared" si="1"/>
        <v>0</v>
      </c>
      <c r="K20">
        <v>90</v>
      </c>
      <c r="L20">
        <f>COUNTIF($A$2:$A$227,"=90")</f>
        <v>4</v>
      </c>
      <c r="M20">
        <f>SUMIF($A$2:$A$227,"=90",$E$2:$E$227)</f>
        <v>4</v>
      </c>
      <c r="N20" s="67">
        <f t="shared" si="0"/>
        <v>1</v>
      </c>
    </row>
    <row r="21" spans="1:14">
      <c r="A21">
        <v>5</v>
      </c>
      <c r="B21" t="s">
        <v>1266</v>
      </c>
      <c r="C21" s="66">
        <v>41011</v>
      </c>
      <c r="D21" s="66"/>
      <c r="E21">
        <v>1</v>
      </c>
      <c r="F21">
        <v>0</v>
      </c>
      <c r="G21">
        <v>0</v>
      </c>
      <c r="H21">
        <f t="shared" si="1"/>
        <v>0</v>
      </c>
      <c r="K21">
        <v>95</v>
      </c>
      <c r="L21">
        <f>COUNTIF($A$2:$A$227,"=95")</f>
        <v>4</v>
      </c>
      <c r="M21">
        <f>SUMIF($A$2:$A$227,"=95",$E$2:$E$227)</f>
        <v>6</v>
      </c>
      <c r="N21" s="67">
        <f t="shared" si="0"/>
        <v>1.5</v>
      </c>
    </row>
    <row r="22" spans="1:14">
      <c r="A22">
        <v>5</v>
      </c>
      <c r="B22" t="s">
        <v>1258</v>
      </c>
      <c r="C22" s="66">
        <v>41011</v>
      </c>
      <c r="D22" s="66"/>
      <c r="E22">
        <v>0</v>
      </c>
      <c r="F22">
        <v>2</v>
      </c>
      <c r="G22">
        <v>0</v>
      </c>
      <c r="H22">
        <v>0</v>
      </c>
      <c r="K22">
        <v>100</v>
      </c>
      <c r="L22">
        <f>COUNTIF($A$2:$A$227,"=100")</f>
        <v>4</v>
      </c>
      <c r="M22">
        <f>SUMIF($A$2:$A$227,"=100",$E$2:$E$227)</f>
        <v>1</v>
      </c>
      <c r="N22" s="67">
        <f t="shared" si="0"/>
        <v>0.25</v>
      </c>
    </row>
    <row r="23" spans="1:14">
      <c r="A23">
        <v>5</v>
      </c>
      <c r="B23" t="s">
        <v>1259</v>
      </c>
      <c r="C23" s="66">
        <v>41011</v>
      </c>
      <c r="D23" s="66"/>
      <c r="E23">
        <v>0</v>
      </c>
      <c r="F23">
        <v>1</v>
      </c>
      <c r="G23">
        <v>0</v>
      </c>
      <c r="H23">
        <v>0</v>
      </c>
    </row>
    <row r="24" spans="1:14">
      <c r="A24">
        <v>5</v>
      </c>
      <c r="B24" t="s">
        <v>1260</v>
      </c>
      <c r="C24" s="66">
        <v>41011</v>
      </c>
      <c r="D24" s="66"/>
      <c r="E24">
        <v>1</v>
      </c>
      <c r="F24">
        <v>1</v>
      </c>
      <c r="G24">
        <v>0</v>
      </c>
      <c r="H24">
        <f>G24/E24*100</f>
        <v>0</v>
      </c>
    </row>
    <row r="25" spans="1:14">
      <c r="A25">
        <v>5</v>
      </c>
      <c r="B25" t="s">
        <v>1261</v>
      </c>
      <c r="C25" s="66">
        <v>41012</v>
      </c>
      <c r="D25" s="66"/>
      <c r="E25">
        <v>0</v>
      </c>
      <c r="F25">
        <v>0</v>
      </c>
      <c r="G25">
        <v>0</v>
      </c>
      <c r="H25">
        <v>0</v>
      </c>
    </row>
    <row r="26" spans="1:14">
      <c r="A26">
        <v>5</v>
      </c>
      <c r="B26" t="s">
        <v>1262</v>
      </c>
      <c r="C26" s="66">
        <v>41012</v>
      </c>
      <c r="D26" s="66"/>
      <c r="E26">
        <v>0</v>
      </c>
      <c r="F26">
        <v>0</v>
      </c>
      <c r="G26">
        <v>0</v>
      </c>
      <c r="H26">
        <v>0</v>
      </c>
    </row>
    <row r="27" spans="1:14">
      <c r="A27">
        <v>5</v>
      </c>
      <c r="B27" t="s">
        <v>1263</v>
      </c>
      <c r="C27" s="66">
        <v>41012</v>
      </c>
      <c r="D27" s="66"/>
      <c r="E27">
        <v>0</v>
      </c>
      <c r="F27">
        <v>0</v>
      </c>
      <c r="G27">
        <v>0</v>
      </c>
      <c r="H27">
        <v>0</v>
      </c>
    </row>
    <row r="28" spans="1:14">
      <c r="A28">
        <v>5</v>
      </c>
      <c r="B28" t="s">
        <v>1267</v>
      </c>
      <c r="C28" s="66">
        <v>41009</v>
      </c>
      <c r="D28" s="66"/>
      <c r="E28">
        <v>4</v>
      </c>
      <c r="F28">
        <v>5</v>
      </c>
      <c r="G28">
        <v>1</v>
      </c>
      <c r="H28">
        <f t="shared" ref="H28:H35" si="2">G28/E28*100</f>
        <v>25</v>
      </c>
    </row>
    <row r="29" spans="1:14">
      <c r="A29">
        <v>5</v>
      </c>
      <c r="B29" t="s">
        <v>1264</v>
      </c>
      <c r="C29" s="66">
        <v>41009</v>
      </c>
      <c r="E29">
        <v>9</v>
      </c>
      <c r="F29">
        <v>10</v>
      </c>
      <c r="G29">
        <v>3</v>
      </c>
      <c r="H29">
        <f t="shared" si="2"/>
        <v>33.333333333333329</v>
      </c>
    </row>
    <row r="30" spans="1:14">
      <c r="A30">
        <v>5</v>
      </c>
      <c r="B30" t="s">
        <v>1265</v>
      </c>
      <c r="C30" s="66">
        <v>41009</v>
      </c>
      <c r="D30" s="66"/>
      <c r="E30">
        <v>5</v>
      </c>
      <c r="F30">
        <v>12</v>
      </c>
      <c r="G30">
        <v>2</v>
      </c>
      <c r="H30">
        <f t="shared" si="2"/>
        <v>40</v>
      </c>
    </row>
    <row r="31" spans="1:14">
      <c r="A31">
        <v>5</v>
      </c>
      <c r="B31" t="s">
        <v>1252</v>
      </c>
      <c r="C31" s="66">
        <v>41009</v>
      </c>
      <c r="D31" s="66"/>
      <c r="E31">
        <v>2</v>
      </c>
      <c r="F31">
        <v>7</v>
      </c>
      <c r="G31">
        <v>1</v>
      </c>
      <c r="H31">
        <f t="shared" si="2"/>
        <v>50</v>
      </c>
    </row>
    <row r="32" spans="1:14">
      <c r="A32">
        <v>10</v>
      </c>
      <c r="B32" t="s">
        <v>1265</v>
      </c>
      <c r="C32" s="66">
        <v>41009</v>
      </c>
      <c r="D32" s="66"/>
      <c r="E32">
        <v>2</v>
      </c>
      <c r="F32">
        <v>1</v>
      </c>
      <c r="G32">
        <v>0</v>
      </c>
      <c r="H32">
        <f t="shared" si="2"/>
        <v>0</v>
      </c>
    </row>
    <row r="33" spans="1:8">
      <c r="A33">
        <v>10</v>
      </c>
      <c r="B33" t="s">
        <v>1253</v>
      </c>
      <c r="C33" s="66">
        <v>41010</v>
      </c>
      <c r="D33" s="66"/>
      <c r="E33">
        <v>1</v>
      </c>
      <c r="F33">
        <v>0</v>
      </c>
      <c r="G33">
        <v>0</v>
      </c>
      <c r="H33">
        <f t="shared" si="2"/>
        <v>0</v>
      </c>
    </row>
    <row r="34" spans="1:8">
      <c r="A34">
        <v>10</v>
      </c>
      <c r="B34" t="s">
        <v>1255</v>
      </c>
      <c r="C34" s="68">
        <v>41010</v>
      </c>
      <c r="D34" s="68"/>
      <c r="E34">
        <v>1</v>
      </c>
      <c r="F34">
        <v>0</v>
      </c>
      <c r="G34">
        <v>0</v>
      </c>
      <c r="H34">
        <f t="shared" si="2"/>
        <v>0</v>
      </c>
    </row>
    <row r="35" spans="1:8">
      <c r="A35">
        <v>10</v>
      </c>
      <c r="B35" t="s">
        <v>1256</v>
      </c>
      <c r="C35" s="66">
        <v>41010</v>
      </c>
      <c r="D35" s="66"/>
      <c r="E35">
        <v>3</v>
      </c>
      <c r="F35">
        <v>0</v>
      </c>
      <c r="G35">
        <v>0</v>
      </c>
      <c r="H35">
        <f t="shared" si="2"/>
        <v>0</v>
      </c>
    </row>
    <row r="36" spans="1:8">
      <c r="A36">
        <v>10</v>
      </c>
      <c r="B36" t="s">
        <v>1266</v>
      </c>
      <c r="C36" s="66">
        <v>41011</v>
      </c>
      <c r="D36" s="66"/>
      <c r="E36">
        <v>0</v>
      </c>
      <c r="F36">
        <v>0</v>
      </c>
      <c r="G36">
        <v>0</v>
      </c>
      <c r="H36">
        <v>0</v>
      </c>
    </row>
    <row r="37" spans="1:8">
      <c r="A37">
        <v>10</v>
      </c>
      <c r="B37" t="s">
        <v>1259</v>
      </c>
      <c r="C37" s="66">
        <v>41011</v>
      </c>
      <c r="D37" s="66"/>
      <c r="E37">
        <v>0</v>
      </c>
      <c r="F37">
        <v>1</v>
      </c>
      <c r="G37">
        <v>0</v>
      </c>
      <c r="H37">
        <v>0</v>
      </c>
    </row>
    <row r="38" spans="1:8">
      <c r="A38">
        <v>10</v>
      </c>
      <c r="B38" t="s">
        <v>1260</v>
      </c>
      <c r="C38" s="66">
        <v>41011</v>
      </c>
      <c r="D38" s="66"/>
      <c r="E38">
        <v>0</v>
      </c>
      <c r="F38">
        <v>0</v>
      </c>
      <c r="G38">
        <v>0</v>
      </c>
      <c r="H38">
        <v>0</v>
      </c>
    </row>
    <row r="39" spans="1:8">
      <c r="A39">
        <v>10</v>
      </c>
      <c r="B39" t="s">
        <v>1261</v>
      </c>
      <c r="C39" s="66">
        <v>41012</v>
      </c>
      <c r="D39" s="66"/>
      <c r="E39">
        <v>0</v>
      </c>
      <c r="F39">
        <v>0</v>
      </c>
      <c r="G39">
        <v>0</v>
      </c>
      <c r="H39">
        <v>0</v>
      </c>
    </row>
    <row r="40" spans="1:8">
      <c r="A40">
        <v>10</v>
      </c>
      <c r="B40" t="s">
        <v>1262</v>
      </c>
      <c r="C40" s="66">
        <v>41012</v>
      </c>
      <c r="D40" s="66"/>
      <c r="E40">
        <v>0</v>
      </c>
      <c r="F40">
        <v>0</v>
      </c>
      <c r="G40">
        <v>0</v>
      </c>
      <c r="H40">
        <v>0</v>
      </c>
    </row>
    <row r="41" spans="1:8">
      <c r="A41">
        <v>10</v>
      </c>
      <c r="B41" t="s">
        <v>1263</v>
      </c>
      <c r="C41" s="66">
        <v>41012</v>
      </c>
      <c r="D41" s="66"/>
      <c r="E41">
        <v>0</v>
      </c>
      <c r="F41">
        <v>0</v>
      </c>
      <c r="G41">
        <v>0</v>
      </c>
      <c r="H41">
        <v>0</v>
      </c>
    </row>
    <row r="42" spans="1:8">
      <c r="A42">
        <v>10</v>
      </c>
      <c r="B42" t="s">
        <v>1258</v>
      </c>
      <c r="C42" s="66">
        <v>41011</v>
      </c>
      <c r="D42" s="66"/>
      <c r="E42">
        <v>4</v>
      </c>
      <c r="F42">
        <v>1</v>
      </c>
      <c r="G42">
        <v>1</v>
      </c>
      <c r="H42">
        <f t="shared" ref="H42:H51" si="3">G42/E42*100</f>
        <v>25</v>
      </c>
    </row>
    <row r="43" spans="1:8">
      <c r="A43">
        <v>10</v>
      </c>
      <c r="B43" t="s">
        <v>1264</v>
      </c>
      <c r="C43" s="66">
        <v>41009</v>
      </c>
      <c r="E43">
        <v>6</v>
      </c>
      <c r="F43">
        <v>1</v>
      </c>
      <c r="G43">
        <v>2</v>
      </c>
      <c r="H43">
        <f t="shared" si="3"/>
        <v>33.333333333333329</v>
      </c>
    </row>
    <row r="44" spans="1:8">
      <c r="A44">
        <v>10</v>
      </c>
      <c r="B44" t="s">
        <v>1252</v>
      </c>
      <c r="C44" s="66">
        <v>41009</v>
      </c>
      <c r="D44" s="66"/>
      <c r="E44">
        <v>5</v>
      </c>
      <c r="F44">
        <v>1</v>
      </c>
      <c r="G44">
        <v>2</v>
      </c>
      <c r="H44">
        <f t="shared" si="3"/>
        <v>40</v>
      </c>
    </row>
    <row r="45" spans="1:8">
      <c r="A45">
        <v>10</v>
      </c>
      <c r="B45" t="s">
        <v>1254</v>
      </c>
      <c r="C45" s="68">
        <v>41010</v>
      </c>
      <c r="D45" s="68"/>
      <c r="E45">
        <v>2</v>
      </c>
      <c r="F45">
        <v>0</v>
      </c>
      <c r="G45">
        <v>1</v>
      </c>
      <c r="H45">
        <f t="shared" si="3"/>
        <v>50</v>
      </c>
    </row>
    <row r="46" spans="1:8">
      <c r="A46">
        <v>10</v>
      </c>
      <c r="B46" t="s">
        <v>1268</v>
      </c>
      <c r="C46" s="66">
        <v>41009</v>
      </c>
      <c r="D46" s="66"/>
      <c r="E46">
        <v>3</v>
      </c>
      <c r="F46">
        <v>0</v>
      </c>
      <c r="G46">
        <v>3</v>
      </c>
      <c r="H46">
        <f t="shared" si="3"/>
        <v>100</v>
      </c>
    </row>
    <row r="47" spans="1:8">
      <c r="A47">
        <v>15</v>
      </c>
      <c r="B47" t="s">
        <v>1255</v>
      </c>
      <c r="C47" s="68">
        <v>41010</v>
      </c>
      <c r="D47" s="68"/>
      <c r="E47">
        <v>3</v>
      </c>
      <c r="F47">
        <v>1</v>
      </c>
      <c r="G47">
        <v>0</v>
      </c>
      <c r="H47">
        <f t="shared" si="3"/>
        <v>0</v>
      </c>
    </row>
    <row r="48" spans="1:8">
      <c r="A48">
        <v>15</v>
      </c>
      <c r="B48" t="s">
        <v>1256</v>
      </c>
      <c r="C48" s="66">
        <v>41010</v>
      </c>
      <c r="D48" s="66"/>
      <c r="E48">
        <v>13</v>
      </c>
      <c r="F48">
        <v>0</v>
      </c>
      <c r="G48">
        <v>0</v>
      </c>
      <c r="H48">
        <f t="shared" si="3"/>
        <v>0</v>
      </c>
    </row>
    <row r="49" spans="1:8">
      <c r="A49">
        <v>15</v>
      </c>
      <c r="B49" t="s">
        <v>1266</v>
      </c>
      <c r="C49" s="66">
        <v>41011</v>
      </c>
      <c r="D49" s="66"/>
      <c r="E49">
        <v>6</v>
      </c>
      <c r="F49">
        <v>1</v>
      </c>
      <c r="G49">
        <v>0</v>
      </c>
      <c r="H49">
        <f t="shared" si="3"/>
        <v>0</v>
      </c>
    </row>
    <row r="50" spans="1:8">
      <c r="A50">
        <v>15</v>
      </c>
      <c r="B50" t="s">
        <v>1259</v>
      </c>
      <c r="C50" s="66">
        <v>41011</v>
      </c>
      <c r="D50" s="66"/>
      <c r="E50">
        <v>2</v>
      </c>
      <c r="F50">
        <v>1</v>
      </c>
      <c r="G50">
        <v>0</v>
      </c>
      <c r="H50">
        <f t="shared" si="3"/>
        <v>0</v>
      </c>
    </row>
    <row r="51" spans="1:8">
      <c r="A51">
        <v>15</v>
      </c>
      <c r="B51" t="s">
        <v>1260</v>
      </c>
      <c r="C51" s="66">
        <v>41011</v>
      </c>
      <c r="D51" s="66"/>
      <c r="E51">
        <v>2</v>
      </c>
      <c r="F51">
        <v>1</v>
      </c>
      <c r="G51">
        <v>0</v>
      </c>
      <c r="H51">
        <f t="shared" si="3"/>
        <v>0</v>
      </c>
    </row>
    <row r="52" spans="1:8">
      <c r="A52">
        <v>15</v>
      </c>
      <c r="B52" t="s">
        <v>1261</v>
      </c>
      <c r="C52" s="66">
        <v>41012</v>
      </c>
      <c r="D52" s="66"/>
      <c r="E52">
        <v>0</v>
      </c>
      <c r="F52">
        <v>3</v>
      </c>
      <c r="G52">
        <v>2</v>
      </c>
      <c r="H52">
        <v>0</v>
      </c>
    </row>
    <row r="53" spans="1:8">
      <c r="A53">
        <v>15</v>
      </c>
      <c r="B53" t="s">
        <v>1263</v>
      </c>
      <c r="C53" s="66">
        <v>41012</v>
      </c>
      <c r="D53" s="66"/>
      <c r="E53">
        <v>0</v>
      </c>
      <c r="F53">
        <v>0</v>
      </c>
      <c r="G53">
        <v>0</v>
      </c>
      <c r="H53">
        <v>0</v>
      </c>
    </row>
    <row r="54" spans="1:8">
      <c r="A54">
        <v>15</v>
      </c>
      <c r="B54" t="s">
        <v>1258</v>
      </c>
      <c r="C54" s="66">
        <v>41011</v>
      </c>
      <c r="D54" s="66"/>
      <c r="E54">
        <v>7</v>
      </c>
      <c r="F54">
        <v>2</v>
      </c>
      <c r="G54">
        <v>1</v>
      </c>
      <c r="H54">
        <f t="shared" ref="H54:H61" si="4">G54/E54*100</f>
        <v>14.285714285714285</v>
      </c>
    </row>
    <row r="55" spans="1:8">
      <c r="A55">
        <v>15</v>
      </c>
      <c r="B55" t="s">
        <v>1265</v>
      </c>
      <c r="C55" s="66">
        <v>41009</v>
      </c>
      <c r="D55" s="66"/>
      <c r="E55">
        <v>6</v>
      </c>
      <c r="F55">
        <v>8</v>
      </c>
      <c r="G55">
        <v>1</v>
      </c>
      <c r="H55">
        <f t="shared" si="4"/>
        <v>16.666666666666664</v>
      </c>
    </row>
    <row r="56" spans="1:8">
      <c r="A56">
        <v>15</v>
      </c>
      <c r="B56" t="s">
        <v>1269</v>
      </c>
      <c r="C56" s="66">
        <v>41009</v>
      </c>
      <c r="D56" s="66"/>
      <c r="E56">
        <v>5</v>
      </c>
      <c r="F56">
        <v>7</v>
      </c>
      <c r="G56">
        <v>1</v>
      </c>
      <c r="H56">
        <f t="shared" si="4"/>
        <v>20</v>
      </c>
    </row>
    <row r="57" spans="1:8">
      <c r="A57">
        <v>15</v>
      </c>
      <c r="B57" t="s">
        <v>1253</v>
      </c>
      <c r="C57" s="66">
        <v>41010</v>
      </c>
      <c r="D57" s="66"/>
      <c r="E57">
        <v>6</v>
      </c>
      <c r="F57">
        <v>1</v>
      </c>
      <c r="G57">
        <v>2</v>
      </c>
      <c r="H57">
        <f t="shared" si="4"/>
        <v>33.333333333333329</v>
      </c>
    </row>
    <row r="58" spans="1:8">
      <c r="A58">
        <v>15</v>
      </c>
      <c r="B58" t="s">
        <v>1262</v>
      </c>
      <c r="C58" s="66">
        <v>41012</v>
      </c>
      <c r="D58" s="66"/>
      <c r="E58">
        <v>3</v>
      </c>
      <c r="F58">
        <v>15</v>
      </c>
      <c r="G58">
        <v>1</v>
      </c>
      <c r="H58">
        <f t="shared" si="4"/>
        <v>33.333333333333329</v>
      </c>
    </row>
    <row r="59" spans="1:8">
      <c r="A59">
        <v>15</v>
      </c>
      <c r="B59" t="s">
        <v>1264</v>
      </c>
      <c r="C59" s="66">
        <v>41009</v>
      </c>
      <c r="E59">
        <v>8</v>
      </c>
      <c r="F59">
        <v>14</v>
      </c>
      <c r="G59">
        <v>3</v>
      </c>
      <c r="H59">
        <f t="shared" si="4"/>
        <v>37.5</v>
      </c>
    </row>
    <row r="60" spans="1:8">
      <c r="A60">
        <v>15</v>
      </c>
      <c r="B60" t="s">
        <v>1252</v>
      </c>
      <c r="C60" s="66">
        <v>41009</v>
      </c>
      <c r="D60" s="66"/>
      <c r="E60">
        <v>2</v>
      </c>
      <c r="F60">
        <v>8</v>
      </c>
      <c r="G60">
        <v>2</v>
      </c>
      <c r="H60">
        <f t="shared" si="4"/>
        <v>100</v>
      </c>
    </row>
    <row r="61" spans="1:8">
      <c r="A61">
        <v>15</v>
      </c>
      <c r="B61" t="s">
        <v>1254</v>
      </c>
      <c r="C61" s="68">
        <v>41010</v>
      </c>
      <c r="D61" s="68"/>
      <c r="E61">
        <v>2</v>
      </c>
      <c r="F61">
        <v>2</v>
      </c>
      <c r="G61">
        <v>2</v>
      </c>
      <c r="H61">
        <f t="shared" si="4"/>
        <v>100</v>
      </c>
    </row>
    <row r="62" spans="1:8">
      <c r="A62">
        <v>20</v>
      </c>
      <c r="B62" t="s">
        <v>1254</v>
      </c>
      <c r="C62" s="68">
        <v>41010</v>
      </c>
      <c r="D62" s="68"/>
      <c r="E62">
        <v>0</v>
      </c>
      <c r="F62">
        <v>0</v>
      </c>
      <c r="G62">
        <v>0</v>
      </c>
      <c r="H62">
        <v>0</v>
      </c>
    </row>
    <row r="63" spans="1:8">
      <c r="A63">
        <v>20</v>
      </c>
      <c r="B63" t="s">
        <v>1255</v>
      </c>
      <c r="C63" s="68">
        <v>41010</v>
      </c>
      <c r="D63" s="68"/>
      <c r="E63">
        <v>0</v>
      </c>
      <c r="F63">
        <v>5</v>
      </c>
      <c r="G63">
        <v>0</v>
      </c>
      <c r="H63">
        <v>0</v>
      </c>
    </row>
    <row r="64" spans="1:8">
      <c r="A64">
        <v>20</v>
      </c>
      <c r="B64" t="s">
        <v>1266</v>
      </c>
      <c r="C64" s="66">
        <v>41011</v>
      </c>
      <c r="D64" s="66"/>
      <c r="E64">
        <v>11</v>
      </c>
      <c r="F64">
        <v>3</v>
      </c>
      <c r="G64">
        <v>0</v>
      </c>
      <c r="H64">
        <f>G64/E64*100</f>
        <v>0</v>
      </c>
    </row>
    <row r="65" spans="1:8">
      <c r="A65">
        <v>20</v>
      </c>
      <c r="B65" t="s">
        <v>1259</v>
      </c>
      <c r="C65" s="66">
        <v>41011</v>
      </c>
      <c r="D65" s="66"/>
      <c r="E65">
        <v>1</v>
      </c>
      <c r="F65">
        <v>2</v>
      </c>
      <c r="G65">
        <v>0</v>
      </c>
      <c r="H65">
        <f>G65/E65*100</f>
        <v>0</v>
      </c>
    </row>
    <row r="66" spans="1:8">
      <c r="A66">
        <v>20</v>
      </c>
      <c r="B66" t="s">
        <v>1260</v>
      </c>
      <c r="C66" s="66">
        <v>41011</v>
      </c>
      <c r="D66" s="66"/>
      <c r="E66">
        <v>2</v>
      </c>
      <c r="F66">
        <v>3</v>
      </c>
      <c r="G66">
        <v>0</v>
      </c>
      <c r="H66">
        <f>G66/E66*100</f>
        <v>0</v>
      </c>
    </row>
    <row r="67" spans="1:8">
      <c r="A67">
        <v>20</v>
      </c>
      <c r="B67" t="s">
        <v>1261</v>
      </c>
      <c r="C67" s="66">
        <v>41012</v>
      </c>
      <c r="D67" s="66"/>
      <c r="E67">
        <v>0</v>
      </c>
      <c r="F67">
        <v>3</v>
      </c>
      <c r="G67">
        <v>1</v>
      </c>
      <c r="H67">
        <v>0</v>
      </c>
    </row>
    <row r="68" spans="1:8">
      <c r="A68">
        <v>20</v>
      </c>
      <c r="B68" t="s">
        <v>1263</v>
      </c>
      <c r="C68" s="66">
        <v>41012</v>
      </c>
      <c r="D68" s="66"/>
      <c r="E68">
        <v>1</v>
      </c>
      <c r="F68">
        <v>0</v>
      </c>
      <c r="G68">
        <v>0</v>
      </c>
      <c r="H68">
        <f t="shared" ref="H68:H77" si="5">G68/E68*100</f>
        <v>0</v>
      </c>
    </row>
    <row r="69" spans="1:8">
      <c r="A69">
        <v>20</v>
      </c>
      <c r="B69" t="s">
        <v>1258</v>
      </c>
      <c r="C69" s="66">
        <v>41011</v>
      </c>
      <c r="D69" s="66"/>
      <c r="E69">
        <v>9</v>
      </c>
      <c r="F69">
        <v>2</v>
      </c>
      <c r="G69">
        <v>1</v>
      </c>
      <c r="H69">
        <f t="shared" si="5"/>
        <v>11.111111111111111</v>
      </c>
    </row>
    <row r="70" spans="1:8">
      <c r="A70">
        <v>20</v>
      </c>
      <c r="B70" t="s">
        <v>1264</v>
      </c>
      <c r="C70" s="66">
        <v>41009</v>
      </c>
      <c r="E70">
        <v>11</v>
      </c>
      <c r="F70">
        <v>10</v>
      </c>
      <c r="G70">
        <v>2</v>
      </c>
      <c r="H70">
        <f t="shared" si="5"/>
        <v>18.181818181818183</v>
      </c>
    </row>
    <row r="71" spans="1:8">
      <c r="A71">
        <v>20</v>
      </c>
      <c r="B71" t="s">
        <v>1256</v>
      </c>
      <c r="C71" s="66">
        <v>41010</v>
      </c>
      <c r="D71" s="66"/>
      <c r="E71">
        <v>11</v>
      </c>
      <c r="F71">
        <v>8</v>
      </c>
      <c r="G71">
        <v>3</v>
      </c>
      <c r="H71">
        <f t="shared" si="5"/>
        <v>27.27272727272727</v>
      </c>
    </row>
    <row r="72" spans="1:8">
      <c r="A72">
        <v>20</v>
      </c>
      <c r="B72" t="s">
        <v>1265</v>
      </c>
      <c r="C72" s="66">
        <v>41009</v>
      </c>
      <c r="D72" s="66"/>
      <c r="E72">
        <v>12</v>
      </c>
      <c r="F72">
        <v>10</v>
      </c>
      <c r="G72">
        <v>4</v>
      </c>
      <c r="H72">
        <f t="shared" si="5"/>
        <v>33.333333333333329</v>
      </c>
    </row>
    <row r="73" spans="1:8">
      <c r="A73">
        <v>20</v>
      </c>
      <c r="B73" t="s">
        <v>1253</v>
      </c>
      <c r="C73" s="66">
        <v>41010</v>
      </c>
      <c r="D73" s="66"/>
      <c r="E73">
        <v>10</v>
      </c>
      <c r="F73">
        <v>7</v>
      </c>
      <c r="G73">
        <v>4</v>
      </c>
      <c r="H73">
        <f t="shared" si="5"/>
        <v>40</v>
      </c>
    </row>
    <row r="74" spans="1:8">
      <c r="A74">
        <v>20</v>
      </c>
      <c r="B74" t="s">
        <v>1252</v>
      </c>
      <c r="C74" s="66">
        <v>41009</v>
      </c>
      <c r="D74" s="66"/>
      <c r="E74">
        <v>4</v>
      </c>
      <c r="F74">
        <v>7</v>
      </c>
      <c r="G74">
        <v>2</v>
      </c>
      <c r="H74">
        <f t="shared" si="5"/>
        <v>50</v>
      </c>
    </row>
    <row r="75" spans="1:8">
      <c r="A75">
        <v>20</v>
      </c>
      <c r="B75" t="s">
        <v>1270</v>
      </c>
      <c r="C75" s="66">
        <v>41009</v>
      </c>
      <c r="D75" s="66"/>
      <c r="E75">
        <v>3</v>
      </c>
      <c r="F75">
        <v>13</v>
      </c>
      <c r="G75">
        <v>2</v>
      </c>
      <c r="H75">
        <f t="shared" si="5"/>
        <v>66.666666666666657</v>
      </c>
    </row>
    <row r="76" spans="1:8">
      <c r="A76">
        <v>20</v>
      </c>
      <c r="B76" t="s">
        <v>1262</v>
      </c>
      <c r="C76" s="66">
        <v>41012</v>
      </c>
      <c r="D76" s="66"/>
      <c r="E76">
        <v>7</v>
      </c>
      <c r="F76">
        <v>28</v>
      </c>
      <c r="G76">
        <v>7</v>
      </c>
      <c r="H76">
        <f t="shared" si="5"/>
        <v>100</v>
      </c>
    </row>
    <row r="77" spans="1:8">
      <c r="A77">
        <v>25</v>
      </c>
      <c r="B77" t="s">
        <v>1266</v>
      </c>
      <c r="C77" s="66">
        <v>41011</v>
      </c>
      <c r="D77" s="66"/>
      <c r="E77">
        <v>10</v>
      </c>
      <c r="F77">
        <v>1</v>
      </c>
      <c r="G77">
        <v>0</v>
      </c>
      <c r="H77">
        <f t="shared" si="5"/>
        <v>0</v>
      </c>
    </row>
    <row r="78" spans="1:8">
      <c r="A78">
        <v>25</v>
      </c>
      <c r="B78" t="s">
        <v>1261</v>
      </c>
      <c r="C78" s="66">
        <v>41012</v>
      </c>
      <c r="D78" s="66"/>
      <c r="E78">
        <v>0</v>
      </c>
      <c r="F78">
        <v>8</v>
      </c>
      <c r="G78">
        <v>1</v>
      </c>
      <c r="H78">
        <v>0</v>
      </c>
    </row>
    <row r="79" spans="1:8">
      <c r="A79">
        <v>25</v>
      </c>
      <c r="B79" t="s">
        <v>1263</v>
      </c>
      <c r="C79" s="66">
        <v>41012</v>
      </c>
      <c r="D79" s="66"/>
      <c r="E79">
        <v>0</v>
      </c>
      <c r="F79">
        <v>0</v>
      </c>
      <c r="G79">
        <v>0</v>
      </c>
      <c r="H79">
        <v>0</v>
      </c>
    </row>
    <row r="80" spans="1:8">
      <c r="A80">
        <v>25</v>
      </c>
      <c r="B80" t="s">
        <v>1262</v>
      </c>
      <c r="C80" s="66">
        <v>41012</v>
      </c>
      <c r="D80" s="66"/>
      <c r="E80">
        <v>23</v>
      </c>
      <c r="F80">
        <v>11</v>
      </c>
      <c r="G80">
        <v>2</v>
      </c>
      <c r="H80">
        <f t="shared" ref="H80:H92" si="6">G80/E80*100</f>
        <v>8.695652173913043</v>
      </c>
    </row>
    <row r="81" spans="1:8">
      <c r="A81">
        <v>25</v>
      </c>
      <c r="B81" t="s">
        <v>1253</v>
      </c>
      <c r="C81" s="66">
        <v>41010</v>
      </c>
      <c r="D81" s="66"/>
      <c r="E81">
        <v>6</v>
      </c>
      <c r="F81">
        <v>13</v>
      </c>
      <c r="G81">
        <v>2</v>
      </c>
      <c r="H81">
        <f t="shared" si="6"/>
        <v>33.333333333333329</v>
      </c>
    </row>
    <row r="82" spans="1:8">
      <c r="A82">
        <v>25</v>
      </c>
      <c r="B82" t="s">
        <v>1260</v>
      </c>
      <c r="C82" s="66">
        <v>41011</v>
      </c>
      <c r="D82" s="66"/>
      <c r="E82">
        <v>28</v>
      </c>
      <c r="F82">
        <v>5</v>
      </c>
      <c r="G82">
        <v>10</v>
      </c>
      <c r="H82">
        <f t="shared" si="6"/>
        <v>35.714285714285715</v>
      </c>
    </row>
    <row r="83" spans="1:8">
      <c r="A83">
        <v>25</v>
      </c>
      <c r="B83" t="s">
        <v>1271</v>
      </c>
      <c r="C83" s="66">
        <v>41009</v>
      </c>
      <c r="D83" s="66"/>
      <c r="E83">
        <v>5</v>
      </c>
      <c r="F83">
        <v>11</v>
      </c>
      <c r="G83">
        <v>2</v>
      </c>
      <c r="H83">
        <f t="shared" si="6"/>
        <v>40</v>
      </c>
    </row>
    <row r="84" spans="1:8">
      <c r="A84">
        <v>25</v>
      </c>
      <c r="B84" t="s">
        <v>1256</v>
      </c>
      <c r="C84" s="66">
        <v>41010</v>
      </c>
      <c r="D84" s="66"/>
      <c r="E84">
        <v>13</v>
      </c>
      <c r="F84">
        <v>0</v>
      </c>
      <c r="G84">
        <v>6</v>
      </c>
      <c r="H84">
        <f t="shared" si="6"/>
        <v>46.153846153846153</v>
      </c>
    </row>
    <row r="85" spans="1:8">
      <c r="A85">
        <v>25</v>
      </c>
      <c r="B85" t="s">
        <v>1264</v>
      </c>
      <c r="C85" s="66">
        <v>41009</v>
      </c>
      <c r="E85">
        <v>7</v>
      </c>
      <c r="F85">
        <v>0</v>
      </c>
      <c r="G85">
        <v>4</v>
      </c>
      <c r="H85">
        <f t="shared" si="6"/>
        <v>57.142857142857139</v>
      </c>
    </row>
    <row r="86" spans="1:8">
      <c r="A86">
        <v>25</v>
      </c>
      <c r="B86" t="s">
        <v>1259</v>
      </c>
      <c r="C86" s="66">
        <v>41011</v>
      </c>
      <c r="D86" s="66"/>
      <c r="E86">
        <v>5</v>
      </c>
      <c r="F86">
        <v>4</v>
      </c>
      <c r="G86">
        <v>3</v>
      </c>
      <c r="H86">
        <f t="shared" si="6"/>
        <v>60</v>
      </c>
    </row>
    <row r="87" spans="1:8">
      <c r="A87">
        <v>25</v>
      </c>
      <c r="B87" t="s">
        <v>1265</v>
      </c>
      <c r="C87" s="66">
        <v>41009</v>
      </c>
      <c r="D87" s="66"/>
      <c r="E87">
        <v>10</v>
      </c>
      <c r="F87">
        <v>5</v>
      </c>
      <c r="G87">
        <v>7</v>
      </c>
      <c r="H87">
        <f t="shared" si="6"/>
        <v>70</v>
      </c>
    </row>
    <row r="88" spans="1:8">
      <c r="A88">
        <v>25</v>
      </c>
      <c r="B88" t="s">
        <v>1255</v>
      </c>
      <c r="C88" s="68">
        <v>41010</v>
      </c>
      <c r="D88" s="68"/>
      <c r="E88">
        <v>6</v>
      </c>
      <c r="F88">
        <v>6</v>
      </c>
      <c r="G88">
        <v>5</v>
      </c>
      <c r="H88">
        <f t="shared" si="6"/>
        <v>83.333333333333343</v>
      </c>
    </row>
    <row r="89" spans="1:8">
      <c r="A89">
        <v>25</v>
      </c>
      <c r="B89" t="s">
        <v>1254</v>
      </c>
      <c r="C89" s="68">
        <v>41010</v>
      </c>
      <c r="D89" s="68"/>
      <c r="E89">
        <v>7</v>
      </c>
      <c r="F89">
        <v>6</v>
      </c>
      <c r="G89">
        <v>7</v>
      </c>
      <c r="H89">
        <f t="shared" si="6"/>
        <v>100</v>
      </c>
    </row>
    <row r="90" spans="1:8">
      <c r="A90">
        <v>25</v>
      </c>
      <c r="B90" t="s">
        <v>1258</v>
      </c>
      <c r="C90" s="66">
        <v>41011</v>
      </c>
      <c r="D90" s="66"/>
      <c r="E90">
        <v>3</v>
      </c>
      <c r="F90">
        <v>1</v>
      </c>
      <c r="G90">
        <v>3</v>
      </c>
      <c r="H90">
        <f t="shared" si="6"/>
        <v>100</v>
      </c>
    </row>
    <row r="91" spans="1:8">
      <c r="A91">
        <v>25</v>
      </c>
      <c r="B91" t="s">
        <v>1252</v>
      </c>
      <c r="C91" s="66">
        <v>41009</v>
      </c>
      <c r="D91" s="66"/>
      <c r="E91">
        <v>6</v>
      </c>
      <c r="F91">
        <v>12</v>
      </c>
      <c r="G91">
        <v>6</v>
      </c>
      <c r="H91">
        <f t="shared" si="6"/>
        <v>100</v>
      </c>
    </row>
    <row r="92" spans="1:8">
      <c r="A92">
        <v>30</v>
      </c>
      <c r="B92" t="s">
        <v>1272</v>
      </c>
      <c r="C92" s="66">
        <v>41009</v>
      </c>
      <c r="D92" s="66"/>
      <c r="E92">
        <v>1</v>
      </c>
      <c r="F92">
        <v>2</v>
      </c>
      <c r="G92">
        <v>0</v>
      </c>
      <c r="H92">
        <f t="shared" si="6"/>
        <v>0</v>
      </c>
    </row>
    <row r="93" spans="1:8">
      <c r="A93">
        <v>30</v>
      </c>
      <c r="B93" t="s">
        <v>1256</v>
      </c>
      <c r="C93" s="66">
        <v>41010</v>
      </c>
      <c r="D93" s="66"/>
      <c r="E93">
        <v>0</v>
      </c>
      <c r="F93">
        <v>0</v>
      </c>
      <c r="G93">
        <v>4</v>
      </c>
      <c r="H93">
        <v>0</v>
      </c>
    </row>
    <row r="94" spans="1:8">
      <c r="A94">
        <v>30</v>
      </c>
      <c r="B94" t="s">
        <v>1261</v>
      </c>
      <c r="C94" s="66">
        <v>41012</v>
      </c>
      <c r="D94" s="66"/>
      <c r="E94">
        <v>0</v>
      </c>
      <c r="F94">
        <v>1</v>
      </c>
      <c r="G94">
        <v>0</v>
      </c>
      <c r="H94">
        <v>0</v>
      </c>
    </row>
    <row r="95" spans="1:8">
      <c r="A95">
        <v>30</v>
      </c>
      <c r="B95" t="s">
        <v>1263</v>
      </c>
      <c r="C95" s="66">
        <v>41012</v>
      </c>
      <c r="D95" s="66"/>
      <c r="E95">
        <v>9</v>
      </c>
      <c r="F95">
        <v>0</v>
      </c>
      <c r="G95">
        <v>2</v>
      </c>
      <c r="H95">
        <f t="shared" ref="H95:H106" si="7">G95/E95*100</f>
        <v>22.222222222222221</v>
      </c>
    </row>
    <row r="96" spans="1:8">
      <c r="A96">
        <v>30</v>
      </c>
      <c r="B96" t="s">
        <v>1266</v>
      </c>
      <c r="C96" s="66">
        <v>41011</v>
      </c>
      <c r="D96" s="66"/>
      <c r="E96">
        <v>8</v>
      </c>
      <c r="F96">
        <v>0</v>
      </c>
      <c r="G96">
        <v>2</v>
      </c>
      <c r="H96">
        <f t="shared" si="7"/>
        <v>25</v>
      </c>
    </row>
    <row r="97" spans="1:8">
      <c r="A97">
        <v>30</v>
      </c>
      <c r="B97" t="s">
        <v>1264</v>
      </c>
      <c r="C97" s="66">
        <v>41009</v>
      </c>
      <c r="E97">
        <v>12</v>
      </c>
      <c r="F97">
        <v>11</v>
      </c>
      <c r="G97">
        <v>3</v>
      </c>
      <c r="H97">
        <f t="shared" si="7"/>
        <v>25</v>
      </c>
    </row>
    <row r="98" spans="1:8">
      <c r="A98">
        <v>30</v>
      </c>
      <c r="B98" t="s">
        <v>1260</v>
      </c>
      <c r="C98" s="66">
        <v>41011</v>
      </c>
      <c r="D98" s="66"/>
      <c r="E98">
        <v>13</v>
      </c>
      <c r="F98">
        <v>3</v>
      </c>
      <c r="G98">
        <v>4</v>
      </c>
      <c r="H98">
        <f t="shared" si="7"/>
        <v>30.76923076923077</v>
      </c>
    </row>
    <row r="99" spans="1:8">
      <c r="A99">
        <v>30</v>
      </c>
      <c r="B99" t="s">
        <v>1262</v>
      </c>
      <c r="C99" s="66">
        <v>41012</v>
      </c>
      <c r="D99" s="66"/>
      <c r="E99">
        <v>3</v>
      </c>
      <c r="F99">
        <v>2</v>
      </c>
      <c r="G99">
        <v>1</v>
      </c>
      <c r="H99">
        <f t="shared" si="7"/>
        <v>33.333333333333329</v>
      </c>
    </row>
    <row r="100" spans="1:8">
      <c r="A100">
        <v>30</v>
      </c>
      <c r="B100" t="s">
        <v>1259</v>
      </c>
      <c r="C100" s="66">
        <v>41011</v>
      </c>
      <c r="D100" s="66"/>
      <c r="E100">
        <v>5</v>
      </c>
      <c r="F100">
        <v>3</v>
      </c>
      <c r="G100">
        <v>2</v>
      </c>
      <c r="H100">
        <f t="shared" si="7"/>
        <v>40</v>
      </c>
    </row>
    <row r="101" spans="1:8">
      <c r="A101">
        <v>30</v>
      </c>
      <c r="B101" t="s">
        <v>1265</v>
      </c>
      <c r="C101" s="66">
        <v>41009</v>
      </c>
      <c r="D101" s="66"/>
      <c r="E101">
        <v>13</v>
      </c>
      <c r="F101">
        <v>11</v>
      </c>
      <c r="G101">
        <v>7</v>
      </c>
      <c r="H101">
        <f t="shared" si="7"/>
        <v>53.846153846153847</v>
      </c>
    </row>
    <row r="102" spans="1:8">
      <c r="A102">
        <v>30</v>
      </c>
      <c r="B102" t="s">
        <v>1255</v>
      </c>
      <c r="C102" s="68">
        <v>41010</v>
      </c>
      <c r="D102" s="68"/>
      <c r="E102">
        <v>7</v>
      </c>
      <c r="F102">
        <v>5</v>
      </c>
      <c r="G102">
        <v>4</v>
      </c>
      <c r="H102">
        <f t="shared" si="7"/>
        <v>57.142857142857139</v>
      </c>
    </row>
    <row r="103" spans="1:8">
      <c r="A103">
        <v>30</v>
      </c>
      <c r="B103" t="s">
        <v>1252</v>
      </c>
      <c r="C103" s="66">
        <v>41009</v>
      </c>
      <c r="D103" s="66"/>
      <c r="E103">
        <v>4</v>
      </c>
      <c r="F103">
        <v>3</v>
      </c>
      <c r="G103">
        <v>3</v>
      </c>
      <c r="H103">
        <f t="shared" si="7"/>
        <v>75</v>
      </c>
    </row>
    <row r="104" spans="1:8">
      <c r="A104">
        <v>30</v>
      </c>
      <c r="B104" t="s">
        <v>1254</v>
      </c>
      <c r="C104" s="68">
        <v>41010</v>
      </c>
      <c r="D104" s="68"/>
      <c r="E104">
        <v>8</v>
      </c>
      <c r="F104">
        <v>4</v>
      </c>
      <c r="G104">
        <v>8</v>
      </c>
      <c r="H104">
        <f t="shared" si="7"/>
        <v>100</v>
      </c>
    </row>
    <row r="105" spans="1:8">
      <c r="A105">
        <v>30</v>
      </c>
      <c r="B105" t="s">
        <v>1253</v>
      </c>
      <c r="C105" s="66">
        <v>41010</v>
      </c>
      <c r="D105" s="66"/>
      <c r="E105">
        <v>13</v>
      </c>
      <c r="F105">
        <v>20</v>
      </c>
      <c r="G105">
        <v>13</v>
      </c>
      <c r="H105">
        <f t="shared" si="7"/>
        <v>100</v>
      </c>
    </row>
    <row r="106" spans="1:8">
      <c r="A106">
        <v>30</v>
      </c>
      <c r="B106" t="s">
        <v>1258</v>
      </c>
      <c r="C106" s="66">
        <v>41011</v>
      </c>
      <c r="D106" s="66"/>
      <c r="E106">
        <v>2</v>
      </c>
      <c r="F106">
        <v>1</v>
      </c>
      <c r="G106">
        <v>2</v>
      </c>
      <c r="H106">
        <f t="shared" si="7"/>
        <v>100</v>
      </c>
    </row>
    <row r="107" spans="1:8">
      <c r="A107">
        <v>35</v>
      </c>
      <c r="B107" t="s">
        <v>1256</v>
      </c>
      <c r="C107" s="66">
        <v>41010</v>
      </c>
      <c r="D107" s="66"/>
      <c r="E107">
        <v>0</v>
      </c>
      <c r="F107">
        <v>0</v>
      </c>
      <c r="G107">
        <v>0</v>
      </c>
      <c r="H107">
        <v>0</v>
      </c>
    </row>
    <row r="108" spans="1:8">
      <c r="A108">
        <v>35</v>
      </c>
      <c r="B108" t="s">
        <v>1261</v>
      </c>
      <c r="C108" s="66">
        <v>41012</v>
      </c>
      <c r="D108" s="66"/>
      <c r="E108">
        <v>0</v>
      </c>
      <c r="F108">
        <v>2</v>
      </c>
      <c r="G108">
        <v>0</v>
      </c>
      <c r="H108">
        <v>0</v>
      </c>
    </row>
    <row r="109" spans="1:8">
      <c r="A109">
        <v>35</v>
      </c>
      <c r="B109" t="s">
        <v>1266</v>
      </c>
      <c r="C109" s="66">
        <v>41011</v>
      </c>
      <c r="D109" s="66"/>
      <c r="E109">
        <v>11</v>
      </c>
      <c r="F109">
        <v>0</v>
      </c>
      <c r="G109">
        <v>2</v>
      </c>
      <c r="H109">
        <f t="shared" ref="H109:H121" si="8">G109/E109*100</f>
        <v>18.181818181818183</v>
      </c>
    </row>
    <row r="110" spans="1:8">
      <c r="A110">
        <v>35</v>
      </c>
      <c r="B110" t="s">
        <v>1265</v>
      </c>
      <c r="C110" s="66">
        <v>41009</v>
      </c>
      <c r="D110" s="66"/>
      <c r="E110">
        <v>7</v>
      </c>
      <c r="F110">
        <v>7</v>
      </c>
      <c r="G110">
        <v>2</v>
      </c>
      <c r="H110">
        <f t="shared" si="8"/>
        <v>28.571428571428569</v>
      </c>
    </row>
    <row r="111" spans="1:8">
      <c r="A111">
        <v>35</v>
      </c>
      <c r="B111" t="s">
        <v>1255</v>
      </c>
      <c r="C111" s="68">
        <v>41010</v>
      </c>
      <c r="D111" s="68"/>
      <c r="E111">
        <v>12</v>
      </c>
      <c r="F111">
        <v>13</v>
      </c>
      <c r="G111">
        <v>6</v>
      </c>
      <c r="H111">
        <f t="shared" si="8"/>
        <v>50</v>
      </c>
    </row>
    <row r="112" spans="1:8">
      <c r="A112">
        <v>35</v>
      </c>
      <c r="B112" t="s">
        <v>1253</v>
      </c>
      <c r="C112" s="66">
        <v>41010</v>
      </c>
      <c r="D112" s="66"/>
      <c r="E112">
        <v>8</v>
      </c>
      <c r="F112">
        <v>1</v>
      </c>
      <c r="G112">
        <v>5</v>
      </c>
      <c r="H112">
        <f t="shared" si="8"/>
        <v>62.5</v>
      </c>
    </row>
    <row r="113" spans="1:8">
      <c r="A113">
        <v>35</v>
      </c>
      <c r="B113" t="s">
        <v>1264</v>
      </c>
      <c r="C113" s="66">
        <v>41009</v>
      </c>
      <c r="E113">
        <v>8</v>
      </c>
      <c r="F113">
        <v>5</v>
      </c>
      <c r="G113">
        <v>5</v>
      </c>
      <c r="H113">
        <f t="shared" si="8"/>
        <v>62.5</v>
      </c>
    </row>
    <row r="114" spans="1:8">
      <c r="A114">
        <v>35</v>
      </c>
      <c r="B114" t="s">
        <v>1259</v>
      </c>
      <c r="C114" s="66">
        <v>41011</v>
      </c>
      <c r="D114" s="66"/>
      <c r="E114">
        <v>4</v>
      </c>
      <c r="F114">
        <v>4</v>
      </c>
      <c r="G114">
        <v>3</v>
      </c>
      <c r="H114">
        <f t="shared" si="8"/>
        <v>75</v>
      </c>
    </row>
    <row r="115" spans="1:8">
      <c r="A115">
        <v>35</v>
      </c>
      <c r="B115" t="s">
        <v>1262</v>
      </c>
      <c r="C115" s="66">
        <v>41012</v>
      </c>
      <c r="D115" s="66"/>
      <c r="E115">
        <v>5</v>
      </c>
      <c r="F115">
        <v>1</v>
      </c>
      <c r="G115">
        <v>4</v>
      </c>
      <c r="H115">
        <f t="shared" si="8"/>
        <v>80</v>
      </c>
    </row>
    <row r="116" spans="1:8">
      <c r="A116">
        <v>35</v>
      </c>
      <c r="B116" t="s">
        <v>1273</v>
      </c>
      <c r="C116" s="66">
        <v>41009</v>
      </c>
      <c r="D116" s="66"/>
      <c r="E116">
        <v>1</v>
      </c>
      <c r="F116">
        <v>1</v>
      </c>
      <c r="G116">
        <v>1</v>
      </c>
      <c r="H116">
        <f t="shared" si="8"/>
        <v>100</v>
      </c>
    </row>
    <row r="117" spans="1:8">
      <c r="A117">
        <v>35</v>
      </c>
      <c r="B117" t="s">
        <v>1252</v>
      </c>
      <c r="C117" s="66">
        <v>41009</v>
      </c>
      <c r="D117" s="66"/>
      <c r="E117">
        <v>2</v>
      </c>
      <c r="F117">
        <v>0</v>
      </c>
      <c r="G117">
        <v>2</v>
      </c>
      <c r="H117">
        <f t="shared" si="8"/>
        <v>100</v>
      </c>
    </row>
    <row r="118" spans="1:8">
      <c r="A118">
        <v>35</v>
      </c>
      <c r="B118" t="s">
        <v>1254</v>
      </c>
      <c r="C118" s="68">
        <v>41010</v>
      </c>
      <c r="D118" s="68"/>
      <c r="E118">
        <v>4</v>
      </c>
      <c r="F118">
        <v>0</v>
      </c>
      <c r="G118">
        <v>4</v>
      </c>
      <c r="H118">
        <f t="shared" si="8"/>
        <v>100</v>
      </c>
    </row>
    <row r="119" spans="1:8">
      <c r="A119">
        <v>35</v>
      </c>
      <c r="B119" t="s">
        <v>1260</v>
      </c>
      <c r="C119" s="66">
        <v>41011</v>
      </c>
      <c r="D119" s="66"/>
      <c r="E119">
        <v>3</v>
      </c>
      <c r="F119">
        <v>0</v>
      </c>
      <c r="G119">
        <v>3</v>
      </c>
      <c r="H119">
        <f t="shared" si="8"/>
        <v>100</v>
      </c>
    </row>
    <row r="120" spans="1:8">
      <c r="A120">
        <v>35</v>
      </c>
      <c r="B120" t="s">
        <v>1263</v>
      </c>
      <c r="C120" s="66">
        <v>41012</v>
      </c>
      <c r="D120" s="66"/>
      <c r="E120">
        <v>5</v>
      </c>
      <c r="F120">
        <v>0</v>
      </c>
      <c r="G120">
        <v>5</v>
      </c>
      <c r="H120">
        <f t="shared" si="8"/>
        <v>100</v>
      </c>
    </row>
    <row r="121" spans="1:8">
      <c r="A121">
        <v>35</v>
      </c>
      <c r="B121" t="s">
        <v>1258</v>
      </c>
      <c r="C121" s="66">
        <v>41011</v>
      </c>
      <c r="D121" s="66"/>
      <c r="E121">
        <v>8</v>
      </c>
      <c r="F121">
        <v>3</v>
      </c>
      <c r="G121">
        <v>8</v>
      </c>
      <c r="H121">
        <f t="shared" si="8"/>
        <v>100</v>
      </c>
    </row>
    <row r="122" spans="1:8">
      <c r="A122">
        <v>40</v>
      </c>
      <c r="B122" t="s">
        <v>1274</v>
      </c>
      <c r="C122" s="66">
        <v>41009</v>
      </c>
      <c r="D122" s="66"/>
      <c r="E122">
        <v>0</v>
      </c>
      <c r="F122">
        <v>0</v>
      </c>
      <c r="G122">
        <v>0</v>
      </c>
      <c r="H122">
        <v>0</v>
      </c>
    </row>
    <row r="123" spans="1:8">
      <c r="A123">
        <v>40</v>
      </c>
      <c r="B123" t="s">
        <v>1255</v>
      </c>
      <c r="C123" s="68">
        <v>41010</v>
      </c>
      <c r="D123" s="68"/>
      <c r="E123">
        <v>3</v>
      </c>
      <c r="F123">
        <v>8</v>
      </c>
      <c r="G123">
        <v>0</v>
      </c>
      <c r="H123">
        <f>G123/E123*100</f>
        <v>0</v>
      </c>
    </row>
    <row r="124" spans="1:8">
      <c r="A124">
        <v>40</v>
      </c>
      <c r="B124" t="s">
        <v>1256</v>
      </c>
      <c r="C124" s="66">
        <v>41010</v>
      </c>
      <c r="D124" s="66"/>
      <c r="E124">
        <v>1</v>
      </c>
      <c r="F124">
        <v>0</v>
      </c>
      <c r="G124">
        <v>0</v>
      </c>
      <c r="H124">
        <f>G124/E124*100</f>
        <v>0</v>
      </c>
    </row>
    <row r="125" spans="1:8">
      <c r="A125">
        <v>40</v>
      </c>
      <c r="B125" t="s">
        <v>1261</v>
      </c>
      <c r="C125" s="66">
        <v>41012</v>
      </c>
      <c r="D125" s="66"/>
      <c r="E125">
        <v>0</v>
      </c>
      <c r="F125">
        <v>2</v>
      </c>
      <c r="G125">
        <v>1</v>
      </c>
      <c r="H125">
        <v>0</v>
      </c>
    </row>
    <row r="126" spans="1:8">
      <c r="A126">
        <v>40</v>
      </c>
      <c r="B126" t="s">
        <v>1266</v>
      </c>
      <c r="C126" s="66">
        <v>41011</v>
      </c>
      <c r="D126" s="66"/>
      <c r="E126">
        <v>6</v>
      </c>
      <c r="F126">
        <v>0</v>
      </c>
      <c r="G126">
        <v>1</v>
      </c>
      <c r="H126">
        <f t="shared" ref="H126:H136" si="9">G126/E126*100</f>
        <v>16.666666666666664</v>
      </c>
    </row>
    <row r="127" spans="1:8">
      <c r="A127">
        <v>40</v>
      </c>
      <c r="B127" t="s">
        <v>1262</v>
      </c>
      <c r="C127" s="66">
        <v>41012</v>
      </c>
      <c r="D127" s="66"/>
      <c r="E127">
        <v>10</v>
      </c>
      <c r="F127">
        <v>4</v>
      </c>
      <c r="G127">
        <v>2</v>
      </c>
      <c r="H127">
        <f t="shared" si="9"/>
        <v>20</v>
      </c>
    </row>
    <row r="128" spans="1:8">
      <c r="A128">
        <v>40</v>
      </c>
      <c r="B128" t="s">
        <v>1263</v>
      </c>
      <c r="C128" s="66">
        <v>41012</v>
      </c>
      <c r="D128" s="66"/>
      <c r="E128">
        <v>15</v>
      </c>
      <c r="F128">
        <v>0</v>
      </c>
      <c r="G128">
        <v>4</v>
      </c>
      <c r="H128">
        <f t="shared" si="9"/>
        <v>26.666666666666668</v>
      </c>
    </row>
    <row r="129" spans="1:8">
      <c r="A129">
        <v>40</v>
      </c>
      <c r="B129" t="s">
        <v>1265</v>
      </c>
      <c r="C129" s="66">
        <v>41009</v>
      </c>
      <c r="D129" s="66"/>
      <c r="E129">
        <v>6</v>
      </c>
      <c r="F129">
        <v>4</v>
      </c>
      <c r="G129">
        <v>3</v>
      </c>
      <c r="H129">
        <f t="shared" si="9"/>
        <v>50</v>
      </c>
    </row>
    <row r="130" spans="1:8">
      <c r="A130">
        <v>40</v>
      </c>
      <c r="B130" t="s">
        <v>1264</v>
      </c>
      <c r="C130" s="66">
        <v>41009</v>
      </c>
      <c r="E130">
        <v>5</v>
      </c>
      <c r="F130">
        <v>1</v>
      </c>
      <c r="G130">
        <v>4</v>
      </c>
      <c r="H130">
        <f t="shared" si="9"/>
        <v>80</v>
      </c>
    </row>
    <row r="131" spans="1:8">
      <c r="A131">
        <v>40</v>
      </c>
      <c r="B131" t="s">
        <v>1254</v>
      </c>
      <c r="C131" s="68">
        <v>41010</v>
      </c>
      <c r="D131" s="68"/>
      <c r="E131">
        <v>1</v>
      </c>
      <c r="F131">
        <v>1</v>
      </c>
      <c r="G131">
        <v>1</v>
      </c>
      <c r="H131">
        <f t="shared" si="9"/>
        <v>100</v>
      </c>
    </row>
    <row r="132" spans="1:8">
      <c r="A132">
        <v>40</v>
      </c>
      <c r="B132" t="s">
        <v>1259</v>
      </c>
      <c r="C132" s="66">
        <v>41011</v>
      </c>
      <c r="D132" s="66"/>
      <c r="E132">
        <v>1</v>
      </c>
      <c r="F132">
        <v>1</v>
      </c>
      <c r="G132">
        <v>1</v>
      </c>
      <c r="H132">
        <f t="shared" si="9"/>
        <v>100</v>
      </c>
    </row>
    <row r="133" spans="1:8">
      <c r="A133">
        <v>40</v>
      </c>
      <c r="B133" t="s">
        <v>1260</v>
      </c>
      <c r="C133" s="66">
        <v>41011</v>
      </c>
      <c r="D133" s="66"/>
      <c r="E133">
        <v>5</v>
      </c>
      <c r="F133">
        <v>7</v>
      </c>
      <c r="G133">
        <v>6</v>
      </c>
      <c r="H133">
        <f t="shared" si="9"/>
        <v>120</v>
      </c>
    </row>
    <row r="134" spans="1:8">
      <c r="A134">
        <v>40</v>
      </c>
      <c r="B134" t="s">
        <v>1258</v>
      </c>
      <c r="C134" s="66">
        <v>41011</v>
      </c>
      <c r="D134" s="66"/>
      <c r="E134">
        <v>9</v>
      </c>
      <c r="F134">
        <v>2</v>
      </c>
      <c r="G134">
        <v>9</v>
      </c>
      <c r="H134">
        <f t="shared" si="9"/>
        <v>100</v>
      </c>
    </row>
    <row r="135" spans="1:8">
      <c r="A135">
        <v>40</v>
      </c>
      <c r="B135" t="s">
        <v>1253</v>
      </c>
      <c r="C135" s="66">
        <v>41010</v>
      </c>
      <c r="D135" s="66"/>
      <c r="E135">
        <v>4</v>
      </c>
      <c r="F135">
        <v>5</v>
      </c>
      <c r="G135">
        <v>4</v>
      </c>
      <c r="H135">
        <f t="shared" si="9"/>
        <v>100</v>
      </c>
    </row>
    <row r="136" spans="1:8">
      <c r="A136">
        <v>45</v>
      </c>
      <c r="B136" t="s">
        <v>1265</v>
      </c>
      <c r="C136" s="66">
        <v>41009</v>
      </c>
      <c r="D136" s="66"/>
      <c r="E136">
        <v>1</v>
      </c>
      <c r="F136">
        <v>1</v>
      </c>
      <c r="G136">
        <v>0</v>
      </c>
      <c r="H136">
        <f t="shared" si="9"/>
        <v>0</v>
      </c>
    </row>
    <row r="137" spans="1:8">
      <c r="A137">
        <v>45</v>
      </c>
      <c r="B137" t="s">
        <v>1275</v>
      </c>
      <c r="C137" s="66">
        <v>41009</v>
      </c>
      <c r="D137" s="66"/>
      <c r="E137">
        <v>0</v>
      </c>
      <c r="F137">
        <v>0</v>
      </c>
      <c r="G137">
        <v>0</v>
      </c>
      <c r="H137">
        <v>0</v>
      </c>
    </row>
    <row r="138" spans="1:8">
      <c r="A138">
        <v>45</v>
      </c>
      <c r="B138" t="s">
        <v>1261</v>
      </c>
      <c r="C138" s="66">
        <v>41012</v>
      </c>
      <c r="D138" s="66"/>
      <c r="E138">
        <v>0</v>
      </c>
      <c r="F138">
        <v>0</v>
      </c>
      <c r="G138">
        <v>0</v>
      </c>
      <c r="H138">
        <v>0</v>
      </c>
    </row>
    <row r="139" spans="1:8">
      <c r="A139">
        <v>45</v>
      </c>
      <c r="B139" t="s">
        <v>1255</v>
      </c>
      <c r="C139" s="68">
        <v>41010</v>
      </c>
      <c r="D139" s="68"/>
      <c r="E139">
        <v>12</v>
      </c>
      <c r="F139">
        <v>6</v>
      </c>
      <c r="G139">
        <v>4</v>
      </c>
      <c r="H139">
        <f t="shared" ref="H139:H149" si="10">G139/E139*100</f>
        <v>33.333333333333329</v>
      </c>
    </row>
    <row r="140" spans="1:8">
      <c r="A140">
        <v>45</v>
      </c>
      <c r="B140" t="s">
        <v>1256</v>
      </c>
      <c r="C140" s="66">
        <v>41010</v>
      </c>
      <c r="D140" s="66"/>
      <c r="E140">
        <v>2</v>
      </c>
      <c r="F140">
        <v>3</v>
      </c>
      <c r="G140">
        <v>1</v>
      </c>
      <c r="H140">
        <f t="shared" si="10"/>
        <v>50</v>
      </c>
    </row>
    <row r="141" spans="1:8">
      <c r="A141">
        <v>45</v>
      </c>
      <c r="B141" t="s">
        <v>1262</v>
      </c>
      <c r="C141" s="66">
        <v>41012</v>
      </c>
      <c r="D141" s="66"/>
      <c r="E141">
        <v>8</v>
      </c>
      <c r="F141">
        <v>6</v>
      </c>
      <c r="G141">
        <v>4</v>
      </c>
      <c r="H141">
        <f t="shared" si="10"/>
        <v>50</v>
      </c>
    </row>
    <row r="142" spans="1:8">
      <c r="A142">
        <v>45</v>
      </c>
      <c r="B142" t="s">
        <v>1263</v>
      </c>
      <c r="C142" s="66">
        <v>41012</v>
      </c>
      <c r="D142" s="66"/>
      <c r="E142">
        <v>6</v>
      </c>
      <c r="F142">
        <v>1</v>
      </c>
      <c r="G142">
        <v>4</v>
      </c>
      <c r="H142">
        <f t="shared" si="10"/>
        <v>66.666666666666657</v>
      </c>
    </row>
    <row r="143" spans="1:8">
      <c r="A143">
        <v>45</v>
      </c>
      <c r="B143" t="s">
        <v>1254</v>
      </c>
      <c r="C143" s="68">
        <v>41010</v>
      </c>
      <c r="D143" s="68"/>
      <c r="E143">
        <v>1</v>
      </c>
      <c r="F143">
        <v>0</v>
      </c>
      <c r="G143">
        <v>1</v>
      </c>
      <c r="H143">
        <f t="shared" si="10"/>
        <v>100</v>
      </c>
    </row>
    <row r="144" spans="1:8">
      <c r="A144">
        <v>45</v>
      </c>
      <c r="B144" t="s">
        <v>1266</v>
      </c>
      <c r="C144" s="66">
        <v>41011</v>
      </c>
      <c r="D144" s="66"/>
      <c r="E144">
        <v>7</v>
      </c>
      <c r="F144">
        <v>0</v>
      </c>
      <c r="G144">
        <v>7</v>
      </c>
      <c r="H144">
        <f t="shared" si="10"/>
        <v>100</v>
      </c>
    </row>
    <row r="145" spans="1:8">
      <c r="A145">
        <v>45</v>
      </c>
      <c r="B145" t="s">
        <v>1258</v>
      </c>
      <c r="C145" s="66">
        <v>41011</v>
      </c>
      <c r="D145" s="66"/>
      <c r="E145">
        <v>3</v>
      </c>
      <c r="F145">
        <v>0</v>
      </c>
      <c r="G145">
        <v>3</v>
      </c>
      <c r="H145">
        <f t="shared" si="10"/>
        <v>100</v>
      </c>
    </row>
    <row r="146" spans="1:8">
      <c r="A146">
        <v>45</v>
      </c>
      <c r="B146" t="s">
        <v>1259</v>
      </c>
      <c r="C146" s="66">
        <v>41011</v>
      </c>
      <c r="D146" s="66"/>
      <c r="E146">
        <v>4</v>
      </c>
      <c r="F146">
        <v>1</v>
      </c>
      <c r="G146">
        <v>4</v>
      </c>
      <c r="H146">
        <f t="shared" si="10"/>
        <v>100</v>
      </c>
    </row>
    <row r="147" spans="1:8">
      <c r="A147">
        <v>45</v>
      </c>
      <c r="B147" t="s">
        <v>1260</v>
      </c>
      <c r="C147" s="66">
        <v>41011</v>
      </c>
      <c r="D147" s="66"/>
      <c r="E147">
        <v>2</v>
      </c>
      <c r="F147">
        <v>0</v>
      </c>
      <c r="G147">
        <v>2</v>
      </c>
      <c r="H147">
        <f t="shared" si="10"/>
        <v>100</v>
      </c>
    </row>
    <row r="148" spans="1:8">
      <c r="A148">
        <v>45</v>
      </c>
      <c r="B148" t="s">
        <v>1264</v>
      </c>
      <c r="C148" s="66">
        <v>41009</v>
      </c>
      <c r="E148">
        <v>4</v>
      </c>
      <c r="F148">
        <v>5</v>
      </c>
      <c r="G148">
        <v>4</v>
      </c>
      <c r="H148">
        <f t="shared" si="10"/>
        <v>100</v>
      </c>
    </row>
    <row r="149" spans="1:8">
      <c r="A149">
        <v>45</v>
      </c>
      <c r="B149" t="s">
        <v>1253</v>
      </c>
      <c r="C149" s="66">
        <v>41010</v>
      </c>
      <c r="D149" s="66"/>
      <c r="E149">
        <v>4</v>
      </c>
      <c r="F149">
        <v>4</v>
      </c>
      <c r="G149">
        <v>4</v>
      </c>
      <c r="H149">
        <f t="shared" si="10"/>
        <v>100</v>
      </c>
    </row>
    <row r="150" spans="1:8">
      <c r="A150">
        <v>50</v>
      </c>
      <c r="B150" t="s">
        <v>1276</v>
      </c>
      <c r="C150" s="66">
        <v>41009</v>
      </c>
      <c r="D150" s="66"/>
      <c r="E150">
        <v>0</v>
      </c>
      <c r="F150">
        <v>0</v>
      </c>
      <c r="G150">
        <v>0</v>
      </c>
      <c r="H150">
        <v>0</v>
      </c>
    </row>
    <row r="151" spans="1:8">
      <c r="A151">
        <v>50</v>
      </c>
      <c r="B151" t="s">
        <v>1253</v>
      </c>
      <c r="C151" s="66">
        <v>41010</v>
      </c>
      <c r="D151" s="66"/>
      <c r="E151">
        <v>0</v>
      </c>
      <c r="F151">
        <v>3</v>
      </c>
      <c r="G151">
        <v>0</v>
      </c>
      <c r="H151">
        <v>0</v>
      </c>
    </row>
    <row r="152" spans="1:8">
      <c r="A152">
        <v>50</v>
      </c>
      <c r="B152" t="s">
        <v>1266</v>
      </c>
      <c r="C152" s="66">
        <v>41011</v>
      </c>
      <c r="D152" s="66"/>
      <c r="E152">
        <v>1</v>
      </c>
      <c r="F152">
        <v>0</v>
      </c>
      <c r="G152">
        <v>0</v>
      </c>
      <c r="H152">
        <f>G152/E152*100</f>
        <v>0</v>
      </c>
    </row>
    <row r="153" spans="1:8">
      <c r="A153">
        <v>50</v>
      </c>
      <c r="B153" t="s">
        <v>1261</v>
      </c>
      <c r="C153" s="66">
        <v>41012</v>
      </c>
      <c r="D153" s="66"/>
      <c r="E153">
        <v>0</v>
      </c>
      <c r="F153">
        <v>0</v>
      </c>
      <c r="G153">
        <v>0</v>
      </c>
      <c r="H153">
        <v>0</v>
      </c>
    </row>
    <row r="154" spans="1:8">
      <c r="A154">
        <v>50</v>
      </c>
      <c r="B154" t="s">
        <v>1263</v>
      </c>
      <c r="C154" s="66">
        <v>41012</v>
      </c>
      <c r="D154" s="66"/>
      <c r="E154">
        <v>4</v>
      </c>
      <c r="F154">
        <v>0</v>
      </c>
      <c r="G154">
        <v>1</v>
      </c>
      <c r="H154">
        <f t="shared" ref="H154:H162" si="11">G154/E154*100</f>
        <v>25</v>
      </c>
    </row>
    <row r="155" spans="1:8">
      <c r="A155">
        <v>50</v>
      </c>
      <c r="B155" t="s">
        <v>1255</v>
      </c>
      <c r="C155" s="68">
        <v>41010</v>
      </c>
      <c r="D155" s="68"/>
      <c r="E155">
        <v>10</v>
      </c>
      <c r="F155">
        <v>3</v>
      </c>
      <c r="G155">
        <v>3</v>
      </c>
      <c r="H155">
        <f t="shared" si="11"/>
        <v>30</v>
      </c>
    </row>
    <row r="156" spans="1:8">
      <c r="A156">
        <v>50</v>
      </c>
      <c r="B156" t="s">
        <v>1256</v>
      </c>
      <c r="C156" s="66">
        <v>41010</v>
      </c>
      <c r="D156" s="66"/>
      <c r="E156">
        <v>5</v>
      </c>
      <c r="F156">
        <v>1</v>
      </c>
      <c r="G156">
        <v>2</v>
      </c>
      <c r="H156">
        <f t="shared" si="11"/>
        <v>40</v>
      </c>
    </row>
    <row r="157" spans="1:8">
      <c r="A157">
        <v>50</v>
      </c>
      <c r="B157" t="s">
        <v>1262</v>
      </c>
      <c r="C157" s="66">
        <v>41012</v>
      </c>
      <c r="D157" s="66"/>
      <c r="E157">
        <v>6</v>
      </c>
      <c r="F157">
        <v>2</v>
      </c>
      <c r="G157">
        <v>4</v>
      </c>
      <c r="H157">
        <f t="shared" si="11"/>
        <v>66.666666666666657</v>
      </c>
    </row>
    <row r="158" spans="1:8">
      <c r="A158">
        <v>50</v>
      </c>
      <c r="B158" t="s">
        <v>1258</v>
      </c>
      <c r="C158" s="66">
        <v>41011</v>
      </c>
      <c r="D158" s="66"/>
      <c r="E158">
        <v>1</v>
      </c>
      <c r="F158">
        <v>0</v>
      </c>
      <c r="G158">
        <v>1</v>
      </c>
      <c r="H158">
        <f t="shared" si="11"/>
        <v>100</v>
      </c>
    </row>
    <row r="159" spans="1:8">
      <c r="A159">
        <v>50</v>
      </c>
      <c r="B159" t="s">
        <v>1259</v>
      </c>
      <c r="C159" s="66">
        <v>41011</v>
      </c>
      <c r="D159" s="66"/>
      <c r="E159">
        <v>5</v>
      </c>
      <c r="F159">
        <v>0</v>
      </c>
      <c r="G159">
        <v>5</v>
      </c>
      <c r="H159">
        <f t="shared" si="11"/>
        <v>100</v>
      </c>
    </row>
    <row r="160" spans="1:8">
      <c r="A160">
        <v>50</v>
      </c>
      <c r="B160" t="s">
        <v>1264</v>
      </c>
      <c r="C160" s="66">
        <v>41009</v>
      </c>
      <c r="E160">
        <v>2</v>
      </c>
      <c r="F160">
        <v>2</v>
      </c>
      <c r="G160">
        <v>2</v>
      </c>
      <c r="H160">
        <f t="shared" si="11"/>
        <v>100</v>
      </c>
    </row>
    <row r="161" spans="1:8">
      <c r="A161">
        <v>50</v>
      </c>
      <c r="B161" t="s">
        <v>1260</v>
      </c>
      <c r="C161" s="66">
        <v>41011</v>
      </c>
      <c r="D161" s="66"/>
      <c r="E161">
        <v>6</v>
      </c>
      <c r="F161">
        <v>5</v>
      </c>
      <c r="G161">
        <v>6</v>
      </c>
      <c r="H161">
        <f t="shared" si="11"/>
        <v>100</v>
      </c>
    </row>
    <row r="162" spans="1:8">
      <c r="A162">
        <v>50</v>
      </c>
      <c r="B162" t="s">
        <v>1254</v>
      </c>
      <c r="C162" s="68">
        <v>41010</v>
      </c>
      <c r="D162" s="68"/>
      <c r="E162">
        <v>2</v>
      </c>
      <c r="F162">
        <v>1</v>
      </c>
      <c r="G162">
        <v>2</v>
      </c>
      <c r="H162">
        <f t="shared" si="11"/>
        <v>100</v>
      </c>
    </row>
    <row r="163" spans="1:8">
      <c r="A163">
        <v>55</v>
      </c>
      <c r="B163" t="s">
        <v>1254</v>
      </c>
      <c r="C163" s="68">
        <v>41010</v>
      </c>
      <c r="D163" s="68"/>
      <c r="E163">
        <v>0</v>
      </c>
      <c r="F163">
        <v>0</v>
      </c>
      <c r="G163">
        <v>0</v>
      </c>
      <c r="H163">
        <v>0</v>
      </c>
    </row>
    <row r="164" spans="1:8">
      <c r="A164">
        <v>55</v>
      </c>
      <c r="B164" t="s">
        <v>1256</v>
      </c>
      <c r="C164" s="66">
        <v>41010</v>
      </c>
      <c r="D164" s="66"/>
      <c r="E164">
        <v>0</v>
      </c>
      <c r="F164">
        <v>2</v>
      </c>
      <c r="G164">
        <v>1</v>
      </c>
      <c r="H164">
        <v>0</v>
      </c>
    </row>
    <row r="165" spans="1:8">
      <c r="A165">
        <v>55</v>
      </c>
      <c r="B165" t="s">
        <v>1266</v>
      </c>
      <c r="C165" s="66">
        <v>41011</v>
      </c>
      <c r="D165" s="66"/>
      <c r="E165">
        <v>0</v>
      </c>
      <c r="F165">
        <v>0</v>
      </c>
      <c r="G165">
        <v>0</v>
      </c>
      <c r="H165">
        <v>0</v>
      </c>
    </row>
    <row r="166" spans="1:8">
      <c r="A166">
        <v>55</v>
      </c>
      <c r="B166" t="s">
        <v>1259</v>
      </c>
      <c r="C166" s="66">
        <v>41011</v>
      </c>
      <c r="D166" s="66"/>
      <c r="E166">
        <v>0</v>
      </c>
      <c r="F166">
        <v>2</v>
      </c>
      <c r="G166">
        <v>0</v>
      </c>
      <c r="H166">
        <v>0</v>
      </c>
    </row>
    <row r="167" spans="1:8">
      <c r="A167">
        <v>55</v>
      </c>
      <c r="B167" t="s">
        <v>1261</v>
      </c>
      <c r="C167" s="66">
        <v>41012</v>
      </c>
      <c r="D167" s="66"/>
      <c r="E167">
        <v>0</v>
      </c>
      <c r="F167">
        <v>0</v>
      </c>
      <c r="G167">
        <v>0</v>
      </c>
      <c r="H167">
        <v>0</v>
      </c>
    </row>
    <row r="168" spans="1:8">
      <c r="A168">
        <v>55</v>
      </c>
      <c r="B168" t="s">
        <v>1263</v>
      </c>
      <c r="C168" s="66">
        <v>41012</v>
      </c>
      <c r="D168" s="66"/>
      <c r="E168">
        <v>2</v>
      </c>
      <c r="F168">
        <v>0</v>
      </c>
      <c r="G168">
        <v>0</v>
      </c>
      <c r="H168">
        <f t="shared" ref="H168:H173" si="12">G168/E168*100</f>
        <v>0</v>
      </c>
    </row>
    <row r="169" spans="1:8">
      <c r="A169">
        <v>55</v>
      </c>
      <c r="B169" t="s">
        <v>1255</v>
      </c>
      <c r="C169" s="68">
        <v>41010</v>
      </c>
      <c r="D169" s="68"/>
      <c r="E169">
        <v>2</v>
      </c>
      <c r="F169">
        <v>1</v>
      </c>
      <c r="G169">
        <v>1</v>
      </c>
      <c r="H169">
        <f t="shared" si="12"/>
        <v>50</v>
      </c>
    </row>
    <row r="170" spans="1:8">
      <c r="A170">
        <v>55</v>
      </c>
      <c r="B170" t="s">
        <v>1262</v>
      </c>
      <c r="C170" s="66">
        <v>41012</v>
      </c>
      <c r="D170" s="66"/>
      <c r="E170">
        <v>7</v>
      </c>
      <c r="F170">
        <v>7</v>
      </c>
      <c r="G170">
        <v>5</v>
      </c>
      <c r="H170">
        <f t="shared" si="12"/>
        <v>71.428571428571431</v>
      </c>
    </row>
    <row r="171" spans="1:8">
      <c r="A171">
        <v>55</v>
      </c>
      <c r="B171" t="s">
        <v>1253</v>
      </c>
      <c r="C171" s="66">
        <v>41010</v>
      </c>
      <c r="D171" s="66"/>
      <c r="E171">
        <v>1</v>
      </c>
      <c r="F171">
        <v>2</v>
      </c>
      <c r="G171">
        <v>1</v>
      </c>
      <c r="H171">
        <f t="shared" si="12"/>
        <v>100</v>
      </c>
    </row>
    <row r="172" spans="1:8">
      <c r="A172">
        <v>55</v>
      </c>
      <c r="B172" t="s">
        <v>1258</v>
      </c>
      <c r="C172" s="66">
        <v>41011</v>
      </c>
      <c r="D172" s="66"/>
      <c r="E172">
        <v>2</v>
      </c>
      <c r="F172">
        <v>0</v>
      </c>
      <c r="G172">
        <v>2</v>
      </c>
      <c r="H172">
        <f t="shared" si="12"/>
        <v>100</v>
      </c>
    </row>
    <row r="173" spans="1:8">
      <c r="A173">
        <v>55</v>
      </c>
      <c r="B173" t="s">
        <v>1260</v>
      </c>
      <c r="C173" s="66">
        <v>41011</v>
      </c>
      <c r="D173" s="66"/>
      <c r="E173">
        <v>6</v>
      </c>
      <c r="F173">
        <v>1</v>
      </c>
      <c r="G173">
        <v>6</v>
      </c>
      <c r="H173">
        <f t="shared" si="12"/>
        <v>100</v>
      </c>
    </row>
    <row r="174" spans="1:8">
      <c r="A174">
        <v>60</v>
      </c>
      <c r="B174" t="s">
        <v>1254</v>
      </c>
      <c r="C174" s="68">
        <v>41010</v>
      </c>
      <c r="D174" s="68"/>
      <c r="E174">
        <v>0</v>
      </c>
      <c r="F174">
        <v>0</v>
      </c>
      <c r="G174">
        <v>0</v>
      </c>
      <c r="H174">
        <v>0</v>
      </c>
    </row>
    <row r="175" spans="1:8">
      <c r="A175">
        <v>60</v>
      </c>
      <c r="B175" t="s">
        <v>1266</v>
      </c>
      <c r="C175" s="66">
        <v>41011</v>
      </c>
      <c r="D175" s="66"/>
      <c r="E175">
        <v>0</v>
      </c>
      <c r="F175">
        <v>0</v>
      </c>
      <c r="G175">
        <v>0</v>
      </c>
      <c r="H175">
        <v>0</v>
      </c>
    </row>
    <row r="176" spans="1:8">
      <c r="A176">
        <v>60</v>
      </c>
      <c r="B176" t="s">
        <v>1258</v>
      </c>
      <c r="C176" s="66">
        <v>41011</v>
      </c>
      <c r="D176" s="66"/>
      <c r="E176">
        <v>0</v>
      </c>
      <c r="F176">
        <v>0</v>
      </c>
      <c r="G176">
        <v>0</v>
      </c>
      <c r="H176">
        <v>0</v>
      </c>
    </row>
    <row r="177" spans="1:8">
      <c r="A177">
        <v>60</v>
      </c>
      <c r="B177" t="s">
        <v>1261</v>
      </c>
      <c r="C177" s="66">
        <v>41012</v>
      </c>
      <c r="D177" s="66"/>
      <c r="E177">
        <v>0</v>
      </c>
      <c r="F177">
        <v>0</v>
      </c>
      <c r="G177">
        <v>0</v>
      </c>
      <c r="H177">
        <v>0</v>
      </c>
    </row>
    <row r="178" spans="1:8">
      <c r="A178">
        <v>60</v>
      </c>
      <c r="B178" t="s">
        <v>1263</v>
      </c>
      <c r="C178" s="66">
        <v>41012</v>
      </c>
      <c r="D178" s="66"/>
      <c r="E178">
        <v>0</v>
      </c>
      <c r="F178">
        <v>0</v>
      </c>
      <c r="G178">
        <v>0</v>
      </c>
      <c r="H178">
        <v>0</v>
      </c>
    </row>
    <row r="179" spans="1:8">
      <c r="A179">
        <v>60</v>
      </c>
      <c r="B179" t="s">
        <v>1262</v>
      </c>
      <c r="C179" s="66">
        <v>41012</v>
      </c>
      <c r="D179" s="66"/>
      <c r="E179">
        <v>5</v>
      </c>
      <c r="F179">
        <v>4</v>
      </c>
      <c r="G179">
        <v>1</v>
      </c>
      <c r="H179">
        <f t="shared" ref="H179:H184" si="13">G179/E179*100</f>
        <v>20</v>
      </c>
    </row>
    <row r="180" spans="1:8">
      <c r="A180">
        <v>60</v>
      </c>
      <c r="B180" t="s">
        <v>1255</v>
      </c>
      <c r="C180" s="68">
        <v>41010</v>
      </c>
      <c r="D180" s="68"/>
      <c r="E180">
        <v>5</v>
      </c>
      <c r="F180">
        <v>0</v>
      </c>
      <c r="G180">
        <v>3</v>
      </c>
      <c r="H180">
        <f t="shared" si="13"/>
        <v>60</v>
      </c>
    </row>
    <row r="181" spans="1:8">
      <c r="A181">
        <v>60</v>
      </c>
      <c r="B181" t="s">
        <v>1256</v>
      </c>
      <c r="C181" s="66">
        <v>41010</v>
      </c>
      <c r="D181" s="66"/>
      <c r="E181">
        <v>1</v>
      </c>
      <c r="F181">
        <v>0</v>
      </c>
      <c r="G181">
        <v>1</v>
      </c>
      <c r="H181">
        <f t="shared" si="13"/>
        <v>100</v>
      </c>
    </row>
    <row r="182" spans="1:8">
      <c r="A182">
        <v>60</v>
      </c>
      <c r="B182" t="s">
        <v>1259</v>
      </c>
      <c r="C182" s="66">
        <v>41011</v>
      </c>
      <c r="D182" s="66"/>
      <c r="E182">
        <v>4</v>
      </c>
      <c r="F182">
        <v>0</v>
      </c>
      <c r="G182">
        <v>4</v>
      </c>
      <c r="H182">
        <f t="shared" si="13"/>
        <v>100</v>
      </c>
    </row>
    <row r="183" spans="1:8">
      <c r="A183">
        <v>60</v>
      </c>
      <c r="B183" t="s">
        <v>1260</v>
      </c>
      <c r="C183" s="66">
        <v>41011</v>
      </c>
      <c r="D183" s="66"/>
      <c r="E183">
        <v>4</v>
      </c>
      <c r="F183">
        <v>0</v>
      </c>
      <c r="G183">
        <v>4</v>
      </c>
      <c r="H183">
        <f t="shared" si="13"/>
        <v>100</v>
      </c>
    </row>
    <row r="184" spans="1:8">
      <c r="A184">
        <v>60</v>
      </c>
      <c r="B184" t="s">
        <v>1253</v>
      </c>
      <c r="C184" s="66">
        <v>41010</v>
      </c>
      <c r="D184" s="66"/>
      <c r="E184">
        <v>3</v>
      </c>
      <c r="F184">
        <v>3</v>
      </c>
      <c r="G184">
        <v>3</v>
      </c>
      <c r="H184">
        <f t="shared" si="13"/>
        <v>100</v>
      </c>
    </row>
    <row r="185" spans="1:8">
      <c r="A185">
        <v>65</v>
      </c>
      <c r="B185" t="s">
        <v>1254</v>
      </c>
      <c r="C185" s="68">
        <v>41010</v>
      </c>
      <c r="D185" s="68"/>
      <c r="E185">
        <v>0</v>
      </c>
      <c r="F185">
        <v>0</v>
      </c>
      <c r="G185">
        <v>0</v>
      </c>
      <c r="H185">
        <v>0</v>
      </c>
    </row>
    <row r="186" spans="1:8">
      <c r="A186">
        <v>65</v>
      </c>
      <c r="B186" t="s">
        <v>1258</v>
      </c>
      <c r="C186" s="66">
        <v>41011</v>
      </c>
      <c r="D186" s="66"/>
      <c r="E186">
        <v>0</v>
      </c>
      <c r="F186">
        <v>0</v>
      </c>
      <c r="G186">
        <v>0</v>
      </c>
      <c r="H186">
        <v>0</v>
      </c>
    </row>
    <row r="187" spans="1:8">
      <c r="A187">
        <v>65</v>
      </c>
      <c r="B187" t="s">
        <v>1261</v>
      </c>
      <c r="C187" s="66">
        <v>41012</v>
      </c>
      <c r="D187" s="66"/>
      <c r="E187">
        <v>0</v>
      </c>
      <c r="F187">
        <v>0</v>
      </c>
      <c r="G187">
        <v>0</v>
      </c>
      <c r="H187">
        <v>0</v>
      </c>
    </row>
    <row r="188" spans="1:8">
      <c r="A188">
        <v>65</v>
      </c>
      <c r="B188" t="s">
        <v>1262</v>
      </c>
      <c r="C188" s="66">
        <v>41012</v>
      </c>
      <c r="D188" s="66"/>
      <c r="E188">
        <v>1</v>
      </c>
      <c r="F188">
        <v>3</v>
      </c>
      <c r="G188">
        <v>0</v>
      </c>
      <c r="H188">
        <f>G188/E188*100</f>
        <v>0</v>
      </c>
    </row>
    <row r="189" spans="1:8">
      <c r="A189">
        <v>65</v>
      </c>
      <c r="B189" t="s">
        <v>1263</v>
      </c>
      <c r="C189" s="66">
        <v>41012</v>
      </c>
      <c r="D189" s="66"/>
      <c r="E189">
        <v>0</v>
      </c>
      <c r="F189">
        <v>0</v>
      </c>
      <c r="G189">
        <v>0</v>
      </c>
      <c r="H189">
        <v>0</v>
      </c>
    </row>
    <row r="190" spans="1:8">
      <c r="A190">
        <v>65</v>
      </c>
      <c r="B190" t="s">
        <v>1259</v>
      </c>
      <c r="C190" s="66">
        <v>41011</v>
      </c>
      <c r="D190" s="66"/>
      <c r="E190">
        <v>3</v>
      </c>
      <c r="F190">
        <v>0</v>
      </c>
      <c r="G190">
        <v>2</v>
      </c>
      <c r="H190">
        <f>G190/E190*100</f>
        <v>66.666666666666657</v>
      </c>
    </row>
    <row r="191" spans="1:8">
      <c r="A191">
        <v>65</v>
      </c>
      <c r="B191" t="s">
        <v>1255</v>
      </c>
      <c r="C191" s="68">
        <v>41010</v>
      </c>
      <c r="D191" s="68"/>
      <c r="E191">
        <v>2</v>
      </c>
      <c r="F191">
        <v>0</v>
      </c>
      <c r="G191">
        <v>2</v>
      </c>
      <c r="H191">
        <f>G191/E191*100</f>
        <v>100</v>
      </c>
    </row>
    <row r="192" spans="1:8">
      <c r="A192">
        <v>65</v>
      </c>
      <c r="B192" t="s">
        <v>1266</v>
      </c>
      <c r="C192" s="66">
        <v>41011</v>
      </c>
      <c r="D192" s="66"/>
      <c r="E192">
        <v>1</v>
      </c>
      <c r="F192">
        <v>0</v>
      </c>
      <c r="G192">
        <v>1</v>
      </c>
      <c r="H192">
        <f>G192/E192*100</f>
        <v>100</v>
      </c>
    </row>
    <row r="193" spans="1:8">
      <c r="A193">
        <v>65</v>
      </c>
      <c r="B193" t="s">
        <v>1260</v>
      </c>
      <c r="C193" s="66">
        <v>41011</v>
      </c>
      <c r="D193" s="66"/>
      <c r="E193">
        <v>7</v>
      </c>
      <c r="F193">
        <v>4</v>
      </c>
      <c r="G193">
        <v>7</v>
      </c>
      <c r="H193">
        <f>G193/E193*100</f>
        <v>100</v>
      </c>
    </row>
    <row r="194" spans="1:8">
      <c r="A194">
        <v>70</v>
      </c>
      <c r="B194" t="s">
        <v>1266</v>
      </c>
      <c r="C194" s="66">
        <v>41011</v>
      </c>
      <c r="D194" s="66"/>
      <c r="E194">
        <v>0</v>
      </c>
      <c r="F194">
        <v>0</v>
      </c>
      <c r="G194">
        <v>0</v>
      </c>
      <c r="H194">
        <v>0</v>
      </c>
    </row>
    <row r="195" spans="1:8">
      <c r="A195">
        <v>70</v>
      </c>
      <c r="B195" t="s">
        <v>1258</v>
      </c>
      <c r="C195" s="66">
        <v>41011</v>
      </c>
      <c r="D195" s="66"/>
      <c r="E195">
        <v>0</v>
      </c>
      <c r="F195">
        <v>0</v>
      </c>
      <c r="G195">
        <v>0</v>
      </c>
      <c r="H195">
        <v>0</v>
      </c>
    </row>
    <row r="196" spans="1:8">
      <c r="A196">
        <v>70</v>
      </c>
      <c r="B196" t="s">
        <v>1259</v>
      </c>
      <c r="C196" s="66">
        <v>41011</v>
      </c>
      <c r="D196" s="66"/>
      <c r="E196">
        <v>1</v>
      </c>
      <c r="F196">
        <v>0</v>
      </c>
      <c r="G196">
        <v>0</v>
      </c>
      <c r="H196">
        <f>G196/E196*100</f>
        <v>0</v>
      </c>
    </row>
    <row r="197" spans="1:8">
      <c r="A197">
        <v>70</v>
      </c>
      <c r="B197" t="s">
        <v>1261</v>
      </c>
      <c r="C197" s="66">
        <v>41012</v>
      </c>
      <c r="D197" s="66"/>
      <c r="E197">
        <v>0</v>
      </c>
      <c r="F197">
        <v>0</v>
      </c>
      <c r="G197">
        <v>0</v>
      </c>
      <c r="H197">
        <v>0</v>
      </c>
    </row>
    <row r="198" spans="1:8">
      <c r="A198">
        <v>70</v>
      </c>
      <c r="B198" t="s">
        <v>1263</v>
      </c>
      <c r="C198" s="66">
        <v>41012</v>
      </c>
      <c r="D198" s="66"/>
      <c r="E198">
        <v>1</v>
      </c>
      <c r="F198">
        <v>0</v>
      </c>
      <c r="G198">
        <v>0</v>
      </c>
      <c r="H198">
        <f>G198/E198*100</f>
        <v>0</v>
      </c>
    </row>
    <row r="199" spans="1:8">
      <c r="A199">
        <v>70</v>
      </c>
      <c r="B199" t="s">
        <v>1262</v>
      </c>
      <c r="C199" s="66">
        <v>41012</v>
      </c>
      <c r="D199" s="66"/>
      <c r="E199">
        <v>9</v>
      </c>
      <c r="F199">
        <v>6</v>
      </c>
      <c r="G199">
        <v>5</v>
      </c>
      <c r="H199">
        <f>G199/E199*100</f>
        <v>55.555555555555557</v>
      </c>
    </row>
    <row r="200" spans="1:8">
      <c r="A200">
        <v>70</v>
      </c>
      <c r="B200" t="s">
        <v>1254</v>
      </c>
      <c r="C200" s="68">
        <v>41010</v>
      </c>
      <c r="D200" s="68"/>
      <c r="E200">
        <v>3</v>
      </c>
      <c r="F200">
        <v>0</v>
      </c>
      <c r="G200">
        <v>3</v>
      </c>
      <c r="H200">
        <f>G200/E200*100</f>
        <v>100</v>
      </c>
    </row>
    <row r="201" spans="1:8">
      <c r="A201">
        <v>70</v>
      </c>
      <c r="B201" t="s">
        <v>1260</v>
      </c>
      <c r="C201" s="66">
        <v>41011</v>
      </c>
      <c r="D201" s="66"/>
      <c r="E201">
        <v>1</v>
      </c>
      <c r="F201">
        <v>4</v>
      </c>
      <c r="G201">
        <v>1</v>
      </c>
      <c r="H201">
        <f>G201/E201*100</f>
        <v>100</v>
      </c>
    </row>
    <row r="202" spans="1:8">
      <c r="A202">
        <v>75</v>
      </c>
      <c r="B202" t="s">
        <v>1258</v>
      </c>
      <c r="C202" s="66">
        <v>41011</v>
      </c>
      <c r="D202" s="66"/>
      <c r="E202">
        <v>0</v>
      </c>
      <c r="F202">
        <v>0</v>
      </c>
      <c r="G202">
        <v>0</v>
      </c>
      <c r="H202">
        <v>0</v>
      </c>
    </row>
    <row r="203" spans="1:8">
      <c r="A203">
        <v>75</v>
      </c>
      <c r="B203" t="s">
        <v>1260</v>
      </c>
      <c r="C203" s="66">
        <v>41011</v>
      </c>
      <c r="D203" s="66"/>
      <c r="E203">
        <v>0</v>
      </c>
      <c r="F203">
        <v>0</v>
      </c>
      <c r="G203">
        <v>0</v>
      </c>
      <c r="H203">
        <v>0</v>
      </c>
    </row>
    <row r="204" spans="1:8">
      <c r="A204">
        <v>75</v>
      </c>
      <c r="B204" t="s">
        <v>1259</v>
      </c>
      <c r="C204" s="66">
        <v>41011</v>
      </c>
      <c r="D204" s="66"/>
      <c r="E204">
        <v>2</v>
      </c>
      <c r="F204">
        <v>0</v>
      </c>
      <c r="G204">
        <v>1</v>
      </c>
      <c r="H204">
        <f>G204/E204*100</f>
        <v>50</v>
      </c>
    </row>
    <row r="205" spans="1:8">
      <c r="A205">
        <v>75</v>
      </c>
      <c r="B205" t="s">
        <v>1263</v>
      </c>
      <c r="C205" s="66">
        <v>41012</v>
      </c>
      <c r="D205" s="66"/>
      <c r="E205">
        <v>2</v>
      </c>
      <c r="F205">
        <v>0</v>
      </c>
      <c r="G205">
        <v>1</v>
      </c>
      <c r="H205">
        <f>G205/E205*100</f>
        <v>50</v>
      </c>
    </row>
    <row r="206" spans="1:8">
      <c r="A206">
        <v>75</v>
      </c>
      <c r="B206" t="s">
        <v>1266</v>
      </c>
      <c r="C206" s="66">
        <v>41011</v>
      </c>
      <c r="D206" s="66"/>
      <c r="E206">
        <v>1</v>
      </c>
      <c r="F206">
        <v>0</v>
      </c>
      <c r="G206">
        <v>1</v>
      </c>
      <c r="H206">
        <f>G206/E206*100</f>
        <v>100</v>
      </c>
    </row>
    <row r="207" spans="1:8">
      <c r="A207">
        <v>80</v>
      </c>
      <c r="B207" t="s">
        <v>1266</v>
      </c>
      <c r="C207" s="66">
        <v>41011</v>
      </c>
      <c r="D207" s="66"/>
      <c r="E207">
        <v>0</v>
      </c>
      <c r="F207">
        <v>0</v>
      </c>
      <c r="G207">
        <v>0</v>
      </c>
      <c r="H207">
        <v>0</v>
      </c>
    </row>
    <row r="208" spans="1:8">
      <c r="A208">
        <v>80</v>
      </c>
      <c r="B208" t="s">
        <v>1258</v>
      </c>
      <c r="C208" s="66">
        <v>41011</v>
      </c>
      <c r="D208" s="66"/>
      <c r="E208">
        <v>0</v>
      </c>
      <c r="F208">
        <v>0</v>
      </c>
      <c r="G208">
        <v>0</v>
      </c>
      <c r="H208">
        <v>0</v>
      </c>
    </row>
    <row r="209" spans="1:8">
      <c r="A209">
        <v>80</v>
      </c>
      <c r="B209" t="s">
        <v>1259</v>
      </c>
      <c r="C209" s="66">
        <v>41011</v>
      </c>
      <c r="D209" s="66"/>
      <c r="E209">
        <v>0</v>
      </c>
      <c r="F209">
        <v>0</v>
      </c>
      <c r="G209">
        <v>0</v>
      </c>
      <c r="H209">
        <v>0</v>
      </c>
    </row>
    <row r="210" spans="1:8">
      <c r="A210">
        <v>80</v>
      </c>
      <c r="B210" t="s">
        <v>1260</v>
      </c>
      <c r="C210" s="66">
        <v>41011</v>
      </c>
      <c r="D210" s="66"/>
      <c r="E210">
        <v>0</v>
      </c>
      <c r="F210">
        <v>0</v>
      </c>
      <c r="G210">
        <v>0</v>
      </c>
      <c r="H210">
        <v>0</v>
      </c>
    </row>
    <row r="211" spans="1:8">
      <c r="A211">
        <v>80</v>
      </c>
      <c r="B211" t="s">
        <v>1263</v>
      </c>
      <c r="C211" s="66">
        <v>41012</v>
      </c>
      <c r="D211" s="66"/>
      <c r="E211">
        <v>0</v>
      </c>
      <c r="F211">
        <v>0</v>
      </c>
      <c r="G211">
        <v>0</v>
      </c>
      <c r="H211">
        <v>0</v>
      </c>
    </row>
    <row r="212" spans="1:8">
      <c r="A212">
        <v>85</v>
      </c>
      <c r="B212" t="s">
        <v>1266</v>
      </c>
      <c r="C212" s="66">
        <v>41011</v>
      </c>
      <c r="D212" s="66"/>
      <c r="E212">
        <v>0</v>
      </c>
      <c r="F212">
        <v>0</v>
      </c>
      <c r="G212">
        <v>0</v>
      </c>
      <c r="H212">
        <v>0</v>
      </c>
    </row>
    <row r="213" spans="1:8">
      <c r="A213">
        <v>85</v>
      </c>
      <c r="B213" t="s">
        <v>1258</v>
      </c>
      <c r="C213" s="66">
        <v>41011</v>
      </c>
      <c r="D213" s="66"/>
      <c r="E213">
        <v>0</v>
      </c>
      <c r="F213">
        <v>0</v>
      </c>
      <c r="G213">
        <v>0</v>
      </c>
      <c r="H213">
        <v>0</v>
      </c>
    </row>
    <row r="214" spans="1:8">
      <c r="A214">
        <v>85</v>
      </c>
      <c r="B214" t="s">
        <v>1259</v>
      </c>
      <c r="C214" s="66">
        <v>41011</v>
      </c>
      <c r="D214" s="66"/>
      <c r="E214">
        <v>1</v>
      </c>
      <c r="F214">
        <v>0</v>
      </c>
      <c r="G214">
        <v>1</v>
      </c>
      <c r="H214">
        <f>G214/E214*100</f>
        <v>100</v>
      </c>
    </row>
    <row r="215" spans="1:8">
      <c r="A215">
        <v>85</v>
      </c>
      <c r="B215" t="s">
        <v>1260</v>
      </c>
      <c r="C215" s="66">
        <v>41011</v>
      </c>
      <c r="D215" s="66"/>
      <c r="E215">
        <v>1</v>
      </c>
      <c r="F215">
        <v>0</v>
      </c>
      <c r="G215">
        <v>1</v>
      </c>
      <c r="H215">
        <f>G215/E215*100</f>
        <v>100</v>
      </c>
    </row>
    <row r="216" spans="1:8">
      <c r="A216">
        <v>90</v>
      </c>
      <c r="B216" t="s">
        <v>1266</v>
      </c>
      <c r="C216" s="66">
        <v>41011</v>
      </c>
      <c r="D216" s="66"/>
      <c r="E216">
        <v>0</v>
      </c>
      <c r="F216">
        <v>0</v>
      </c>
      <c r="G216">
        <v>0</v>
      </c>
      <c r="H216">
        <v>0</v>
      </c>
    </row>
    <row r="217" spans="1:8">
      <c r="A217">
        <v>90</v>
      </c>
      <c r="B217" t="s">
        <v>1258</v>
      </c>
      <c r="C217" s="66">
        <v>41011</v>
      </c>
      <c r="D217" s="66"/>
      <c r="E217">
        <v>0</v>
      </c>
      <c r="F217">
        <v>0</v>
      </c>
      <c r="G217">
        <v>0</v>
      </c>
      <c r="H217">
        <v>0</v>
      </c>
    </row>
    <row r="218" spans="1:8">
      <c r="A218">
        <v>90</v>
      </c>
      <c r="B218" t="s">
        <v>1259</v>
      </c>
      <c r="C218" s="66">
        <v>41011</v>
      </c>
      <c r="D218" s="66"/>
      <c r="E218">
        <v>2</v>
      </c>
      <c r="F218">
        <v>0</v>
      </c>
      <c r="G218">
        <v>2</v>
      </c>
      <c r="H218">
        <f>G218/E218*100</f>
        <v>100</v>
      </c>
    </row>
    <row r="219" spans="1:8">
      <c r="A219">
        <v>90</v>
      </c>
      <c r="B219" t="s">
        <v>1260</v>
      </c>
      <c r="C219" s="66">
        <v>41011</v>
      </c>
      <c r="D219" s="66"/>
      <c r="E219">
        <v>2</v>
      </c>
      <c r="F219">
        <v>2</v>
      </c>
      <c r="G219">
        <v>2</v>
      </c>
      <c r="H219">
        <f>G219/E219*100</f>
        <v>100</v>
      </c>
    </row>
    <row r="220" spans="1:8">
      <c r="A220">
        <v>95</v>
      </c>
      <c r="B220" t="s">
        <v>1258</v>
      </c>
      <c r="C220" s="66">
        <v>41011</v>
      </c>
      <c r="D220" s="66"/>
      <c r="E220">
        <v>0</v>
      </c>
      <c r="F220">
        <v>0</v>
      </c>
      <c r="G220">
        <v>0</v>
      </c>
      <c r="H220">
        <v>0</v>
      </c>
    </row>
    <row r="221" spans="1:8">
      <c r="A221">
        <v>95</v>
      </c>
      <c r="B221" t="s">
        <v>1259</v>
      </c>
      <c r="C221" s="66">
        <v>41011</v>
      </c>
      <c r="D221" s="66"/>
      <c r="E221">
        <v>0</v>
      </c>
      <c r="F221">
        <v>0</v>
      </c>
      <c r="G221">
        <v>0</v>
      </c>
      <c r="H221">
        <v>0</v>
      </c>
    </row>
    <row r="222" spans="1:8">
      <c r="A222">
        <v>95</v>
      </c>
      <c r="B222" t="s">
        <v>1266</v>
      </c>
      <c r="C222" s="66">
        <v>41011</v>
      </c>
      <c r="D222" s="66"/>
      <c r="E222">
        <v>3</v>
      </c>
      <c r="F222">
        <v>0</v>
      </c>
      <c r="G222">
        <v>3</v>
      </c>
      <c r="H222">
        <f>G222/E222*100</f>
        <v>100</v>
      </c>
    </row>
    <row r="223" spans="1:8">
      <c r="A223">
        <v>95</v>
      </c>
      <c r="B223" t="s">
        <v>1260</v>
      </c>
      <c r="C223" s="66">
        <v>41011</v>
      </c>
      <c r="D223" s="66"/>
      <c r="E223">
        <v>3</v>
      </c>
      <c r="F223">
        <v>2</v>
      </c>
      <c r="G223">
        <v>3</v>
      </c>
      <c r="H223">
        <f>G223/E223*100</f>
        <v>100</v>
      </c>
    </row>
    <row r="224" spans="1:8">
      <c r="A224">
        <v>100</v>
      </c>
      <c r="B224" t="s">
        <v>1266</v>
      </c>
      <c r="C224" s="66">
        <v>41011</v>
      </c>
      <c r="D224" s="66"/>
      <c r="E224">
        <v>0</v>
      </c>
      <c r="F224">
        <v>0</v>
      </c>
      <c r="G224">
        <v>0</v>
      </c>
      <c r="H224">
        <v>0</v>
      </c>
    </row>
    <row r="225" spans="1:8">
      <c r="A225">
        <v>100</v>
      </c>
      <c r="B225" t="s">
        <v>1258</v>
      </c>
      <c r="C225" s="66">
        <v>41011</v>
      </c>
      <c r="D225" s="66"/>
      <c r="E225">
        <v>0</v>
      </c>
      <c r="F225">
        <v>0</v>
      </c>
      <c r="G225">
        <v>0</v>
      </c>
      <c r="H225">
        <v>0</v>
      </c>
    </row>
    <row r="226" spans="1:8">
      <c r="A226">
        <v>100</v>
      </c>
      <c r="B226" t="s">
        <v>1260</v>
      </c>
      <c r="C226" s="66">
        <v>41011</v>
      </c>
      <c r="D226" s="66"/>
      <c r="E226">
        <v>0</v>
      </c>
      <c r="F226">
        <v>0</v>
      </c>
      <c r="G226">
        <v>0</v>
      </c>
      <c r="H226">
        <v>0</v>
      </c>
    </row>
    <row r="227" spans="1:8">
      <c r="A227">
        <v>100</v>
      </c>
      <c r="B227" t="s">
        <v>1259</v>
      </c>
      <c r="C227" s="66">
        <v>41011</v>
      </c>
      <c r="D227" s="66"/>
      <c r="E227">
        <v>1</v>
      </c>
      <c r="F227">
        <v>0</v>
      </c>
      <c r="G227">
        <v>1</v>
      </c>
      <c r="H227">
        <f>G227/E227*100</f>
        <v>100</v>
      </c>
    </row>
    <row r="230" spans="1:8">
      <c r="E230">
        <f>AVERAGE(E2:E227)</f>
        <v>3.415929203539823</v>
      </c>
    </row>
    <row r="231" spans="1:8">
      <c r="E231">
        <f>_xlfn.VAR.P(E2:E227)</f>
        <v>17.419923251625029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2006</vt:lpstr>
      <vt:lpstr>2007</vt:lpstr>
      <vt:lpstr>2008</vt:lpstr>
      <vt:lpstr>2009</vt:lpstr>
      <vt:lpstr>2010</vt:lpstr>
      <vt:lpstr>2011</vt:lpstr>
      <vt:lpstr>2012</vt:lpstr>
    </vt:vector>
  </TitlesOfParts>
  <Company>University Of Queensland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myron Anon</dc:creator>
  <cp:lastModifiedBy>myron Anon</cp:lastModifiedBy>
  <dcterms:created xsi:type="dcterms:W3CDTF">2013-06-27T11:36:13Z</dcterms:created>
  <dcterms:modified xsi:type="dcterms:W3CDTF">2013-06-27T11:49:09Z</dcterms:modified>
</cp:coreProperties>
</file>