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360" yWindow="225" windowWidth="20610" windowHeight="11640" tabRatio="773"/>
  </bookViews>
  <sheets>
    <sheet name="Succession" sheetId="1" r:id="rId1"/>
    <sheet name="Species area curve" sheetId="7" r:id="rId2"/>
    <sheet name="Soil horizons" sheetId="2" r:id="rId3"/>
    <sheet name="Retrogression veg data" sheetId="8" r:id="rId4"/>
    <sheet name="Retrogression Species area curv" sheetId="9" r:id="rId5"/>
    <sheet name="Soil Elemental Analysis" sheetId="10" r:id="rId6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4" i="7"/>
  <c r="E115"/>
  <c r="E116"/>
  <c r="E117"/>
  <c r="E118"/>
  <c r="E119"/>
  <c r="E120"/>
  <c r="E113"/>
  <c r="I76" i="8"/>
  <c r="I75"/>
  <c r="I74"/>
  <c r="I73"/>
  <c r="I72"/>
  <c r="I71"/>
  <c r="I70"/>
  <c r="I69"/>
  <c r="I68"/>
  <c r="I67"/>
  <c r="I66"/>
  <c r="I65"/>
  <c r="I64"/>
  <c r="I63"/>
  <c r="I62"/>
  <c r="I61"/>
  <c r="J61" s="1"/>
  <c r="I60"/>
  <c r="I59"/>
  <c r="I58"/>
  <c r="I57"/>
  <c r="I56"/>
  <c r="I55"/>
  <c r="I54"/>
  <c r="I53"/>
  <c r="J53" s="1"/>
  <c r="I52"/>
  <c r="I51"/>
  <c r="I50"/>
  <c r="I49"/>
  <c r="I48"/>
  <c r="I47"/>
  <c r="I46"/>
  <c r="I45"/>
  <c r="I44"/>
  <c r="I43"/>
  <c r="J42"/>
  <c r="I42"/>
  <c r="I41"/>
  <c r="I40"/>
  <c r="I39"/>
  <c r="I38"/>
  <c r="I37"/>
  <c r="I36"/>
  <c r="J36" s="1"/>
  <c r="G23"/>
  <c r="G22"/>
  <c r="G21"/>
  <c r="G20"/>
  <c r="G19"/>
  <c r="G18"/>
  <c r="Q135" i="1"/>
  <c r="R135" s="1"/>
  <c r="T135" s="1"/>
  <c r="Q136"/>
  <c r="Q137"/>
  <c r="Q138"/>
  <c r="Q139"/>
  <c r="Q140"/>
  <c r="Q141"/>
  <c r="S135"/>
  <c r="S93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R93"/>
  <c r="T93" s="1"/>
  <c r="P67"/>
  <c r="Q67" s="1"/>
  <c r="R67" s="1"/>
  <c r="T67" s="1"/>
  <c r="S67"/>
  <c r="P68"/>
  <c r="Q68"/>
  <c r="P69"/>
  <c r="Q69"/>
  <c r="P70"/>
  <c r="Q70"/>
  <c r="P71"/>
  <c r="Q71"/>
  <c r="P72"/>
  <c r="Q72"/>
  <c r="P73"/>
  <c r="Q73"/>
  <c r="P74"/>
  <c r="Q74"/>
  <c r="P75"/>
  <c r="Q75"/>
  <c r="P76"/>
  <c r="Q76"/>
  <c r="P77"/>
  <c r="Q77"/>
  <c r="P78"/>
  <c r="Q78"/>
  <c r="P79"/>
  <c r="Q79"/>
  <c r="P80"/>
  <c r="Q80"/>
  <c r="P81"/>
  <c r="Q81"/>
  <c r="P82"/>
  <c r="Q82"/>
  <c r="P83"/>
  <c r="Q83"/>
  <c r="P84"/>
  <c r="Q84"/>
  <c r="P85"/>
  <c r="Q85"/>
  <c r="P86"/>
  <c r="Q86"/>
  <c r="P87"/>
  <c r="Q87"/>
  <c r="P88"/>
  <c r="Q88"/>
  <c r="P89"/>
  <c r="Q89"/>
  <c r="P90"/>
  <c r="Q90"/>
  <c r="P91"/>
  <c r="Q91"/>
</calcChain>
</file>

<file path=xl/sharedStrings.xml><?xml version="1.0" encoding="utf-8"?>
<sst xmlns="http://schemas.openxmlformats.org/spreadsheetml/2006/main" count="640" uniqueCount="330">
  <si>
    <t>Latitude</t>
  </si>
  <si>
    <t>Longitude</t>
  </si>
  <si>
    <t>Altitude</t>
  </si>
  <si>
    <t>Veg Type</t>
  </si>
  <si>
    <t>Time</t>
  </si>
  <si>
    <t>Acacia</t>
  </si>
  <si>
    <t>Banksia</t>
  </si>
  <si>
    <t>Callitris</t>
  </si>
  <si>
    <t>Casuarina</t>
  </si>
  <si>
    <t>Lophostemon</t>
  </si>
  <si>
    <t>Melaleuca</t>
  </si>
  <si>
    <t>Eucalyptus</t>
  </si>
  <si>
    <t>litter depth cm</t>
  </si>
  <si>
    <t>tree height (m)</t>
  </si>
  <si>
    <t>foliage cover %</t>
  </si>
  <si>
    <t>ground cover %</t>
  </si>
  <si>
    <t>DBH (circumference, cm)</t>
  </si>
  <si>
    <t>B</t>
  </si>
  <si>
    <t>Lomandra</t>
  </si>
  <si>
    <t>Myrtaceae</t>
  </si>
  <si>
    <t>Ericaceae</t>
  </si>
  <si>
    <t>Casuarinaceae</t>
  </si>
  <si>
    <t>Green Group</t>
  </si>
  <si>
    <t>Averages or totals</t>
  </si>
  <si>
    <t>Syncarpia</t>
  </si>
  <si>
    <t>Monotoca</t>
  </si>
  <si>
    <t>Lepidosperma</t>
  </si>
  <si>
    <t>Grass 1</t>
  </si>
  <si>
    <t>Description</t>
  </si>
  <si>
    <t>Yellow Group</t>
  </si>
  <si>
    <t>Site no.</t>
  </si>
  <si>
    <t>Horizon</t>
  </si>
  <si>
    <t>Horizon depth (cm)</t>
  </si>
  <si>
    <t>A1</t>
  </si>
  <si>
    <t>A2</t>
  </si>
  <si>
    <t>Red Group</t>
  </si>
  <si>
    <t>Grass 2</t>
  </si>
  <si>
    <t>Schizaea</t>
  </si>
  <si>
    <t>Circumference (m)</t>
  </si>
  <si>
    <t>Basal Area (m^2)</t>
  </si>
  <si>
    <t>Total Basal Area per Ha</t>
  </si>
  <si>
    <t>Cyperaceae</t>
  </si>
  <si>
    <t>Hibbertia</t>
  </si>
  <si>
    <t>integrifolia</t>
  </si>
  <si>
    <t>confertifolia</t>
  </si>
  <si>
    <t>esculentum</t>
  </si>
  <si>
    <t>Pteridium</t>
  </si>
  <si>
    <t>Myrtacea</t>
  </si>
  <si>
    <t>Ricinocarpos</t>
  </si>
  <si>
    <t>Cyclophyllum</t>
  </si>
  <si>
    <t>YELLOW early succession behind beach site 1</t>
  </si>
  <si>
    <t>BLUE early-mid succession Scribbly gum woodland site 2</t>
  </si>
  <si>
    <t>RED late succession Syncarpia-Eucalyptus pilularis tall woodland/forest site 4</t>
  </si>
  <si>
    <t>GREEN mid succession tall woodland next to Wongi sandblow site 3</t>
  </si>
  <si>
    <t>Green</t>
  </si>
  <si>
    <t>Blue</t>
  </si>
  <si>
    <t>Yellow group</t>
  </si>
  <si>
    <t>Blue Group</t>
  </si>
  <si>
    <t>Group</t>
  </si>
  <si>
    <t>Habitat type</t>
  </si>
  <si>
    <t>GPS</t>
  </si>
  <si>
    <t>quadrat m2</t>
  </si>
  <si>
    <t>genus</t>
  </si>
  <si>
    <t>species</t>
  </si>
  <si>
    <t>Family</t>
  </si>
  <si>
    <t>NO. OF NEW SPECIES</t>
  </si>
  <si>
    <t>ACCUMULATED NO. OF SPECIES</t>
  </si>
  <si>
    <t>Red</t>
  </si>
  <si>
    <t>Yellow</t>
  </si>
  <si>
    <t xml:space="preserve">Acacia </t>
  </si>
  <si>
    <t>pinifolius</t>
  </si>
  <si>
    <t>Euphorbiaceae</t>
  </si>
  <si>
    <t>Dennstaedtiaceae</t>
  </si>
  <si>
    <t>vestita</t>
  </si>
  <si>
    <t>Fraser Island</t>
  </si>
  <si>
    <t>Laxmanniaceae</t>
  </si>
  <si>
    <t>bifida</t>
  </si>
  <si>
    <t>laterale</t>
  </si>
  <si>
    <t>sp</t>
  </si>
  <si>
    <t>Xanthorrhoeaceae</t>
  </si>
  <si>
    <t>Poaccae</t>
  </si>
  <si>
    <t>Persoonia</t>
  </si>
  <si>
    <t>douglasii</t>
  </si>
  <si>
    <t>Zamiaceae</t>
  </si>
  <si>
    <t>Cassytha</t>
  </si>
  <si>
    <t>Lauraceae</t>
  </si>
  <si>
    <t>Low Woodland</t>
  </si>
  <si>
    <t>Scribbly gum Woodland</t>
  </si>
  <si>
    <t>Quadrat area (m^2)</t>
  </si>
  <si>
    <t>SUM basal area</t>
  </si>
  <si>
    <t>open woodland</t>
  </si>
  <si>
    <t>leucopogon</t>
  </si>
  <si>
    <t>sp.</t>
  </si>
  <si>
    <t>serrata</t>
  </si>
  <si>
    <t>obiliqua</t>
  </si>
  <si>
    <t>Grass 3</t>
  </si>
  <si>
    <t>spacata</t>
  </si>
  <si>
    <t>multiflora</t>
  </si>
  <si>
    <t>racemosa</t>
  </si>
  <si>
    <t>Xylomelon</t>
  </si>
  <si>
    <t>Hardenbergia</t>
  </si>
  <si>
    <t>violacea</t>
  </si>
  <si>
    <t>Leucopogon</t>
  </si>
  <si>
    <t>Dianella</t>
  </si>
  <si>
    <t>Hemerocallidaceae</t>
  </si>
  <si>
    <t>Fern</t>
  </si>
  <si>
    <t>No of species</t>
  </si>
  <si>
    <t>Area (m2)</t>
  </si>
  <si>
    <t xml:space="preserve"> </t>
  </si>
  <si>
    <t>Area</t>
  </si>
  <si>
    <t>O</t>
  </si>
  <si>
    <t>0-1</t>
  </si>
  <si>
    <t>1-77</t>
  </si>
  <si>
    <t>77-130</t>
  </si>
  <si>
    <t>130-200+</t>
  </si>
  <si>
    <t>Dark black layer rich in organic matter</t>
  </si>
  <si>
    <t>Light to dark grey with 7cm of white at the top</t>
  </si>
  <si>
    <t>All white sand</t>
  </si>
  <si>
    <t xml:space="preserve">Dark orange-brown with organic matter mixed in </t>
  </si>
  <si>
    <t>Ta</t>
  </si>
  <si>
    <t>Endiandra sieberi</t>
  </si>
  <si>
    <t>0-1.33</t>
  </si>
  <si>
    <t>1.33-103</t>
  </si>
  <si>
    <t>103-310+</t>
  </si>
  <si>
    <t>Didn't reach</t>
  </si>
  <si>
    <t xml:space="preserve">Light to dark grey with light at top 14cm </t>
  </si>
  <si>
    <t xml:space="preserve">All white and got whiter with depth </t>
  </si>
  <si>
    <t xml:space="preserve">Dark layer where decomposition has begun </t>
  </si>
  <si>
    <t>Tall woodland (green)</t>
  </si>
  <si>
    <t>Corybas</t>
  </si>
  <si>
    <t>aconitiflorus</t>
  </si>
  <si>
    <t>Orchidaceae</t>
  </si>
  <si>
    <t xml:space="preserve">Leucopongon </t>
  </si>
  <si>
    <t>Caustis</t>
  </si>
  <si>
    <t>blakei</t>
  </si>
  <si>
    <t>Endinadra</t>
  </si>
  <si>
    <t>sieberi</t>
  </si>
  <si>
    <t>catenata</t>
  </si>
  <si>
    <t>hillii</t>
  </si>
  <si>
    <t>Macrozamia</t>
  </si>
  <si>
    <t>spicata</t>
  </si>
  <si>
    <t>grass no 1</t>
  </si>
  <si>
    <t>species a (opposite leaves in a whirl)</t>
  </si>
  <si>
    <t>Schizaeaceae</t>
  </si>
  <si>
    <t>Pomax</t>
  </si>
  <si>
    <t>umbellata</t>
  </si>
  <si>
    <t>Rubiaceae</t>
  </si>
  <si>
    <t>Lepdiosperma</t>
  </si>
  <si>
    <t>Geitonoplesium</t>
  </si>
  <si>
    <t>cymosum</t>
  </si>
  <si>
    <t>grass no 2</t>
  </si>
  <si>
    <t>glabella</t>
  </si>
  <si>
    <t>Austomyrtis</t>
  </si>
  <si>
    <t>dulcis</t>
  </si>
  <si>
    <t>quinquenervia</t>
  </si>
  <si>
    <t>Tree Height Quadrat</t>
  </si>
  <si>
    <t>Grey, dark matter</t>
  </si>
  <si>
    <t>Grey/white sand that gradually lightens</t>
  </si>
  <si>
    <t>White sand with little/no nutrients</t>
  </si>
  <si>
    <t>1-1.31</t>
  </si>
  <si>
    <t>1.31-160</t>
  </si>
  <si>
    <t>Not Reached</t>
  </si>
  <si>
    <t>Fabaceae</t>
  </si>
  <si>
    <t>Platysace</t>
  </si>
  <si>
    <t>lanceolata</t>
  </si>
  <si>
    <t>Apiaceae</t>
  </si>
  <si>
    <t>leiocalyx</t>
  </si>
  <si>
    <t>Poaceae</t>
  </si>
  <si>
    <t>flavescens</t>
  </si>
  <si>
    <t>Breynia</t>
  </si>
  <si>
    <t>oblongifolia</t>
  </si>
  <si>
    <t>Phyllanthaceae</t>
  </si>
  <si>
    <t>Xanthorrhoea</t>
  </si>
  <si>
    <t>Xanthorrhoeceae</t>
  </si>
  <si>
    <t>pinofolius</t>
  </si>
  <si>
    <t>Euphorbiceae</t>
  </si>
  <si>
    <t>Rhinocarpos</t>
  </si>
  <si>
    <t>Allocasuarina</t>
  </si>
  <si>
    <t>littoralis</t>
  </si>
  <si>
    <t>Cissus</t>
  </si>
  <si>
    <t>Endiaandra</t>
  </si>
  <si>
    <t>hypoglauca</t>
  </si>
  <si>
    <t>Vitaceae</t>
  </si>
  <si>
    <t>Elaeocarpus</t>
  </si>
  <si>
    <t>reticulatus</t>
  </si>
  <si>
    <t>Boronia</t>
  </si>
  <si>
    <t>Leucopogan</t>
  </si>
  <si>
    <t>Proteaceae</t>
  </si>
  <si>
    <t>Rutaceae</t>
  </si>
  <si>
    <t>salicinum</t>
  </si>
  <si>
    <t xml:space="preserve">Leucopogon </t>
  </si>
  <si>
    <t>Caladenia</t>
  </si>
  <si>
    <t>Dilleniaceae</t>
  </si>
  <si>
    <r>
      <t xml:space="preserve">Grass </t>
    </r>
    <r>
      <rPr>
        <sz val="10"/>
        <rFont val="Verdana"/>
        <family val="2"/>
      </rPr>
      <t>sp. (Strappy)</t>
    </r>
  </si>
  <si>
    <t>Elaeocarpaceae</t>
  </si>
  <si>
    <t>pilularis</t>
  </si>
  <si>
    <t>0-5</t>
  </si>
  <si>
    <t>Dark layer with decomposing matter</t>
  </si>
  <si>
    <t>5-45</t>
  </si>
  <si>
    <t>45-63</t>
  </si>
  <si>
    <t>63-200</t>
  </si>
  <si>
    <t>Light grey sand with some roots and whiter sand sections</t>
  </si>
  <si>
    <t>Soil turning grey in colour and some more red flecks toward lower sections</t>
  </si>
  <si>
    <t>Soil was much redder in colour due to the oxides</t>
  </si>
  <si>
    <t>coprosmoides</t>
  </si>
  <si>
    <t>Corymbia</t>
  </si>
  <si>
    <t>tessellaris</t>
  </si>
  <si>
    <t>confertifolia pallida</t>
  </si>
  <si>
    <t>confertifolia confertifolia</t>
  </si>
  <si>
    <t>Austromyrtus</t>
  </si>
  <si>
    <t>Lantana</t>
  </si>
  <si>
    <t>Alphitonia</t>
  </si>
  <si>
    <t>excelsa</t>
  </si>
  <si>
    <t>Rhamnaceae</t>
  </si>
  <si>
    <t>Passiflora</t>
  </si>
  <si>
    <t>Passifloraceae</t>
  </si>
  <si>
    <t>scandens</t>
  </si>
  <si>
    <t>gummifera</t>
  </si>
  <si>
    <t>Pea-like vine</t>
  </si>
  <si>
    <t>Many-bladed grass</t>
  </si>
  <si>
    <t>Long Pale Grass</t>
  </si>
  <si>
    <t>Clumpy grass</t>
  </si>
  <si>
    <t>Tiny heart-shaped herb</t>
  </si>
  <si>
    <t>Unknown</t>
  </si>
  <si>
    <t>Small sprouty plant</t>
  </si>
  <si>
    <t>Tristaniopsis</t>
  </si>
  <si>
    <t>Red stem, rainforest-y</t>
  </si>
  <si>
    <t>Whorly, rainforest-y</t>
  </si>
  <si>
    <t>unknown</t>
  </si>
  <si>
    <t>Banksia (height of largest tree in quadrat)</t>
  </si>
  <si>
    <t>Heather (understorey)</t>
  </si>
  <si>
    <t>Andriandra (understorey)</t>
  </si>
  <si>
    <t>Casuarina (height of largest tree in quadrat)</t>
  </si>
  <si>
    <t>Eucalyptus (height of largest tree in quadrat)</t>
  </si>
  <si>
    <t>Andriandra (height of tallest tree in quadrat)</t>
  </si>
  <si>
    <t>Banksia (understorey)</t>
  </si>
  <si>
    <t>&gt;6</t>
  </si>
  <si>
    <t>Quadrat</t>
  </si>
  <si>
    <t>Heathland retrogression</t>
  </si>
  <si>
    <t>15 (diameter  only)</t>
  </si>
  <si>
    <t>11  (diameter  only)</t>
  </si>
  <si>
    <t>13  (diameter  only)</t>
  </si>
  <si>
    <t>30  (diameter  only)</t>
  </si>
  <si>
    <t>24  (diameter  only)</t>
  </si>
  <si>
    <t>17  (diameter  only)</t>
  </si>
  <si>
    <t>25  (diameter  only)</t>
  </si>
  <si>
    <t>22  (diameter  only)</t>
  </si>
  <si>
    <t>12  (diameter  only)</t>
  </si>
  <si>
    <t>14  (diameter  only)</t>
  </si>
  <si>
    <t>16 (diameter)</t>
  </si>
  <si>
    <t>Banksia integrifolia</t>
  </si>
  <si>
    <t>Callitris columellaris (Cyprus Pine)</t>
  </si>
  <si>
    <t>Casurina cunninghamiana</t>
  </si>
  <si>
    <t>Sincarpia hillii</t>
  </si>
  <si>
    <t>Monocota sp. Fraser Island</t>
  </si>
  <si>
    <t>Banksia Serrata</t>
  </si>
  <si>
    <t>Cyprus Pine</t>
  </si>
  <si>
    <t>Banksia serata</t>
  </si>
  <si>
    <t>Syncarpia hillii</t>
  </si>
  <si>
    <t>BLUE</t>
  </si>
  <si>
    <t>Banksia Woodland</t>
  </si>
  <si>
    <t>longifolia</t>
  </si>
  <si>
    <t>Verbenaceae</t>
  </si>
  <si>
    <t xml:space="preserve">Patersonia </t>
  </si>
  <si>
    <t>glabrata</t>
  </si>
  <si>
    <t>Iradaceae</t>
  </si>
  <si>
    <t>Tall Syncarpia forest</t>
  </si>
  <si>
    <t>Tall woodland forest</t>
  </si>
  <si>
    <t>Stage</t>
  </si>
  <si>
    <t>Comments</t>
  </si>
  <si>
    <t>Only juvenile</t>
  </si>
  <si>
    <t>area</t>
  </si>
  <si>
    <t>Austromyrtus dulcis</t>
  </si>
  <si>
    <t>Platysace lanceolata</t>
  </si>
  <si>
    <t xml:space="preserve">Vine 1 </t>
  </si>
  <si>
    <t>X</t>
  </si>
  <si>
    <t>Weed 1</t>
  </si>
  <si>
    <t xml:space="preserve">Sphagnum cuspidatum </t>
  </si>
  <si>
    <t xml:space="preserve">Weed 2 </t>
  </si>
  <si>
    <t>Caladinia catenata</t>
  </si>
  <si>
    <t>Acacia sp</t>
  </si>
  <si>
    <t>Pteridium esculentum (bracken fern)</t>
  </si>
  <si>
    <t>Eucalypt 1</t>
  </si>
  <si>
    <t>Acacia flavescens</t>
  </si>
  <si>
    <t>Banksia serrata</t>
  </si>
  <si>
    <t>Eucalypt 2</t>
  </si>
  <si>
    <t>Lomandra elongata</t>
  </si>
  <si>
    <t>Vine 2</t>
  </si>
  <si>
    <t>Lycopodiella serpentina (bog club moss)</t>
  </si>
  <si>
    <t>Schizaea bifida (forked comb fern)</t>
  </si>
  <si>
    <t>Plant 2</t>
  </si>
  <si>
    <t>Leucopogon margarodes</t>
  </si>
  <si>
    <t>Moss 1</t>
  </si>
  <si>
    <t>Sample ID</t>
  </si>
  <si>
    <t>moisture</t>
  </si>
  <si>
    <t>C</t>
  </si>
  <si>
    <t>N</t>
  </si>
  <si>
    <t>Fe</t>
  </si>
  <si>
    <t>Al</t>
  </si>
  <si>
    <t>K</t>
  </si>
  <si>
    <t>P</t>
  </si>
  <si>
    <t>Depth</t>
  </si>
  <si>
    <t>content %</t>
  </si>
  <si>
    <t>Wt %</t>
  </si>
  <si>
    <t>mg/kg</t>
  </si>
  <si>
    <t>Analysis results template.</t>
  </si>
  <si>
    <t>Methodology abstracts</t>
  </si>
  <si>
    <t>Handbook section refers to "Soil Chemical Methods - Australasia"</t>
  </si>
  <si>
    <t>Rayment GE and Lyons DJ, CSIRO publishing 2011</t>
  </si>
  <si>
    <t>Total Elemental (microwave digestion)</t>
  </si>
  <si>
    <t>500 mg of sample is weighed out into a teflon vessel. To this is added</t>
  </si>
  <si>
    <t>10 mL of water, 5 mL of conc nitric acid, 4 mL of conc hydrofluoric acid and 2 mL of conc</t>
  </si>
  <si>
    <t xml:space="preserve">hydrochloric acid. The samples are left to predigest for 16 hours prior to closed vessel digestion </t>
  </si>
  <si>
    <t>using a CEM MDS2000 microwave digestor at 68 % power for 20 minutes.</t>
  </si>
  <si>
    <t>The digests are then made to a volume of 50 mL with 4 mL of saturated</t>
  </si>
  <si>
    <t>boric acid added to each digest to react with excess HF. The digests are then analysed for P, Fe, K and Al</t>
  </si>
  <si>
    <t>using a Varian Vista Pro ICPOES instrument running at 1200 W forward power.</t>
  </si>
  <si>
    <t>Reference : Based on USEPA method 3052 titled "Microwave Assisted Acid Digestion of</t>
  </si>
  <si>
    <t>Silaceous and Organically Based Matrices", Kingston HM and Walter PJ.</t>
  </si>
  <si>
    <t>Handbook section :   17A2,  p369.</t>
  </si>
  <si>
    <t xml:space="preserve">Carbon and nitrogen </t>
  </si>
  <si>
    <t>0.25 g of sample is weighed out into a tin foil capsule</t>
  </si>
  <si>
    <t>which is placed into the induction furnace of a LECO Truspec CHN combustion analyser</t>
  </si>
  <si>
    <t>set at 1100 degrees C and calibrated on EDTA. The carbon present is combusted to CO2</t>
  </si>
  <si>
    <t xml:space="preserve">which is determined with an infra red detection cell. The nitrogen present is combusted </t>
  </si>
  <si>
    <t>to N2, NO2 and NO. The oxides are reduced to N2 which is determined quantitatively</t>
  </si>
  <si>
    <t>using a thermal conductivity cell.</t>
  </si>
  <si>
    <t>Calculation :Results are automatically expressed as weight percentages. To convert to mg/kg</t>
  </si>
  <si>
    <t>multiply the Wt % result by 10000.</t>
  </si>
  <si>
    <t>Handbook section :   6B2,   p75.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</si>
</sst>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MS Sans Serif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i/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2"/>
      <color indexed="20"/>
      <name val="Calibri"/>
      <family val="2"/>
    </font>
    <font>
      <u/>
      <sz val="12"/>
      <color indexed="12"/>
      <name val="Calibri"/>
      <family val="2"/>
    </font>
    <font>
      <i/>
      <sz val="10"/>
      <color indexed="8"/>
      <name val="Calibri"/>
      <family val="2"/>
    </font>
    <font>
      <b/>
      <sz val="10"/>
      <color indexed="8"/>
      <name val="Calibri"/>
      <family val="2"/>
      <scheme val="minor"/>
    </font>
    <font>
      <i/>
      <sz val="10"/>
      <name val="Verdana"/>
      <family val="2"/>
    </font>
    <font>
      <b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BEE7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9" fillId="0" borderId="0"/>
    <xf numFmtId="0" fontId="10" fillId="0" borderId="0"/>
    <xf numFmtId="0" fontId="16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84">
    <xf numFmtId="0" fontId="0" fillId="0" borderId="0" xfId="0"/>
    <xf numFmtId="0" fontId="1" fillId="0" borderId="0" xfId="0" applyFont="1" applyFill="1" applyAlignment="1">
      <alignment horizontal="center" wrapText="1"/>
    </xf>
    <xf numFmtId="0" fontId="2" fillId="0" borderId="1" xfId="0" applyNumberFormat="1" applyFont="1" applyFill="1" applyBorder="1" applyAlignment="1" applyProtection="1">
      <alignment horizontal="center" wrapText="1"/>
    </xf>
    <xf numFmtId="0" fontId="6" fillId="4" borderId="0" xfId="0" applyFont="1" applyFill="1"/>
    <xf numFmtId="0" fontId="7" fillId="4" borderId="0" xfId="0" applyFont="1" applyFill="1"/>
    <xf numFmtId="0" fontId="7" fillId="0" borderId="0" xfId="0" applyFont="1"/>
    <xf numFmtId="0" fontId="6" fillId="7" borderId="0" xfId="0" applyFont="1" applyFill="1"/>
    <xf numFmtId="0" fontId="7" fillId="7" borderId="0" xfId="0" applyFont="1" applyFill="1"/>
    <xf numFmtId="0" fontId="6" fillId="0" borderId="0" xfId="0" applyFont="1"/>
    <xf numFmtId="0" fontId="7" fillId="12" borderId="0" xfId="0" applyFont="1" applyFill="1"/>
    <xf numFmtId="0" fontId="7" fillId="11" borderId="0" xfId="0" applyFont="1" applyFill="1"/>
    <xf numFmtId="0" fontId="6" fillId="12" borderId="0" xfId="0" applyFont="1" applyFill="1"/>
    <xf numFmtId="0" fontId="6" fillId="11" borderId="0" xfId="0" applyFont="1" applyFill="1"/>
    <xf numFmtId="0" fontId="6" fillId="0" borderId="2" xfId="0" applyFont="1" applyBorder="1"/>
    <xf numFmtId="0" fontId="7" fillId="0" borderId="2" xfId="0" applyFont="1" applyBorder="1"/>
    <xf numFmtId="0" fontId="4" fillId="0" borderId="0" xfId="0" applyFont="1"/>
    <xf numFmtId="0" fontId="0" fillId="0" borderId="0" xfId="0"/>
    <xf numFmtId="0" fontId="5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/>
    <xf numFmtId="0" fontId="11" fillId="6" borderId="2" xfId="0" applyNumberFormat="1" applyFont="1" applyFill="1" applyBorder="1" applyAlignment="1" applyProtection="1">
      <alignment horizontal="left" vertical="top" wrapText="1"/>
    </xf>
    <xf numFmtId="0" fontId="13" fillId="5" borderId="0" xfId="0" applyFont="1" applyFill="1"/>
    <xf numFmtId="0" fontId="13" fillId="5" borderId="2" xfId="0" applyNumberFormat="1" applyFont="1" applyFill="1" applyBorder="1" applyAlignment="1" applyProtection="1">
      <alignment horizontal="left" vertical="top" wrapText="1"/>
    </xf>
    <xf numFmtId="0" fontId="13" fillId="5" borderId="2" xfId="0" applyFont="1" applyFill="1" applyBorder="1"/>
    <xf numFmtId="0" fontId="14" fillId="5" borderId="0" xfId="0" applyFont="1" applyFill="1"/>
    <xf numFmtId="0" fontId="14" fillId="10" borderId="0" xfId="0" applyFont="1" applyFill="1"/>
    <xf numFmtId="0" fontId="14" fillId="10" borderId="2" xfId="0" applyFont="1" applyFill="1" applyBorder="1"/>
    <xf numFmtId="0" fontId="14" fillId="10" borderId="4" xfId="0" applyFont="1" applyFill="1" applyBorder="1" applyAlignment="1">
      <alignment vertical="top" wrapText="1"/>
    </xf>
    <xf numFmtId="0" fontId="14" fillId="10" borderId="4" xfId="0" applyFont="1" applyFill="1" applyBorder="1"/>
    <xf numFmtId="0" fontId="14" fillId="0" borderId="0" xfId="0" applyFont="1"/>
    <xf numFmtId="0" fontId="14" fillId="13" borderId="2" xfId="0" applyFont="1" applyFill="1" applyBorder="1"/>
    <xf numFmtId="0" fontId="13" fillId="10" borderId="2" xfId="0" applyNumberFormat="1" applyFont="1" applyFill="1" applyBorder="1" applyAlignment="1" applyProtection="1">
      <alignment horizontal="left" vertical="top" wrapText="1"/>
    </xf>
    <xf numFmtId="0" fontId="13" fillId="13" borderId="2" xfId="0" applyNumberFormat="1" applyFont="1" applyFill="1" applyBorder="1" applyAlignment="1" applyProtection="1">
      <alignment horizontal="left" vertical="top" wrapText="1"/>
    </xf>
    <xf numFmtId="0" fontId="14" fillId="0" borderId="0" xfId="0" applyFont="1" applyFill="1"/>
    <xf numFmtId="0" fontId="14" fillId="0" borderId="2" xfId="0" applyFont="1" applyFill="1" applyBorder="1"/>
    <xf numFmtId="0" fontId="13" fillId="0" borderId="2" xfId="0" applyNumberFormat="1" applyFont="1" applyFill="1" applyBorder="1" applyAlignment="1" applyProtection="1">
      <alignment horizontal="left" vertical="top" wrapText="1"/>
    </xf>
    <xf numFmtId="0" fontId="13" fillId="0" borderId="0" xfId="0" applyFont="1" applyFill="1"/>
    <xf numFmtId="0" fontId="13" fillId="3" borderId="1" xfId="0" applyNumberFormat="1" applyFont="1" applyFill="1" applyBorder="1" applyAlignment="1" applyProtection="1">
      <alignment horizontal="left" vertical="top" wrapText="1"/>
    </xf>
    <xf numFmtId="0" fontId="14" fillId="3" borderId="0" xfId="0" applyFont="1" applyFill="1"/>
    <xf numFmtId="0" fontId="13" fillId="2" borderId="1" xfId="0" applyNumberFormat="1" applyFont="1" applyFill="1" applyBorder="1" applyAlignment="1" applyProtection="1">
      <alignment horizontal="left" vertical="top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14" fillId="0" borderId="11" xfId="0" applyFont="1" applyFill="1" applyBorder="1"/>
    <xf numFmtId="0" fontId="14" fillId="0" borderId="0" xfId="0" applyFont="1" applyFill="1" applyAlignment="1">
      <alignment horizontal="left" vertical="top" wrapText="1"/>
    </xf>
    <xf numFmtId="0" fontId="13" fillId="0" borderId="3" xfId="0" applyNumberFormat="1" applyFont="1" applyFill="1" applyBorder="1" applyAlignment="1" applyProtection="1">
      <alignment horizontal="left" vertical="top" wrapText="1"/>
    </xf>
    <xf numFmtId="0" fontId="13" fillId="2" borderId="3" xfId="0" applyNumberFormat="1" applyFont="1" applyFill="1" applyBorder="1" applyAlignment="1" applyProtection="1">
      <alignment horizontal="left" vertical="top" wrapText="1"/>
    </xf>
    <xf numFmtId="0" fontId="13" fillId="8" borderId="0" xfId="0" applyFont="1" applyFill="1" applyAlignment="1">
      <alignment horizontal="left" vertical="top" wrapText="1"/>
    </xf>
    <xf numFmtId="0" fontId="13" fillId="8" borderId="2" xfId="0" applyNumberFormat="1" applyFont="1" applyFill="1" applyBorder="1" applyAlignment="1" applyProtection="1">
      <alignment horizontal="left" vertical="top" wrapText="1"/>
    </xf>
    <xf numFmtId="0" fontId="13" fillId="8" borderId="0" xfId="0" applyFont="1" applyFill="1"/>
    <xf numFmtId="0" fontId="14" fillId="7" borderId="2" xfId="0" applyFont="1" applyFill="1" applyBorder="1" applyAlignment="1">
      <alignment horizontal="left" vertical="top" wrapText="1"/>
    </xf>
    <xf numFmtId="0" fontId="13" fillId="7" borderId="1" xfId="0" applyNumberFormat="1" applyFont="1" applyFill="1" applyBorder="1" applyAlignment="1" applyProtection="1">
      <alignment horizontal="left" vertical="top" wrapText="1"/>
    </xf>
    <xf numFmtId="0" fontId="13" fillId="0" borderId="0" xfId="0" applyFont="1" applyFill="1" applyAlignment="1">
      <alignment horizontal="left" vertical="top" wrapText="1"/>
    </xf>
    <xf numFmtId="0" fontId="14" fillId="0" borderId="6" xfId="0" applyFont="1" applyFill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top" wrapText="1"/>
    </xf>
    <xf numFmtId="0" fontId="13" fillId="7" borderId="2" xfId="0" applyNumberFormat="1" applyFont="1" applyFill="1" applyBorder="1" applyAlignment="1" applyProtection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3" fillId="6" borderId="0" xfId="0" applyFont="1" applyFill="1" applyAlignment="1">
      <alignment horizontal="left" vertical="top" wrapText="1"/>
    </xf>
    <xf numFmtId="0" fontId="13" fillId="6" borderId="2" xfId="0" applyNumberFormat="1" applyFont="1" applyFill="1" applyBorder="1" applyAlignment="1" applyProtection="1">
      <alignment horizontal="left" vertical="top" wrapText="1"/>
    </xf>
    <xf numFmtId="0" fontId="13" fillId="6" borderId="0" xfId="0" applyFont="1" applyFill="1"/>
    <xf numFmtId="0" fontId="15" fillId="9" borderId="0" xfId="0" applyFont="1" applyFill="1" applyAlignment="1">
      <alignment horizontal="left" vertical="top" wrapText="1"/>
    </xf>
    <xf numFmtId="0" fontId="14" fillId="9" borderId="2" xfId="0" applyFont="1" applyFill="1" applyBorder="1" applyAlignment="1">
      <alignment horizontal="left" vertical="top" wrapText="1"/>
    </xf>
    <xf numFmtId="0" fontId="13" fillId="9" borderId="1" xfId="0" applyNumberFormat="1" applyFont="1" applyFill="1" applyBorder="1" applyAlignment="1" applyProtection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14" fontId="13" fillId="0" borderId="1" xfId="0" applyNumberFormat="1" applyFont="1" applyFill="1" applyBorder="1" applyAlignment="1" applyProtection="1">
      <alignment horizontal="left" vertical="top" wrapText="1"/>
    </xf>
    <xf numFmtId="0" fontId="13" fillId="13" borderId="1" xfId="0" applyNumberFormat="1" applyFont="1" applyFill="1" applyBorder="1" applyAlignment="1" applyProtection="1">
      <alignment horizontal="left" vertical="top" wrapText="1"/>
    </xf>
    <xf numFmtId="0" fontId="15" fillId="10" borderId="0" xfId="0" applyFont="1" applyFill="1" applyAlignment="1">
      <alignment wrapText="1"/>
    </xf>
    <xf numFmtId="0" fontId="15" fillId="2" borderId="0" xfId="0" applyFont="1" applyFill="1" applyAlignment="1">
      <alignment horizontal="left" vertical="top" wrapText="1"/>
    </xf>
    <xf numFmtId="0" fontId="15" fillId="7" borderId="0" xfId="0" applyFont="1" applyFill="1" applyAlignment="1">
      <alignment horizontal="left" vertical="top" wrapText="1"/>
    </xf>
    <xf numFmtId="0" fontId="14" fillId="0" borderId="4" xfId="0" applyFont="1" applyFill="1" applyBorder="1"/>
    <xf numFmtId="0" fontId="13" fillId="10" borderId="1" xfId="0" applyNumberFormat="1" applyFont="1" applyFill="1" applyBorder="1" applyAlignment="1" applyProtection="1">
      <alignment horizontal="left" vertical="top" wrapText="1"/>
    </xf>
    <xf numFmtId="0" fontId="16" fillId="0" borderId="0" xfId="3" applyAlignment="1">
      <alignment horizontal="center"/>
    </xf>
    <xf numFmtId="0" fontId="16" fillId="0" borderId="0" xfId="3"/>
    <xf numFmtId="0" fontId="16" fillId="0" borderId="0" xfId="3" applyFont="1" applyAlignment="1">
      <alignment vertical="top"/>
    </xf>
    <xf numFmtId="0" fontId="16" fillId="0" borderId="0" xfId="3" applyFont="1" applyAlignment="1">
      <alignment horizontal="center"/>
    </xf>
    <xf numFmtId="0" fontId="16" fillId="0" borderId="0" xfId="3" applyFont="1"/>
    <xf numFmtId="0" fontId="17" fillId="0" borderId="0" xfId="3" applyFont="1" applyAlignment="1">
      <alignment horizontal="center"/>
    </xf>
    <xf numFmtId="0" fontId="18" fillId="0" borderId="0" xfId="3" applyFont="1"/>
    <xf numFmtId="0" fontId="19" fillId="0" borderId="0" xfId="3" applyFont="1" applyAlignment="1">
      <alignment horizontal="center"/>
    </xf>
    <xf numFmtId="0" fontId="16" fillId="0" borderId="0" xfId="3" applyFill="1"/>
    <xf numFmtId="0" fontId="18" fillId="0" borderId="0" xfId="3" applyFont="1" applyFill="1"/>
    <xf numFmtId="0" fontId="16" fillId="0" borderId="0" xfId="3" applyFill="1" applyAlignment="1">
      <alignment horizontal="center"/>
    </xf>
    <xf numFmtId="0" fontId="16" fillId="5" borderId="0" xfId="3" applyFont="1" applyFill="1"/>
    <xf numFmtId="0" fontId="16" fillId="5" borderId="0" xfId="3" applyFill="1"/>
    <xf numFmtId="0" fontId="16" fillId="14" borderId="0" xfId="3" applyFill="1"/>
    <xf numFmtId="0" fontId="16" fillId="8" borderId="0" xfId="3" applyFill="1"/>
    <xf numFmtId="0" fontId="16" fillId="6" borderId="0" xfId="3" applyFill="1"/>
    <xf numFmtId="0" fontId="16" fillId="0" borderId="0" xfId="3" applyFont="1" applyFill="1" applyAlignment="1">
      <alignment vertical="top"/>
    </xf>
    <xf numFmtId="0" fontId="22" fillId="0" borderId="0" xfId="3" applyFont="1"/>
    <xf numFmtId="0" fontId="17" fillId="0" borderId="12" xfId="3" applyFont="1" applyFill="1" applyBorder="1" applyAlignment="1">
      <alignment horizontal="center" vertical="center"/>
    </xf>
    <xf numFmtId="0" fontId="17" fillId="0" borderId="12" xfId="3" applyFont="1" applyFill="1" applyBorder="1" applyAlignment="1">
      <alignment horizontal="center" vertical="center" wrapText="1"/>
    </xf>
    <xf numFmtId="0" fontId="16" fillId="0" borderId="12" xfId="3" applyFill="1" applyBorder="1" applyAlignment="1">
      <alignment horizontal="center"/>
    </xf>
    <xf numFmtId="0" fontId="13" fillId="5" borderId="6" xfId="0" applyNumberFormat="1" applyFont="1" applyFill="1" applyBorder="1" applyAlignment="1" applyProtection="1">
      <alignment horizontal="left" vertical="top" wrapText="1"/>
    </xf>
    <xf numFmtId="0" fontId="14" fillId="0" borderId="10" xfId="0" applyFont="1" applyFill="1" applyBorder="1"/>
    <xf numFmtId="0" fontId="13" fillId="0" borderId="15" xfId="0" applyNumberFormat="1" applyFont="1" applyFill="1" applyBorder="1" applyAlignment="1" applyProtection="1">
      <alignment horizontal="left" vertical="top" wrapText="1"/>
    </xf>
    <xf numFmtId="0" fontId="13" fillId="0" borderId="14" xfId="0" applyNumberFormat="1" applyFont="1" applyFill="1" applyBorder="1" applyAlignment="1" applyProtection="1">
      <alignment horizontal="left" vertical="top" wrapText="1"/>
    </xf>
    <xf numFmtId="0" fontId="13" fillId="0" borderId="7" xfId="0" applyNumberFormat="1" applyFont="1" applyFill="1" applyBorder="1" applyAlignment="1" applyProtection="1">
      <alignment horizontal="left" vertical="top" wrapText="1"/>
    </xf>
    <xf numFmtId="0" fontId="13" fillId="0" borderId="5" xfId="0" applyNumberFormat="1" applyFont="1" applyFill="1" applyBorder="1" applyAlignment="1" applyProtection="1">
      <alignment horizontal="left" vertical="top" wrapText="1"/>
    </xf>
    <xf numFmtId="0" fontId="14" fillId="9" borderId="9" xfId="0" applyFont="1" applyFill="1" applyBorder="1" applyAlignment="1">
      <alignment horizontal="left" vertical="top" wrapText="1"/>
    </xf>
    <xf numFmtId="0" fontId="14" fillId="0" borderId="9" xfId="0" applyFont="1" applyBorder="1"/>
    <xf numFmtId="0" fontId="14" fillId="0" borderId="8" xfId="0" applyFont="1" applyFill="1" applyBorder="1" applyAlignment="1">
      <alignment horizontal="left" vertical="top" wrapText="1"/>
    </xf>
    <xf numFmtId="0" fontId="14" fillId="7" borderId="9" xfId="0" applyFont="1" applyFill="1" applyBorder="1" applyAlignment="1">
      <alignment horizontal="left" vertical="top" wrapText="1"/>
    </xf>
    <xf numFmtId="0" fontId="14" fillId="0" borderId="9" xfId="0" applyFont="1" applyFill="1" applyBorder="1" applyAlignment="1">
      <alignment horizontal="left" vertical="top" wrapText="1"/>
    </xf>
    <xf numFmtId="0" fontId="13" fillId="8" borderId="10" xfId="0" applyNumberFormat="1" applyFont="1" applyFill="1" applyBorder="1" applyAlignment="1" applyProtection="1">
      <alignment horizontal="left" vertical="top" wrapText="1"/>
    </xf>
    <xf numFmtId="0" fontId="13" fillId="6" borderId="16" xfId="0" applyNumberFormat="1" applyFont="1" applyFill="1" applyBorder="1" applyAlignment="1" applyProtection="1">
      <alignment horizontal="left" vertical="top" wrapText="1"/>
    </xf>
    <xf numFmtId="0" fontId="13" fillId="0" borderId="17" xfId="0" applyNumberFormat="1" applyFont="1" applyFill="1" applyBorder="1" applyAlignment="1" applyProtection="1">
      <alignment horizontal="left" vertical="top" wrapText="1"/>
    </xf>
    <xf numFmtId="0" fontId="13" fillId="9" borderId="17" xfId="0" applyNumberFormat="1" applyFont="1" applyFill="1" applyBorder="1" applyAlignment="1" applyProtection="1">
      <alignment horizontal="left" vertical="top" wrapText="1"/>
    </xf>
    <xf numFmtId="0" fontId="14" fillId="2" borderId="13" xfId="0" applyFont="1" applyFill="1" applyBorder="1"/>
    <xf numFmtId="0" fontId="14" fillId="7" borderId="17" xfId="0" applyFont="1" applyFill="1" applyBorder="1" applyAlignment="1">
      <alignment horizontal="left" vertical="top" wrapText="1"/>
    </xf>
    <xf numFmtId="0" fontId="14" fillId="10" borderId="17" xfId="0" applyFont="1" applyFill="1" applyBorder="1"/>
    <xf numFmtId="0" fontId="16" fillId="0" borderId="0" xfId="3" applyBorder="1" applyAlignment="1">
      <alignment horizontal="center"/>
    </xf>
    <xf numFmtId="0" fontId="12" fillId="0" borderId="0" xfId="3" applyFont="1" applyAlignment="1">
      <alignment horizontal="center"/>
    </xf>
    <xf numFmtId="0" fontId="23" fillId="0" borderId="0" xfId="3" applyFont="1" applyAlignment="1">
      <alignment horizontal="center"/>
    </xf>
    <xf numFmtId="0" fontId="14" fillId="10" borderId="2" xfId="0" applyFont="1" applyFill="1" applyBorder="1" applyAlignment="1">
      <alignment vertical="top"/>
    </xf>
    <xf numFmtId="0" fontId="13" fillId="0" borderId="0" xfId="0" applyNumberFormat="1" applyFont="1" applyFill="1" applyBorder="1" applyAlignment="1" applyProtection="1">
      <alignment horizontal="left" vertical="top" wrapText="1"/>
    </xf>
    <xf numFmtId="0" fontId="13" fillId="2" borderId="0" xfId="0" applyNumberFormat="1" applyFont="1" applyFill="1" applyBorder="1" applyAlignment="1" applyProtection="1">
      <alignment horizontal="left" vertical="top" wrapText="1"/>
    </xf>
    <xf numFmtId="0" fontId="24" fillId="0" borderId="0" xfId="3" applyFont="1"/>
    <xf numFmtId="0" fontId="14" fillId="10" borderId="10" xfId="0" applyFont="1" applyFill="1" applyBorder="1" applyAlignment="1">
      <alignment vertical="top" wrapText="1"/>
    </xf>
    <xf numFmtId="0" fontId="14" fillId="13" borderId="6" xfId="0" applyFont="1" applyFill="1" applyBorder="1"/>
    <xf numFmtId="0" fontId="14" fillId="0" borderId="6" xfId="0" applyFont="1" applyFill="1" applyBorder="1"/>
    <xf numFmtId="0" fontId="13" fillId="8" borderId="6" xfId="0" applyNumberFormat="1" applyFont="1" applyFill="1" applyBorder="1" applyAlignment="1" applyProtection="1">
      <alignment horizontal="left" vertical="top" wrapText="1"/>
    </xf>
    <xf numFmtId="0" fontId="14" fillId="7" borderId="6" xfId="0" applyFont="1" applyFill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13" fillId="6" borderId="6" xfId="0" applyNumberFormat="1" applyFont="1" applyFill="1" applyBorder="1" applyAlignment="1" applyProtection="1">
      <alignment horizontal="left" vertical="top" wrapText="1"/>
    </xf>
    <xf numFmtId="0" fontId="14" fillId="9" borderId="6" xfId="0" applyFont="1" applyFill="1" applyBorder="1" applyAlignment="1">
      <alignment horizontal="left" vertical="top" wrapText="1"/>
    </xf>
    <xf numFmtId="0" fontId="13" fillId="2" borderId="15" xfId="0" applyNumberFormat="1" applyFont="1" applyFill="1" applyBorder="1" applyAlignment="1" applyProtection="1">
      <alignment horizontal="left" vertical="top" wrapText="1"/>
    </xf>
    <xf numFmtId="0" fontId="13" fillId="0" borderId="18" xfId="0" applyNumberFormat="1" applyFont="1" applyFill="1" applyBorder="1" applyAlignment="1" applyProtection="1">
      <alignment horizontal="left" vertical="top" wrapText="1"/>
    </xf>
    <xf numFmtId="0" fontId="13" fillId="2" borderId="17" xfId="0" applyNumberFormat="1" applyFont="1" applyFill="1" applyBorder="1" applyAlignment="1" applyProtection="1">
      <alignment horizontal="left" vertical="top" wrapText="1"/>
    </xf>
    <xf numFmtId="0" fontId="14" fillId="0" borderId="17" xfId="0" applyFont="1" applyBorder="1"/>
    <xf numFmtId="0" fontId="14" fillId="0" borderId="17" xfId="0" applyFont="1" applyFill="1" applyBorder="1" applyAlignment="1">
      <alignment horizontal="left"/>
    </xf>
    <xf numFmtId="0" fontId="14" fillId="0" borderId="17" xfId="0" applyFont="1" applyFill="1" applyBorder="1"/>
    <xf numFmtId="0" fontId="14" fillId="10" borderId="10" xfId="0" applyFont="1" applyFill="1" applyBorder="1"/>
    <xf numFmtId="0" fontId="14" fillId="7" borderId="19" xfId="0" applyFont="1" applyFill="1" applyBorder="1" applyAlignment="1">
      <alignment horizontal="left" vertical="top" wrapText="1"/>
    </xf>
    <xf numFmtId="0" fontId="13" fillId="0" borderId="19" xfId="0" applyNumberFormat="1" applyFont="1" applyFill="1" applyBorder="1" applyAlignment="1" applyProtection="1">
      <alignment horizontal="left" vertical="top" wrapText="1"/>
    </xf>
    <xf numFmtId="0" fontId="13" fillId="9" borderId="19" xfId="0" applyNumberFormat="1" applyFont="1" applyFill="1" applyBorder="1" applyAlignment="1" applyProtection="1">
      <alignment horizontal="left" vertical="top" wrapText="1"/>
    </xf>
    <xf numFmtId="49" fontId="7" fillId="0" borderId="2" xfId="0" applyNumberFormat="1" applyFont="1" applyBorder="1"/>
    <xf numFmtId="49" fontId="7" fillId="0" borderId="0" xfId="0" applyNumberFormat="1" applyFont="1"/>
    <xf numFmtId="49" fontId="7" fillId="4" borderId="0" xfId="0" applyNumberFormat="1" applyFont="1" applyFill="1"/>
    <xf numFmtId="49" fontId="7" fillId="7" borderId="0" xfId="0" applyNumberFormat="1" applyFont="1" applyFill="1"/>
    <xf numFmtId="49" fontId="7" fillId="12" borderId="0" xfId="0" applyNumberFormat="1" applyFont="1" applyFill="1"/>
    <xf numFmtId="0" fontId="14" fillId="0" borderId="17" xfId="0" applyFont="1" applyBorder="1" applyAlignment="1">
      <alignment horizontal="left" vertical="top" wrapText="1"/>
    </xf>
    <xf numFmtId="0" fontId="13" fillId="7" borderId="17" xfId="0" applyNumberFormat="1" applyFont="1" applyFill="1" applyBorder="1" applyAlignment="1" applyProtection="1">
      <alignment horizontal="left" vertical="top" wrapText="1"/>
    </xf>
    <xf numFmtId="0" fontId="14" fillId="0" borderId="19" xfId="0" applyFont="1" applyFill="1" applyBorder="1" applyAlignment="1">
      <alignment horizontal="left" vertical="top" wrapText="1"/>
    </xf>
    <xf numFmtId="0" fontId="13" fillId="7" borderId="6" xfId="0" applyNumberFormat="1" applyFont="1" applyFill="1" applyBorder="1" applyAlignment="1" applyProtection="1">
      <alignment horizontal="left" vertical="top" wrapText="1"/>
    </xf>
    <xf numFmtId="0" fontId="13" fillId="5" borderId="0" xfId="0" applyFont="1" applyFill="1" applyBorder="1"/>
    <xf numFmtId="0" fontId="14" fillId="0" borderId="0" xfId="0" applyFont="1" applyFill="1" applyBorder="1"/>
    <xf numFmtId="0" fontId="14" fillId="13" borderId="0" xfId="0" applyFont="1" applyFill="1" applyBorder="1"/>
    <xf numFmtId="0" fontId="8" fillId="0" borderId="2" xfId="0" applyFont="1" applyFill="1" applyBorder="1"/>
    <xf numFmtId="0" fontId="6" fillId="0" borderId="0" xfId="0" applyFont="1" applyFill="1"/>
    <xf numFmtId="49" fontId="7" fillId="0" borderId="0" xfId="0" applyNumberFormat="1" applyFont="1" applyFill="1"/>
    <xf numFmtId="0" fontId="7" fillId="0" borderId="0" xfId="0" applyFont="1" applyFill="1"/>
    <xf numFmtId="0" fontId="14" fillId="0" borderId="17" xfId="0" applyFont="1" applyFill="1" applyBorder="1" applyAlignment="1">
      <alignment horizontal="left" vertical="top" wrapText="1"/>
    </xf>
    <xf numFmtId="0" fontId="17" fillId="0" borderId="12" xfId="3" applyFont="1" applyFill="1" applyBorder="1" applyAlignment="1">
      <alignment vertical="center" wrapText="1"/>
    </xf>
    <xf numFmtId="0" fontId="16" fillId="0" borderId="0" xfId="3" applyFont="1" applyAlignment="1"/>
    <xf numFmtId="0" fontId="16" fillId="0" borderId="0" xfId="3" applyAlignment="1"/>
    <xf numFmtId="0" fontId="16" fillId="0" borderId="0" xfId="3" applyFill="1" applyAlignment="1"/>
    <xf numFmtId="0" fontId="24" fillId="0" borderId="0" xfId="3" applyFont="1" applyFill="1"/>
    <xf numFmtId="0" fontId="24" fillId="0" borderId="0" xfId="3" applyFont="1" applyAlignment="1">
      <alignment horizontal="left"/>
    </xf>
    <xf numFmtId="0" fontId="16" fillId="5" borderId="0" xfId="3" applyFont="1" applyFill="1" applyAlignment="1">
      <alignment vertical="top"/>
    </xf>
    <xf numFmtId="0" fontId="16" fillId="3" borderId="0" xfId="3" applyFill="1"/>
    <xf numFmtId="0" fontId="16" fillId="7" borderId="0" xfId="3" applyFont="1" applyFill="1" applyAlignment="1">
      <alignment vertical="top"/>
    </xf>
    <xf numFmtId="0" fontId="16" fillId="7" borderId="0" xfId="3" applyFont="1" applyFill="1"/>
    <xf numFmtId="0" fontId="16" fillId="7" borderId="0" xfId="3" applyFill="1"/>
    <xf numFmtId="0" fontId="18" fillId="6" borderId="0" xfId="3" applyFont="1" applyFill="1"/>
    <xf numFmtId="0" fontId="16" fillId="5" borderId="0" xfId="3" applyFill="1" applyAlignment="1">
      <alignment horizontal="center"/>
    </xf>
    <xf numFmtId="0" fontId="16" fillId="5" borderId="0" xfId="3" applyFont="1" applyFill="1" applyAlignment="1">
      <alignment horizontal="center"/>
    </xf>
    <xf numFmtId="0" fontId="16" fillId="3" borderId="0" xfId="3" applyFill="1" applyAlignment="1">
      <alignment horizontal="center"/>
    </xf>
    <xf numFmtId="0" fontId="16" fillId="7" borderId="0" xfId="3" applyFill="1" applyAlignment="1">
      <alignment horizontal="center"/>
    </xf>
    <xf numFmtId="0" fontId="16" fillId="6" borderId="0" xfId="3" applyFill="1" applyAlignment="1">
      <alignment horizontal="center"/>
    </xf>
    <xf numFmtId="0" fontId="0" fillId="5" borderId="0" xfId="0" applyFill="1"/>
    <xf numFmtId="0" fontId="0" fillId="0" borderId="0" xfId="0" applyNumberFormat="1"/>
    <xf numFmtId="0" fontId="0" fillId="0" borderId="0" xfId="0" applyNumberFormat="1" applyFill="1" applyBorder="1"/>
    <xf numFmtId="0" fontId="0" fillId="6" borderId="0" xfId="0" applyFill="1"/>
    <xf numFmtId="0" fontId="0" fillId="0" borderId="0" xfId="0" applyFill="1"/>
    <xf numFmtId="0" fontId="0" fillId="5" borderId="0" xfId="0" applyNumberFormat="1" applyFill="1"/>
    <xf numFmtId="2" fontId="0" fillId="0" borderId="0" xfId="0" applyNumberFormat="1"/>
    <xf numFmtId="0" fontId="0" fillId="0" borderId="0" xfId="0" applyFill="1" applyBorder="1"/>
    <xf numFmtId="0" fontId="0" fillId="15" borderId="0" xfId="0" applyFill="1"/>
    <xf numFmtId="0" fontId="1" fillId="15" borderId="0" xfId="0" applyFont="1" applyFill="1"/>
    <xf numFmtId="0" fontId="16" fillId="16" borderId="0" xfId="3" applyFill="1" applyAlignment="1">
      <alignment horizontal="center"/>
    </xf>
    <xf numFmtId="0" fontId="3" fillId="0" borderId="0" xfId="0" applyFont="1" applyFill="1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25" fillId="0" borderId="0" xfId="0" applyFont="1" applyBorder="1"/>
  </cellXfs>
  <cellStyles count="6">
    <cellStyle name="Followed Hyperlink_Vegetation Master file for 2011_1.1.xlsx Chart 2" xfId="4"/>
    <cellStyle name="Hyperlink_Vegetation Master file for 2011_1.1.xlsx Chart 2" xfId="5"/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colors>
    <mruColors>
      <color rgb="FFEBEE72"/>
      <color rgb="FFFFFF99"/>
      <color rgb="FFF6F7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barChart>
        <c:barDir val="col"/>
        <c:grouping val="clustered"/>
        <c:ser>
          <c:idx val="0"/>
          <c:order val="0"/>
          <c:val>
            <c:numRef>
              <c:f>(Succession!$T$4,Succession!$T$67,Succession!$T$93,Succession!$T$135)</c:f>
              <c:numCache>
                <c:formatCode>General</c:formatCode>
                <c:ptCount val="4"/>
                <c:pt idx="0">
                  <c:v>28.74325009</c:v>
                </c:pt>
                <c:pt idx="1">
                  <c:v>619.04886889446027</c:v>
                </c:pt>
                <c:pt idx="2">
                  <c:v>412.27643579558014</c:v>
                </c:pt>
                <c:pt idx="3">
                  <c:v>600.90813481538783</c:v>
                </c:pt>
              </c:numCache>
            </c:numRef>
          </c:val>
        </c:ser>
        <c:axId val="66767872"/>
        <c:axId val="79091200"/>
      </c:barChart>
      <c:catAx>
        <c:axId val="66767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Site #</a:t>
                </a:r>
              </a:p>
            </c:rich>
          </c:tx>
          <c:layout/>
        </c:title>
        <c:tickLblPos val="nextTo"/>
        <c:crossAx val="79091200"/>
        <c:crosses val="autoZero"/>
        <c:auto val="1"/>
        <c:lblAlgn val="ctr"/>
        <c:lblOffset val="100"/>
      </c:catAx>
      <c:valAx>
        <c:axId val="79091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Biomass(m2)/ha</a:t>
                </a:r>
              </a:p>
            </c:rich>
          </c:tx>
          <c:layout/>
        </c:title>
        <c:numFmt formatCode="General" sourceLinked="1"/>
        <c:tickLblPos val="nextTo"/>
        <c:crossAx val="6676787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Blue</a:t>
            </a:r>
            <a:r>
              <a:rPr lang="en-AU" baseline="0"/>
              <a:t> Group Species Area Curve</a:t>
            </a:r>
            <a:endParaRPr lang="en-AU"/>
          </a:p>
        </c:rich>
      </c:tx>
      <c:layout>
        <c:manualLayout>
          <c:xMode val="edge"/>
          <c:yMode val="edge"/>
          <c:x val="0.10526881720430105"/>
          <c:y val="3.8204393505253183E-2"/>
        </c:manualLayout>
      </c:layout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'Species area curve'!$L$36:$L$43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'Species area curve'!$M$36:$M$43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23</c:v>
                </c:pt>
              </c:numCache>
            </c:numRef>
          </c:val>
        </c:ser>
        <c:marker val="1"/>
        <c:axId val="79578240"/>
        <c:axId val="79580160"/>
      </c:lineChart>
      <c:catAx>
        <c:axId val="79578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Area m2</a:t>
                </a:r>
              </a:p>
            </c:rich>
          </c:tx>
        </c:title>
        <c:numFmt formatCode="General" sourceLinked="1"/>
        <c:tickLblPos val="nextTo"/>
        <c:crossAx val="79580160"/>
        <c:crosses val="autoZero"/>
        <c:auto val="1"/>
        <c:lblAlgn val="ctr"/>
        <c:lblOffset val="100"/>
      </c:catAx>
      <c:valAx>
        <c:axId val="7958016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 b="1"/>
                  <a:t>No</a:t>
                </a:r>
                <a:r>
                  <a:rPr lang="en-AU" b="1" baseline="0"/>
                  <a:t> of Species</a:t>
                </a:r>
                <a:endParaRPr lang="en-AU" b="1"/>
              </a:p>
            </c:rich>
          </c:tx>
        </c:title>
        <c:numFmt formatCode="General" sourceLinked="1"/>
        <c:tickLblPos val="nextTo"/>
        <c:crossAx val="79578240"/>
        <c:crosses val="autoZero"/>
        <c:crossBetween val="between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US"/>
              <a:t>Species area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Yellow</c:v>
          </c:tx>
          <c:spPr>
            <a:ln>
              <a:solidFill>
                <a:srgbClr val="FFFF00"/>
              </a:solidFill>
            </a:ln>
          </c:spPr>
          <c:marker>
            <c:spPr>
              <a:solidFill>
                <a:srgbClr val="FFFF00"/>
              </a:solidFill>
            </c:spPr>
          </c:marker>
          <c:xVal>
            <c:numRef>
              <c:f>'Species area curve'!$P$2:$P$9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'Species area curve'!$Q$2:$Q$9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21</c:v>
                </c:pt>
                <c:pt idx="6">
                  <c:v>27</c:v>
                </c:pt>
                <c:pt idx="7">
                  <c:v>29</c:v>
                </c:pt>
              </c:numCache>
            </c:numRef>
          </c:yVal>
          <c:smooth val="1"/>
        </c:ser>
        <c:ser>
          <c:idx val="1"/>
          <c:order val="1"/>
          <c:tx>
            <c:v>Blue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'Species area curve'!$P$2:$P$9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'Species area curve'!$R$2:$R$9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23</c:v>
                </c:pt>
              </c:numCache>
            </c:numRef>
          </c:yVal>
          <c:smooth val="1"/>
        </c:ser>
        <c:ser>
          <c:idx val="2"/>
          <c:order val="2"/>
          <c:tx>
            <c:v>Green</c:v>
          </c:tx>
          <c:xVal>
            <c:numRef>
              <c:f>'Species area curve'!$P$2:$P$9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'Species area curve'!$S$2:$S$9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32</c:v>
                </c:pt>
                <c:pt idx="7">
                  <c:v>33</c:v>
                </c:pt>
              </c:numCache>
            </c:numRef>
          </c:yVal>
          <c:smooth val="1"/>
        </c:ser>
        <c:ser>
          <c:idx val="3"/>
          <c:order val="3"/>
          <c:tx>
            <c:v>Red</c:v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</c:spPr>
          </c:marker>
          <c:xVal>
            <c:numRef>
              <c:f>'Species area curve'!$P$2:$P$9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'Species area curve'!$T$2:$T$9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17</c:v>
                </c:pt>
                <c:pt idx="6">
                  <c:v>19</c:v>
                </c:pt>
                <c:pt idx="7">
                  <c:v>20</c:v>
                </c:pt>
              </c:numCache>
            </c:numRef>
          </c:yVal>
          <c:smooth val="1"/>
        </c:ser>
        <c:axId val="79725312"/>
        <c:axId val="79727616"/>
      </c:scatterChart>
      <c:valAx>
        <c:axId val="79725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 (m2)</a:t>
                </a:r>
              </a:p>
            </c:rich>
          </c:tx>
          <c:layout/>
        </c:title>
        <c:numFmt formatCode="General" sourceLinked="1"/>
        <c:tickLblPos val="nextTo"/>
        <c:crossAx val="79727616"/>
        <c:crosses val="autoZero"/>
        <c:crossBetween val="midCat"/>
      </c:valAx>
      <c:valAx>
        <c:axId val="79727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Accumulated species</a:t>
                </a:r>
              </a:p>
            </c:rich>
          </c:tx>
          <c:layout/>
        </c:title>
        <c:numFmt formatCode="General" sourceLinked="1"/>
        <c:tickLblPos val="nextTo"/>
        <c:crossAx val="79725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113</xdr:row>
      <xdr:rowOff>0</xdr:rowOff>
    </xdr:from>
    <xdr:to>
      <xdr:col>9</xdr:col>
      <xdr:colOff>923925</xdr:colOff>
      <xdr:row>131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29</xdr:row>
      <xdr:rowOff>171450</xdr:rowOff>
    </xdr:from>
    <xdr:to>
      <xdr:col>16</xdr:col>
      <xdr:colOff>428625</xdr:colOff>
      <xdr:row>50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11</xdr:row>
      <xdr:rowOff>85725</xdr:rowOff>
    </xdr:from>
    <xdr:to>
      <xdr:col>19</xdr:col>
      <xdr:colOff>95250</xdr:colOff>
      <xdr:row>26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150"/>
  <sheetViews>
    <sheetView tabSelected="1" topLeftCell="E1" zoomScale="90" zoomScaleNormal="90" workbookViewId="0">
      <pane ySplit="1" topLeftCell="A102" activePane="bottomLeft" state="frozen"/>
      <selection pane="bottomLeft" activeCell="V10" sqref="V10"/>
    </sheetView>
  </sheetViews>
  <sheetFormatPr defaultColWidth="8.85546875" defaultRowHeight="11.25"/>
  <cols>
    <col min="1" max="1" width="10.140625" style="15" customWidth="1"/>
    <col min="2" max="2" width="11.28515625" style="15" customWidth="1"/>
    <col min="3" max="3" width="10.42578125" style="15" bestFit="1" customWidth="1"/>
    <col min="4" max="4" width="10" style="15" customWidth="1"/>
    <col min="5" max="6" width="9" style="15" bestFit="1" customWidth="1"/>
    <col min="7" max="8" width="9" style="15" customWidth="1"/>
    <col min="9" max="9" width="22.42578125" style="15" bestFit="1" customWidth="1"/>
    <col min="10" max="10" width="15.7109375" style="15" customWidth="1"/>
    <col min="11" max="11" width="10.140625" style="15" bestFit="1" customWidth="1"/>
    <col min="12" max="12" width="10" style="15" bestFit="1" customWidth="1"/>
    <col min="13" max="14" width="9" style="15" bestFit="1" customWidth="1"/>
    <col min="15" max="16" width="11.42578125" style="15" customWidth="1"/>
    <col min="17" max="17" width="10.140625" style="15" bestFit="1" customWidth="1"/>
    <col min="18" max="20" width="10.140625" style="15" customWidth="1"/>
    <col min="21" max="22" width="9" style="15" bestFit="1" customWidth="1"/>
    <col min="23" max="25" width="8.85546875" style="15"/>
    <col min="26" max="26" width="8" style="15" bestFit="1" customWidth="1"/>
    <col min="27" max="27" width="8.85546875" style="15"/>
    <col min="28" max="28" width="8.42578125" style="15" bestFit="1" customWidth="1"/>
    <col min="29" max="30" width="9" style="15" bestFit="1" customWidth="1"/>
    <col min="31" max="32" width="9" style="15" customWidth="1"/>
    <col min="33" max="16384" width="8.85546875" style="15"/>
  </cols>
  <sheetData>
    <row r="1" spans="1:50" s="1" customFormat="1" ht="32.25" customHeight="1">
      <c r="B1" s="2" t="s">
        <v>4</v>
      </c>
      <c r="C1" s="2" t="s">
        <v>0</v>
      </c>
      <c r="D1" s="2" t="s">
        <v>1</v>
      </c>
      <c r="E1" s="2" t="s">
        <v>2</v>
      </c>
      <c r="F1" s="2" t="s">
        <v>30</v>
      </c>
      <c r="G1" s="2"/>
      <c r="H1" s="2"/>
      <c r="I1" s="2" t="s">
        <v>3</v>
      </c>
      <c r="J1" s="2" t="s">
        <v>155</v>
      </c>
      <c r="K1" s="2" t="s">
        <v>13</v>
      </c>
      <c r="L1" s="2" t="s">
        <v>14</v>
      </c>
      <c r="M1" s="2" t="s">
        <v>15</v>
      </c>
      <c r="N1" s="2" t="s">
        <v>12</v>
      </c>
      <c r="O1" s="2" t="s">
        <v>16</v>
      </c>
      <c r="P1" s="2" t="s">
        <v>38</v>
      </c>
      <c r="Q1" s="2" t="s">
        <v>39</v>
      </c>
      <c r="R1" s="2" t="s">
        <v>89</v>
      </c>
      <c r="S1" s="2" t="s">
        <v>109</v>
      </c>
      <c r="T1" s="2" t="s">
        <v>40</v>
      </c>
      <c r="U1" s="2" t="s">
        <v>5</v>
      </c>
      <c r="V1" s="2" t="s">
        <v>6</v>
      </c>
      <c r="W1" s="2" t="s">
        <v>7</v>
      </c>
      <c r="X1" s="2" t="s">
        <v>8</v>
      </c>
      <c r="Y1" s="2" t="s">
        <v>9</v>
      </c>
      <c r="Z1" s="2" t="s">
        <v>49</v>
      </c>
      <c r="AA1" s="2" t="s">
        <v>10</v>
      </c>
      <c r="AB1" s="2" t="s">
        <v>11</v>
      </c>
      <c r="AC1" s="1" t="s">
        <v>24</v>
      </c>
      <c r="AD1" s="1" t="s">
        <v>47</v>
      </c>
      <c r="AE1" s="1" t="s">
        <v>120</v>
      </c>
      <c r="AF1" s="1" t="s">
        <v>20</v>
      </c>
      <c r="AG1" s="1" t="s">
        <v>91</v>
      </c>
    </row>
    <row r="2" spans="1:50" s="23" customFormat="1" ht="12">
      <c r="A2" s="20"/>
      <c r="B2" s="21"/>
      <c r="C2" s="21"/>
      <c r="D2" s="21"/>
      <c r="E2" s="21"/>
      <c r="F2" s="21"/>
      <c r="G2" s="90"/>
      <c r="H2" s="90"/>
      <c r="I2" s="21"/>
      <c r="J2" s="90"/>
      <c r="K2" s="21"/>
      <c r="L2" s="21"/>
      <c r="M2" s="21"/>
      <c r="N2" s="21"/>
      <c r="O2" s="21"/>
      <c r="P2" s="21"/>
      <c r="Q2" s="21"/>
      <c r="R2" s="90"/>
      <c r="S2" s="90"/>
      <c r="T2" s="21"/>
      <c r="U2" s="21"/>
      <c r="V2" s="21"/>
      <c r="W2" s="21"/>
      <c r="X2" s="21"/>
      <c r="Y2" s="21"/>
      <c r="Z2" s="21"/>
      <c r="AA2" s="21"/>
      <c r="AB2" s="21"/>
      <c r="AC2" s="22"/>
      <c r="AD2" s="22"/>
      <c r="AE2" s="142"/>
      <c r="AF2" s="142"/>
      <c r="AG2" s="32"/>
      <c r="AH2" s="32"/>
      <c r="AI2" s="32"/>
      <c r="AJ2" s="32"/>
      <c r="AK2" s="32"/>
      <c r="AL2" s="32"/>
      <c r="AM2" s="32"/>
      <c r="AN2" s="32"/>
      <c r="AO2" s="32"/>
      <c r="AP2" s="32"/>
    </row>
    <row r="3" spans="1:50" s="24" customFormat="1" ht="35.25" customHeight="1">
      <c r="A3" s="64" t="s">
        <v>23</v>
      </c>
      <c r="B3" s="111" t="s">
        <v>29</v>
      </c>
      <c r="C3" s="68"/>
      <c r="D3" s="68"/>
      <c r="E3" s="25"/>
      <c r="F3" s="25">
        <v>1</v>
      </c>
      <c r="G3" s="129"/>
      <c r="H3" s="129"/>
      <c r="I3" s="26"/>
      <c r="J3" s="115"/>
      <c r="K3" s="27"/>
      <c r="L3" s="27"/>
      <c r="M3" s="27"/>
      <c r="N3" s="27"/>
      <c r="O3" s="67"/>
      <c r="P3" s="67"/>
      <c r="Q3" s="67"/>
      <c r="R3" s="107"/>
      <c r="S3" s="129"/>
      <c r="T3" s="27"/>
      <c r="U3" s="67"/>
      <c r="V3" s="67"/>
      <c r="W3" s="67"/>
      <c r="X3" s="67"/>
      <c r="Y3" s="67"/>
      <c r="Z3" s="67"/>
      <c r="AA3" s="67"/>
      <c r="AB3" s="67"/>
      <c r="AC3" s="33"/>
      <c r="AD3" s="33"/>
      <c r="AE3" s="143"/>
      <c r="AF3" s="143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</row>
    <row r="4" spans="1:50" s="32" customFormat="1" ht="15">
      <c r="A4" s="28"/>
      <c r="B4" s="28"/>
      <c r="C4" s="28"/>
      <c r="D4" s="28"/>
      <c r="E4" s="28"/>
      <c r="F4" s="28"/>
      <c r="G4" s="28"/>
      <c r="H4" s="28"/>
      <c r="I4" s="16" t="s">
        <v>260</v>
      </c>
      <c r="J4" s="16">
        <v>1</v>
      </c>
      <c r="K4" s="16">
        <v>3.75</v>
      </c>
      <c r="L4" s="16">
        <v>55</v>
      </c>
      <c r="M4" s="16">
        <v>100</v>
      </c>
      <c r="N4" s="16">
        <v>4</v>
      </c>
      <c r="O4" s="16">
        <v>13</v>
      </c>
      <c r="P4" s="16">
        <v>0.13</v>
      </c>
      <c r="Q4" s="16">
        <v>1.3448589999999999E-3</v>
      </c>
      <c r="R4" s="16">
        <v>0.86229750299999997</v>
      </c>
      <c r="S4" s="16">
        <v>33.333333330000002</v>
      </c>
      <c r="T4" s="16">
        <v>28.74325009</v>
      </c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>
        <v>1</v>
      </c>
      <c r="AH4" s="16"/>
      <c r="AI4" s="16"/>
      <c r="AJ4" s="16"/>
      <c r="AK4" s="16"/>
    </row>
    <row r="5" spans="1:50" s="32" customFormat="1" ht="15">
      <c r="A5" s="28"/>
      <c r="B5" s="28"/>
      <c r="C5" s="28"/>
      <c r="D5" s="28"/>
      <c r="E5" s="28"/>
      <c r="F5" s="28"/>
      <c r="G5" s="28"/>
      <c r="H5" s="28"/>
      <c r="I5" s="16"/>
      <c r="J5" s="16">
        <v>1</v>
      </c>
      <c r="K5" s="16">
        <v>4.29</v>
      </c>
      <c r="L5" s="16">
        <v>70</v>
      </c>
      <c r="M5" s="16">
        <v>100</v>
      </c>
      <c r="N5" s="16">
        <v>3.5</v>
      </c>
      <c r="O5" s="16">
        <v>16</v>
      </c>
      <c r="P5" s="16">
        <v>0.16</v>
      </c>
      <c r="Q5" s="16">
        <v>2.0371830000000001E-3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>
        <v>1</v>
      </c>
      <c r="AH5" s="16"/>
      <c r="AI5" s="16"/>
      <c r="AJ5" s="16"/>
      <c r="AK5" s="16"/>
    </row>
    <row r="6" spans="1:50" s="32" customFormat="1" ht="15">
      <c r="A6" s="28"/>
      <c r="B6" s="28"/>
      <c r="C6" s="28"/>
      <c r="D6" s="28"/>
      <c r="E6" s="28"/>
      <c r="F6" s="28"/>
      <c r="G6" s="28"/>
      <c r="H6" s="28"/>
      <c r="I6" s="16"/>
      <c r="J6" s="16">
        <v>1</v>
      </c>
      <c r="K6" s="16">
        <v>12</v>
      </c>
      <c r="L6" s="16">
        <v>60</v>
      </c>
      <c r="M6" s="16">
        <v>100</v>
      </c>
      <c r="N6" s="16">
        <v>1</v>
      </c>
      <c r="O6" s="16">
        <v>72</v>
      </c>
      <c r="P6" s="16">
        <v>0.72</v>
      </c>
      <c r="Q6" s="16">
        <v>4.1252960999999998E-2</v>
      </c>
      <c r="R6" s="16"/>
      <c r="S6" s="16"/>
      <c r="T6" s="16"/>
      <c r="U6" s="16"/>
      <c r="V6" s="16"/>
      <c r="W6" s="16"/>
      <c r="X6" s="16"/>
      <c r="Y6" s="16"/>
      <c r="Z6" s="16"/>
      <c r="AA6" s="16"/>
      <c r="AB6" s="16">
        <v>1</v>
      </c>
      <c r="AC6" s="16"/>
      <c r="AD6" s="16"/>
      <c r="AE6" s="16"/>
      <c r="AF6" s="16"/>
      <c r="AG6" s="16"/>
      <c r="AH6" s="16"/>
      <c r="AI6" s="16"/>
      <c r="AJ6" s="16"/>
      <c r="AK6" s="16"/>
    </row>
    <row r="7" spans="1:50" s="32" customFormat="1" ht="15">
      <c r="A7" s="28"/>
      <c r="B7" s="28"/>
      <c r="C7" s="28"/>
      <c r="D7" s="28"/>
      <c r="E7" s="28"/>
      <c r="F7" s="28"/>
      <c r="G7" s="28"/>
      <c r="H7" s="28"/>
      <c r="I7" s="16"/>
      <c r="J7" s="16">
        <v>1</v>
      </c>
      <c r="K7" s="16">
        <v>12</v>
      </c>
      <c r="L7" s="16">
        <v>50</v>
      </c>
      <c r="M7" s="16"/>
      <c r="N7" s="16"/>
      <c r="O7" s="16">
        <v>123</v>
      </c>
      <c r="P7" s="16">
        <v>1.23</v>
      </c>
      <c r="Q7" s="16">
        <v>0.120392757</v>
      </c>
      <c r="R7" s="16"/>
      <c r="S7" s="16"/>
      <c r="T7" s="16"/>
      <c r="U7" s="16"/>
      <c r="V7" s="16">
        <v>1</v>
      </c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</row>
    <row r="8" spans="1:50" s="32" customFormat="1" ht="15">
      <c r="A8" s="28"/>
      <c r="B8" s="28"/>
      <c r="C8" s="28"/>
      <c r="D8" s="28"/>
      <c r="E8" s="28"/>
      <c r="F8" s="28"/>
      <c r="G8" s="28"/>
      <c r="H8" s="28"/>
      <c r="I8" s="16"/>
      <c r="J8" s="16">
        <v>1</v>
      </c>
      <c r="K8" s="16">
        <v>11</v>
      </c>
      <c r="L8" s="16"/>
      <c r="M8" s="16"/>
      <c r="N8" s="16"/>
      <c r="O8" s="16">
        <v>23</v>
      </c>
      <c r="P8" s="16">
        <v>0.23</v>
      </c>
      <c r="Q8" s="16">
        <v>4.2096479999999999E-3</v>
      </c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>
        <v>1</v>
      </c>
      <c r="AK8" s="16"/>
    </row>
    <row r="9" spans="1:50" s="32" customFormat="1" ht="15">
      <c r="A9" s="28"/>
      <c r="B9" s="28"/>
      <c r="C9" s="28"/>
      <c r="D9" s="28"/>
      <c r="E9" s="28"/>
      <c r="F9" s="28"/>
      <c r="G9" s="28"/>
      <c r="H9" s="28"/>
      <c r="I9" s="16"/>
      <c r="J9" s="16">
        <v>1</v>
      </c>
      <c r="K9" s="16">
        <v>3.28</v>
      </c>
      <c r="L9" s="16"/>
      <c r="M9" s="16"/>
      <c r="N9" s="16"/>
      <c r="O9" s="16">
        <v>10</v>
      </c>
      <c r="P9" s="16">
        <v>0.1</v>
      </c>
      <c r="Q9" s="16">
        <v>7.9577499999999998E-4</v>
      </c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>
        <v>1</v>
      </c>
      <c r="AI9" s="16"/>
      <c r="AJ9" s="16"/>
      <c r="AK9" s="16"/>
    </row>
    <row r="10" spans="1:50" s="32" customFormat="1" ht="15">
      <c r="A10" s="28"/>
      <c r="B10" s="28"/>
      <c r="C10" s="28"/>
      <c r="D10" s="28"/>
      <c r="E10" s="28"/>
      <c r="F10" s="28"/>
      <c r="G10" s="28"/>
      <c r="H10" s="28"/>
      <c r="I10" s="16"/>
      <c r="J10" s="16">
        <v>1</v>
      </c>
      <c r="K10" s="16">
        <v>12</v>
      </c>
      <c r="L10" s="16"/>
      <c r="M10" s="16"/>
      <c r="N10" s="16"/>
      <c r="O10" s="16">
        <v>89</v>
      </c>
      <c r="P10" s="16">
        <v>0.89</v>
      </c>
      <c r="Q10" s="16">
        <v>6.3033315000000006E-2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>
        <v>1</v>
      </c>
      <c r="AC10" s="16"/>
      <c r="AD10" s="16"/>
      <c r="AE10" s="16"/>
      <c r="AF10" s="16"/>
      <c r="AG10" s="16"/>
      <c r="AH10" s="16"/>
      <c r="AI10" s="16"/>
      <c r="AJ10" s="16"/>
      <c r="AK10" s="16"/>
    </row>
    <row r="11" spans="1:50" s="32" customFormat="1" ht="15">
      <c r="A11" s="28"/>
      <c r="B11" s="28"/>
      <c r="C11" s="28"/>
      <c r="D11" s="28"/>
      <c r="E11" s="28"/>
      <c r="F11" s="28"/>
      <c r="G11" s="28"/>
      <c r="H11" s="28"/>
      <c r="I11" s="16"/>
      <c r="J11" s="16">
        <v>2</v>
      </c>
      <c r="K11" s="16">
        <v>3.32</v>
      </c>
      <c r="L11" s="16">
        <v>40</v>
      </c>
      <c r="M11" s="16"/>
      <c r="N11" s="16"/>
      <c r="O11" s="16">
        <v>10</v>
      </c>
      <c r="P11" s="16">
        <v>0.1</v>
      </c>
      <c r="Q11" s="16">
        <v>7.9577499999999998E-4</v>
      </c>
      <c r="R11" s="16"/>
      <c r="S11" s="16"/>
      <c r="T11" s="16"/>
      <c r="U11" s="16"/>
      <c r="V11" s="16">
        <v>1</v>
      </c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</row>
    <row r="12" spans="1:50" s="32" customFormat="1" ht="15">
      <c r="A12" s="28"/>
      <c r="B12" s="28"/>
      <c r="C12" s="28"/>
      <c r="D12" s="28"/>
      <c r="E12" s="28"/>
      <c r="F12" s="28"/>
      <c r="G12" s="28"/>
      <c r="H12" s="28"/>
      <c r="I12" s="16"/>
      <c r="J12" s="16">
        <v>2</v>
      </c>
      <c r="K12" s="16">
        <v>2.8</v>
      </c>
      <c r="L12" s="16">
        <v>50</v>
      </c>
      <c r="M12" s="16"/>
      <c r="N12" s="16"/>
      <c r="O12" s="16">
        <v>16</v>
      </c>
      <c r="P12" s="16">
        <v>0.16</v>
      </c>
      <c r="Q12" s="16">
        <v>2.0371830000000001E-3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>
        <v>1</v>
      </c>
      <c r="AJ12" s="16"/>
      <c r="AK12" s="16"/>
    </row>
    <row r="13" spans="1:50" s="32" customFormat="1" ht="15">
      <c r="A13" s="28"/>
      <c r="B13" s="28"/>
      <c r="C13" s="28"/>
      <c r="D13" s="28"/>
      <c r="E13" s="28"/>
      <c r="F13" s="28"/>
      <c r="G13" s="28"/>
      <c r="H13" s="28"/>
      <c r="I13" s="16"/>
      <c r="J13" s="16">
        <v>2</v>
      </c>
      <c r="K13" s="16">
        <v>4.1500000000000004</v>
      </c>
      <c r="L13" s="16">
        <v>50</v>
      </c>
      <c r="M13" s="16"/>
      <c r="N13" s="16"/>
      <c r="O13" s="16">
        <v>56</v>
      </c>
      <c r="P13" s="16">
        <v>0.56000000000000005</v>
      </c>
      <c r="Q13" s="16">
        <v>2.4955495000000001E-2</v>
      </c>
      <c r="R13" s="16"/>
      <c r="S13" s="16"/>
      <c r="T13" s="16"/>
      <c r="U13" s="16"/>
      <c r="V13" s="16"/>
      <c r="W13" s="16"/>
      <c r="X13" s="16"/>
      <c r="Y13" s="16"/>
      <c r="Z13" s="16" t="s">
        <v>108</v>
      </c>
      <c r="AA13" s="16"/>
      <c r="AB13" s="16"/>
      <c r="AC13" s="16"/>
      <c r="AD13" s="16"/>
      <c r="AE13" s="16"/>
      <c r="AF13" s="16"/>
      <c r="AG13" s="16"/>
      <c r="AH13" s="16"/>
      <c r="AI13" s="16">
        <v>1</v>
      </c>
      <c r="AJ13" s="16"/>
      <c r="AK13" s="16"/>
    </row>
    <row r="14" spans="1:50" s="32" customFormat="1" ht="15">
      <c r="A14" s="28"/>
      <c r="B14" s="28"/>
      <c r="C14" s="28"/>
      <c r="D14" s="28"/>
      <c r="E14" s="28"/>
      <c r="F14" s="28"/>
      <c r="G14" s="28"/>
      <c r="H14" s="28"/>
      <c r="I14" s="16"/>
      <c r="J14" s="16">
        <v>2</v>
      </c>
      <c r="K14" s="16">
        <v>12</v>
      </c>
      <c r="L14" s="16">
        <v>60</v>
      </c>
      <c r="M14" s="16"/>
      <c r="N14" s="16"/>
      <c r="O14" s="16">
        <v>101</v>
      </c>
      <c r="P14" s="16">
        <v>1.01</v>
      </c>
      <c r="Q14" s="16">
        <v>8.1176978999999996E-2</v>
      </c>
      <c r="R14" s="16"/>
      <c r="S14" s="16"/>
      <c r="T14" s="16"/>
      <c r="U14" s="16"/>
      <c r="V14" s="16">
        <v>1</v>
      </c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</row>
    <row r="15" spans="1:50" s="32" customFormat="1" ht="15">
      <c r="A15" s="28"/>
      <c r="B15" s="28"/>
      <c r="C15" s="28"/>
      <c r="D15" s="28"/>
      <c r="E15" s="28"/>
      <c r="F15" s="28"/>
      <c r="G15" s="28"/>
      <c r="H15" s="28"/>
      <c r="I15" s="16"/>
      <c r="J15" s="16">
        <v>2</v>
      </c>
      <c r="K15" s="16">
        <v>13</v>
      </c>
      <c r="L15" s="16"/>
      <c r="M15" s="16"/>
      <c r="N15" s="16"/>
      <c r="O15" s="16">
        <v>61</v>
      </c>
      <c r="P15" s="16">
        <v>0.61</v>
      </c>
      <c r="Q15" s="16">
        <v>2.9610777000000001E-2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>
        <v>1</v>
      </c>
      <c r="AC15" s="16"/>
      <c r="AD15" s="16"/>
      <c r="AE15" s="16"/>
      <c r="AF15" s="16"/>
      <c r="AG15" s="16"/>
      <c r="AH15" s="16"/>
      <c r="AI15" s="16"/>
      <c r="AJ15" s="16"/>
      <c r="AK15" s="16"/>
    </row>
    <row r="16" spans="1:50" s="32" customFormat="1" ht="15">
      <c r="A16" s="28"/>
      <c r="B16" s="28"/>
      <c r="C16" s="28"/>
      <c r="D16" s="28"/>
      <c r="E16" s="28"/>
      <c r="F16" s="28"/>
      <c r="G16" s="28"/>
      <c r="H16" s="28"/>
      <c r="I16" s="16"/>
      <c r="J16" s="16">
        <v>2</v>
      </c>
      <c r="K16" s="16">
        <v>5</v>
      </c>
      <c r="L16" s="16"/>
      <c r="M16" s="16"/>
      <c r="N16" s="16"/>
      <c r="O16" s="16">
        <v>41</v>
      </c>
      <c r="P16" s="16">
        <v>0.41</v>
      </c>
      <c r="Q16" s="16">
        <v>1.3376973E-2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>
        <v>1</v>
      </c>
      <c r="AJ16" s="16"/>
      <c r="AK16" s="16"/>
    </row>
    <row r="17" spans="1:37" s="32" customFormat="1" ht="15">
      <c r="A17" s="28"/>
      <c r="B17" s="28"/>
      <c r="C17" s="28"/>
      <c r="D17" s="28"/>
      <c r="E17" s="28"/>
      <c r="F17" s="28"/>
      <c r="G17" s="28"/>
      <c r="H17" s="28"/>
      <c r="I17" s="16"/>
      <c r="J17" s="16">
        <v>2</v>
      </c>
      <c r="K17" s="16">
        <v>1</v>
      </c>
      <c r="L17" s="16"/>
      <c r="M17" s="16"/>
      <c r="N17" s="16"/>
      <c r="O17" s="16">
        <v>15</v>
      </c>
      <c r="P17" s="16">
        <v>0.15</v>
      </c>
      <c r="Q17" s="16">
        <v>1.790493E-3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v>1</v>
      </c>
      <c r="AJ17" s="16"/>
      <c r="AK17" s="16"/>
    </row>
    <row r="18" spans="1:37" s="32" customFormat="1" ht="15">
      <c r="A18" s="28"/>
      <c r="B18" s="28"/>
      <c r="C18" s="28"/>
      <c r="D18" s="28"/>
      <c r="E18" s="28"/>
      <c r="F18" s="28"/>
      <c r="G18" s="28"/>
      <c r="H18" s="28"/>
      <c r="I18" s="16"/>
      <c r="J18" s="16">
        <v>2</v>
      </c>
      <c r="K18" s="16">
        <v>10</v>
      </c>
      <c r="L18" s="16"/>
      <c r="M18" s="16"/>
      <c r="N18" s="16"/>
      <c r="O18" s="16">
        <v>46</v>
      </c>
      <c r="P18" s="16">
        <v>0.46</v>
      </c>
      <c r="Q18" s="16">
        <v>1.6838592999999999E-2</v>
      </c>
      <c r="R18" s="16"/>
      <c r="S18" s="16"/>
      <c r="T18" s="16"/>
      <c r="U18" s="16"/>
      <c r="V18" s="16">
        <v>1</v>
      </c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</row>
    <row r="19" spans="1:37" s="32" customFormat="1" ht="15">
      <c r="A19" s="28"/>
      <c r="B19" s="28"/>
      <c r="C19" s="28"/>
      <c r="D19" s="28"/>
      <c r="E19" s="28"/>
      <c r="F19" s="28"/>
      <c r="G19" s="28"/>
      <c r="H19" s="28"/>
      <c r="I19" s="16"/>
      <c r="J19" s="16">
        <v>2</v>
      </c>
      <c r="K19" s="16">
        <v>3.28</v>
      </c>
      <c r="L19" s="16"/>
      <c r="M19" s="16"/>
      <c r="N19" s="16"/>
      <c r="O19" s="16">
        <v>13.5</v>
      </c>
      <c r="P19" s="16">
        <v>0.13500000000000001</v>
      </c>
      <c r="Q19" s="16">
        <v>1.4502989999999999E-3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>
        <v>1</v>
      </c>
      <c r="AI19" s="16"/>
      <c r="AJ19" s="16"/>
      <c r="AK19" s="16"/>
    </row>
    <row r="20" spans="1:37" s="32" customFormat="1" ht="15">
      <c r="A20" s="28"/>
      <c r="B20" s="28"/>
      <c r="C20" s="28"/>
      <c r="D20" s="28"/>
      <c r="E20" s="28"/>
      <c r="F20" s="28"/>
      <c r="G20" s="28"/>
      <c r="H20" s="28"/>
      <c r="I20" s="16"/>
      <c r="J20" s="16">
        <v>2</v>
      </c>
      <c r="K20" s="16">
        <v>13</v>
      </c>
      <c r="L20" s="16"/>
      <c r="M20" s="16"/>
      <c r="N20" s="16"/>
      <c r="O20" s="16">
        <v>56.5</v>
      </c>
      <c r="P20" s="16">
        <v>0.56499999999999995</v>
      </c>
      <c r="Q20" s="16">
        <v>2.5403117999999999E-2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>
        <v>1</v>
      </c>
      <c r="AC20" s="16"/>
      <c r="AD20" s="16"/>
      <c r="AE20" s="16"/>
      <c r="AF20" s="16"/>
      <c r="AG20" s="16"/>
      <c r="AH20" s="16"/>
      <c r="AI20" s="16"/>
      <c r="AJ20" s="16"/>
      <c r="AK20" s="16"/>
    </row>
    <row r="21" spans="1:37" s="35" customFormat="1" ht="15">
      <c r="A21" s="32"/>
      <c r="B21" s="32"/>
      <c r="C21" s="32"/>
      <c r="D21" s="32"/>
      <c r="E21" s="32"/>
      <c r="F21" s="32"/>
      <c r="G21" s="32"/>
      <c r="H21" s="32"/>
      <c r="I21" s="16"/>
      <c r="J21" s="16">
        <v>2</v>
      </c>
      <c r="K21" s="16">
        <v>12</v>
      </c>
      <c r="L21" s="16"/>
      <c r="M21" s="16"/>
      <c r="N21" s="16"/>
      <c r="O21" s="16">
        <v>80</v>
      </c>
      <c r="P21" s="16">
        <v>0.8</v>
      </c>
      <c r="Q21" s="16">
        <v>5.0929582000000001E-2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>
        <v>1</v>
      </c>
      <c r="AC21" s="16"/>
      <c r="AD21" s="16"/>
      <c r="AE21" s="16"/>
      <c r="AF21" s="16"/>
      <c r="AG21" s="16"/>
      <c r="AH21" s="16"/>
      <c r="AI21" s="16"/>
      <c r="AJ21" s="16"/>
      <c r="AK21" s="16"/>
    </row>
    <row r="22" spans="1:37" s="32" customFormat="1" ht="45" customHeight="1">
      <c r="I22" s="16"/>
      <c r="J22" s="16">
        <v>2</v>
      </c>
      <c r="K22" s="16">
        <v>12.7</v>
      </c>
      <c r="L22" s="16"/>
      <c r="M22" s="16"/>
      <c r="N22" s="16"/>
      <c r="O22" s="16">
        <v>183</v>
      </c>
      <c r="P22" s="16">
        <v>1.83</v>
      </c>
      <c r="Q22" s="16">
        <v>0.26649699399999999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>
        <v>1</v>
      </c>
      <c r="AC22" s="16"/>
      <c r="AD22" s="16"/>
      <c r="AE22" s="16"/>
      <c r="AF22" s="16"/>
      <c r="AG22" s="16"/>
      <c r="AH22" s="16"/>
      <c r="AI22" s="16"/>
      <c r="AJ22" s="16"/>
      <c r="AK22" s="16"/>
    </row>
    <row r="23" spans="1:37" s="32" customFormat="1" ht="15">
      <c r="A23" s="28"/>
      <c r="B23" s="28"/>
      <c r="C23" s="28"/>
      <c r="D23" s="28"/>
      <c r="E23" s="28"/>
      <c r="F23" s="28"/>
      <c r="G23" s="28"/>
      <c r="H23" s="28"/>
      <c r="I23" s="16"/>
      <c r="J23" s="16">
        <v>2</v>
      </c>
      <c r="K23" s="16">
        <v>4.12</v>
      </c>
      <c r="L23" s="16"/>
      <c r="M23" s="16"/>
      <c r="N23" s="16"/>
      <c r="O23" s="16">
        <v>14</v>
      </c>
      <c r="P23" s="16">
        <v>0.14000000000000001</v>
      </c>
      <c r="Q23" s="16">
        <v>1.5597180000000001E-3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>
        <v>1</v>
      </c>
      <c r="AI23" s="16"/>
      <c r="AJ23" s="16"/>
      <c r="AK23" s="16"/>
    </row>
    <row r="24" spans="1:37" s="32" customFormat="1" ht="15">
      <c r="A24" s="28"/>
      <c r="B24" s="28"/>
      <c r="C24" s="28"/>
      <c r="D24" s="28"/>
      <c r="E24" s="28"/>
      <c r="F24" s="28"/>
      <c r="G24" s="28"/>
      <c r="H24" s="28"/>
      <c r="I24" s="16"/>
      <c r="J24" s="16">
        <v>3</v>
      </c>
      <c r="K24" s="16">
        <v>8</v>
      </c>
      <c r="L24" s="16">
        <v>35</v>
      </c>
      <c r="M24" s="16"/>
      <c r="N24" s="16"/>
      <c r="O24" s="16">
        <v>85</v>
      </c>
      <c r="P24" s="16">
        <v>0.85</v>
      </c>
      <c r="Q24" s="16">
        <v>5.7494722999999998E-2</v>
      </c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>
        <v>1</v>
      </c>
      <c r="AJ24" s="16"/>
      <c r="AK24" s="16"/>
    </row>
    <row r="25" spans="1:37" s="32" customFormat="1" ht="15">
      <c r="A25" s="28"/>
      <c r="B25" s="28"/>
      <c r="C25" s="28"/>
      <c r="D25" s="28"/>
      <c r="E25" s="28"/>
      <c r="F25" s="28"/>
      <c r="G25" s="28"/>
      <c r="H25" s="28"/>
      <c r="I25" s="16"/>
      <c r="J25" s="16">
        <v>3</v>
      </c>
      <c r="K25" s="16">
        <v>4.3499999999999996</v>
      </c>
      <c r="L25" s="16">
        <v>75</v>
      </c>
      <c r="M25" s="16"/>
      <c r="N25" s="16"/>
      <c r="O25" s="16">
        <v>25</v>
      </c>
      <c r="P25" s="16">
        <v>0.25</v>
      </c>
      <c r="Q25" s="16">
        <v>4.9735919999999998E-3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>
        <v>1</v>
      </c>
      <c r="AJ25" s="16"/>
      <c r="AK25" s="16"/>
    </row>
    <row r="26" spans="1:37" s="32" customFormat="1" ht="15">
      <c r="A26" s="28"/>
      <c r="B26" s="28"/>
      <c r="C26" s="28"/>
      <c r="D26" s="28"/>
      <c r="E26" s="28"/>
      <c r="F26" s="28"/>
      <c r="G26" s="28"/>
      <c r="H26" s="28"/>
      <c r="I26" s="16"/>
      <c r="J26" s="16">
        <v>3</v>
      </c>
      <c r="K26" s="16">
        <v>4.3499999999999996</v>
      </c>
      <c r="L26" s="16">
        <v>65</v>
      </c>
      <c r="M26" s="16"/>
      <c r="N26" s="16"/>
      <c r="O26" s="16">
        <v>23</v>
      </c>
      <c r="P26" s="16">
        <v>0.23</v>
      </c>
      <c r="Q26" s="16">
        <v>4.2096479999999999E-3</v>
      </c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>
        <v>1</v>
      </c>
      <c r="AJ26" s="16"/>
      <c r="AK26" s="16"/>
    </row>
    <row r="27" spans="1:37" s="32" customFormat="1" ht="15">
      <c r="A27" s="28"/>
      <c r="B27" s="28"/>
      <c r="C27" s="28"/>
      <c r="D27" s="28"/>
      <c r="E27" s="28"/>
      <c r="F27" s="28"/>
      <c r="G27" s="28"/>
      <c r="H27" s="28"/>
      <c r="I27" s="16"/>
      <c r="J27" s="16">
        <v>3</v>
      </c>
      <c r="K27" s="16">
        <v>3.3</v>
      </c>
      <c r="L27" s="16">
        <v>60</v>
      </c>
      <c r="M27" s="16"/>
      <c r="N27" s="16"/>
      <c r="O27" s="16">
        <v>10</v>
      </c>
      <c r="P27" s="16">
        <v>0.1</v>
      </c>
      <c r="Q27" s="16">
        <v>7.9577499999999998E-4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>
        <v>1</v>
      </c>
      <c r="AJ27" s="16"/>
      <c r="AK27" s="16"/>
    </row>
    <row r="28" spans="1:37" s="32" customFormat="1" ht="15">
      <c r="A28" s="28"/>
      <c r="B28" s="28"/>
      <c r="C28" s="28"/>
      <c r="D28" s="28"/>
      <c r="E28" s="28"/>
      <c r="F28" s="28"/>
      <c r="G28" s="28"/>
      <c r="H28" s="28"/>
      <c r="I28" s="16"/>
      <c r="J28" s="16">
        <v>3</v>
      </c>
      <c r="K28" s="16">
        <v>7</v>
      </c>
      <c r="L28" s="16"/>
      <c r="M28" s="16"/>
      <c r="N28" s="16"/>
      <c r="O28" s="16">
        <v>70</v>
      </c>
      <c r="P28" s="16">
        <v>0.7</v>
      </c>
      <c r="Q28" s="16">
        <v>3.8992961E-2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>
        <v>1</v>
      </c>
      <c r="AC28" s="16"/>
      <c r="AD28" s="16"/>
      <c r="AE28" s="16"/>
      <c r="AF28" s="16"/>
      <c r="AG28" s="16"/>
      <c r="AH28" s="16"/>
      <c r="AI28" s="16"/>
      <c r="AJ28" s="16"/>
      <c r="AK28" s="16"/>
    </row>
    <row r="29" spans="1:37" s="32" customFormat="1" ht="15">
      <c r="A29" s="28"/>
      <c r="B29" s="28"/>
      <c r="C29" s="28"/>
      <c r="D29" s="28"/>
      <c r="E29" s="28"/>
      <c r="F29" s="28"/>
      <c r="G29" s="28"/>
      <c r="H29" s="28"/>
      <c r="I29" s="16"/>
      <c r="J29" s="16">
        <v>3</v>
      </c>
      <c r="K29" s="16">
        <v>2.85</v>
      </c>
      <c r="L29" s="16"/>
      <c r="M29" s="16"/>
      <c r="N29" s="16"/>
      <c r="O29" s="16">
        <v>11</v>
      </c>
      <c r="P29" s="16">
        <v>0.11</v>
      </c>
      <c r="Q29" s="16">
        <v>9.6288700000000005E-4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>
        <v>1</v>
      </c>
      <c r="AH29" s="16"/>
      <c r="AI29" s="16"/>
      <c r="AJ29" s="16"/>
      <c r="AK29" s="16"/>
    </row>
    <row r="30" spans="1:37" s="32" customFormat="1" ht="15">
      <c r="A30" s="28"/>
      <c r="B30" s="28"/>
      <c r="C30" s="28"/>
      <c r="D30" s="28"/>
      <c r="E30" s="28"/>
      <c r="F30" s="28"/>
      <c r="G30" s="28"/>
      <c r="H30" s="28"/>
      <c r="I30" s="16"/>
      <c r="J30" s="16">
        <v>3</v>
      </c>
      <c r="K30" s="16">
        <v>6</v>
      </c>
      <c r="L30" s="16"/>
      <c r="M30" s="16"/>
      <c r="N30" s="16"/>
      <c r="O30" s="16">
        <v>26</v>
      </c>
      <c r="P30" s="16">
        <v>0.26</v>
      </c>
      <c r="Q30" s="16">
        <v>5.3794369999999999E-3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>
        <v>1</v>
      </c>
      <c r="AC30" s="16"/>
      <c r="AD30" s="16"/>
      <c r="AE30" s="16"/>
      <c r="AF30" s="16"/>
      <c r="AG30" s="16"/>
      <c r="AH30" s="16"/>
      <c r="AI30" s="16"/>
      <c r="AJ30" s="16"/>
      <c r="AK30" s="16"/>
    </row>
    <row r="31" spans="1:37" s="32" customFormat="1" ht="15">
      <c r="A31" s="28"/>
      <c r="B31" s="28"/>
      <c r="C31" s="28"/>
      <c r="D31" s="28"/>
      <c r="E31" s="28"/>
      <c r="F31" s="28"/>
      <c r="G31" s="28"/>
      <c r="H31" s="28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</row>
    <row r="32" spans="1:37" s="32" customFormat="1" ht="12">
      <c r="A32" s="28"/>
      <c r="B32" s="28"/>
      <c r="C32" s="28"/>
      <c r="D32" s="28"/>
      <c r="E32" s="28"/>
      <c r="F32" s="28"/>
      <c r="G32" s="28"/>
      <c r="H32" s="28"/>
      <c r="I32" s="29"/>
      <c r="J32" s="116"/>
      <c r="K32" s="29"/>
      <c r="L32" s="29"/>
      <c r="M32" s="29"/>
      <c r="N32" s="29"/>
      <c r="O32" s="30"/>
      <c r="P32" s="25"/>
      <c r="Q32" s="27"/>
      <c r="R32" s="91"/>
      <c r="S32" s="91"/>
      <c r="T32" s="29"/>
      <c r="U32" s="31"/>
      <c r="V32" s="31"/>
      <c r="W32" s="31"/>
      <c r="X32" s="31"/>
      <c r="Y32" s="31"/>
      <c r="Z32" s="31"/>
      <c r="AA32" s="29"/>
      <c r="AB32" s="31"/>
      <c r="AC32" s="29"/>
      <c r="AD32" s="29"/>
      <c r="AE32" s="144"/>
      <c r="AF32" s="144"/>
    </row>
    <row r="33" spans="1:32" s="32" customFormat="1" ht="12">
      <c r="A33" s="28"/>
      <c r="B33" s="28"/>
      <c r="C33" s="28"/>
      <c r="D33" s="28"/>
      <c r="E33" s="28"/>
      <c r="F33" s="28"/>
      <c r="G33" s="28"/>
      <c r="H33" s="28"/>
      <c r="I33" s="29"/>
      <c r="J33" s="116"/>
      <c r="K33" s="29"/>
      <c r="L33" s="29"/>
      <c r="M33" s="29"/>
      <c r="N33" s="29"/>
      <c r="O33" s="30"/>
      <c r="P33" s="25"/>
      <c r="Q33" s="27"/>
      <c r="R33" s="91"/>
      <c r="S33" s="91"/>
      <c r="T33" s="29"/>
      <c r="U33" s="31"/>
      <c r="V33" s="31"/>
      <c r="W33" s="31"/>
      <c r="X33" s="31"/>
      <c r="Y33" s="31"/>
      <c r="Z33" s="31"/>
      <c r="AA33" s="29"/>
      <c r="AB33" s="31"/>
      <c r="AC33" s="29"/>
      <c r="AD33" s="29"/>
      <c r="AE33" s="144"/>
      <c r="AF33" s="144"/>
    </row>
    <row r="34" spans="1:32" s="32" customFormat="1" ht="12">
      <c r="A34" s="28"/>
      <c r="B34" s="28"/>
      <c r="C34" s="28"/>
      <c r="D34" s="28"/>
      <c r="E34" s="28"/>
      <c r="F34" s="28"/>
      <c r="G34" s="28"/>
      <c r="H34" s="28"/>
      <c r="I34" s="29"/>
      <c r="J34" s="116"/>
      <c r="K34" s="29"/>
      <c r="L34" s="29"/>
      <c r="M34" s="29"/>
      <c r="N34" s="29"/>
      <c r="O34" s="30"/>
      <c r="P34" s="25"/>
      <c r="Q34" s="27"/>
      <c r="R34" s="91"/>
      <c r="S34" s="91"/>
      <c r="T34" s="29"/>
      <c r="U34" s="31"/>
      <c r="V34" s="31"/>
      <c r="W34" s="31"/>
      <c r="X34" s="31"/>
      <c r="Y34" s="31"/>
      <c r="Z34" s="31"/>
      <c r="AA34" s="29"/>
      <c r="AB34" s="31"/>
      <c r="AC34" s="29"/>
      <c r="AD34" s="29"/>
      <c r="AE34" s="144"/>
      <c r="AF34" s="144"/>
    </row>
    <row r="35" spans="1:32" s="32" customFormat="1" ht="12">
      <c r="A35" s="28"/>
      <c r="B35" s="28"/>
      <c r="C35" s="28"/>
      <c r="D35" s="28"/>
      <c r="E35" s="28"/>
      <c r="F35" s="28"/>
      <c r="G35" s="28"/>
      <c r="H35" s="28"/>
      <c r="I35" s="29"/>
      <c r="J35" s="116"/>
      <c r="K35" s="29"/>
      <c r="L35" s="29"/>
      <c r="M35" s="29"/>
      <c r="N35" s="29"/>
      <c r="O35" s="30"/>
      <c r="P35" s="25"/>
      <c r="Q35" s="27"/>
      <c r="R35" s="91"/>
      <c r="S35" s="91"/>
      <c r="T35" s="29"/>
      <c r="U35" s="31"/>
      <c r="V35" s="31"/>
      <c r="W35" s="31"/>
      <c r="X35" s="31"/>
      <c r="Y35" s="31"/>
      <c r="Z35" s="31"/>
      <c r="AA35" s="29"/>
      <c r="AB35" s="31"/>
      <c r="AC35" s="29"/>
      <c r="AD35" s="29"/>
      <c r="AE35" s="144"/>
      <c r="AF35" s="144"/>
    </row>
    <row r="36" spans="1:32" s="32" customFormat="1" ht="12">
      <c r="A36" s="28"/>
      <c r="B36" s="28"/>
      <c r="C36" s="28"/>
      <c r="D36" s="28"/>
      <c r="E36" s="28"/>
      <c r="F36" s="28"/>
      <c r="G36" s="28"/>
      <c r="H36" s="28"/>
      <c r="I36" s="29"/>
      <c r="J36" s="116"/>
      <c r="K36" s="29"/>
      <c r="L36" s="29"/>
      <c r="M36" s="29"/>
      <c r="N36" s="29"/>
      <c r="O36" s="30"/>
      <c r="P36" s="25"/>
      <c r="Q36" s="27"/>
      <c r="R36" s="91"/>
      <c r="S36" s="91"/>
      <c r="T36" s="29"/>
      <c r="U36" s="31"/>
      <c r="V36" s="31"/>
      <c r="W36" s="31"/>
      <c r="X36" s="31"/>
      <c r="Y36" s="31"/>
      <c r="Z36" s="31"/>
      <c r="AA36" s="29"/>
      <c r="AB36" s="31"/>
      <c r="AC36" s="29"/>
      <c r="AD36" s="29"/>
      <c r="AE36" s="144"/>
      <c r="AF36" s="144"/>
    </row>
    <row r="37" spans="1:32" s="32" customFormat="1" ht="12">
      <c r="A37" s="28"/>
      <c r="B37" s="28"/>
      <c r="C37" s="28"/>
      <c r="D37" s="28"/>
      <c r="E37" s="28"/>
      <c r="F37" s="28"/>
      <c r="G37" s="28"/>
      <c r="H37" s="28"/>
      <c r="I37" s="29"/>
      <c r="J37" s="116"/>
      <c r="K37" s="29"/>
      <c r="L37" s="29"/>
      <c r="M37" s="29"/>
      <c r="N37" s="29"/>
      <c r="O37" s="30"/>
      <c r="P37" s="25"/>
      <c r="Q37" s="27"/>
      <c r="R37" s="91"/>
      <c r="S37" s="91"/>
      <c r="T37" s="29"/>
      <c r="U37" s="31"/>
      <c r="V37" s="31"/>
      <c r="W37" s="31"/>
      <c r="X37" s="31"/>
      <c r="Y37" s="31"/>
      <c r="Z37" s="31"/>
      <c r="AA37" s="29"/>
      <c r="AB37" s="31"/>
      <c r="AC37" s="29"/>
      <c r="AD37" s="29"/>
      <c r="AE37" s="144"/>
      <c r="AF37" s="144"/>
    </row>
    <row r="38" spans="1:32" s="32" customFormat="1" ht="12">
      <c r="A38" s="28"/>
      <c r="B38" s="28"/>
      <c r="C38" s="28"/>
      <c r="D38" s="28"/>
      <c r="E38" s="28"/>
      <c r="F38" s="28"/>
      <c r="G38" s="28"/>
      <c r="H38" s="28"/>
      <c r="I38" s="29"/>
      <c r="J38" s="116"/>
      <c r="K38" s="29"/>
      <c r="L38" s="29"/>
      <c r="M38" s="29"/>
      <c r="N38" s="29"/>
      <c r="O38" s="30"/>
      <c r="P38" s="25"/>
      <c r="Q38" s="27"/>
      <c r="R38" s="91"/>
      <c r="S38" s="91"/>
      <c r="T38" s="29"/>
      <c r="U38" s="31"/>
      <c r="V38" s="31"/>
      <c r="W38" s="31"/>
      <c r="X38" s="31"/>
      <c r="Y38" s="31"/>
      <c r="Z38" s="31"/>
      <c r="AA38" s="29"/>
      <c r="AB38" s="31"/>
      <c r="AC38" s="29"/>
      <c r="AD38" s="29"/>
      <c r="AE38" s="144"/>
      <c r="AF38" s="144"/>
    </row>
    <row r="39" spans="1:32" s="32" customFormat="1" ht="12">
      <c r="A39" s="28"/>
      <c r="B39" s="28"/>
      <c r="C39" s="28"/>
      <c r="D39" s="28"/>
      <c r="E39" s="28"/>
      <c r="F39" s="28"/>
      <c r="G39" s="28"/>
      <c r="H39" s="28"/>
      <c r="I39" s="29"/>
      <c r="J39" s="116"/>
      <c r="K39" s="29"/>
      <c r="L39" s="29"/>
      <c r="M39" s="29"/>
      <c r="N39" s="29"/>
      <c r="O39" s="30"/>
      <c r="P39" s="25"/>
      <c r="Q39" s="27"/>
      <c r="R39" s="91"/>
      <c r="S39" s="91"/>
      <c r="T39" s="29"/>
      <c r="U39" s="31"/>
      <c r="V39" s="31"/>
      <c r="W39" s="31"/>
      <c r="X39" s="31"/>
      <c r="Y39" s="31"/>
      <c r="Z39" s="31"/>
      <c r="AA39" s="29"/>
      <c r="AB39" s="31"/>
      <c r="AC39" s="29"/>
      <c r="AD39" s="29"/>
      <c r="AE39" s="144"/>
      <c r="AF39" s="144"/>
    </row>
    <row r="40" spans="1:32" s="32" customFormat="1" ht="12">
      <c r="A40" s="28"/>
      <c r="B40" s="28"/>
      <c r="C40" s="28"/>
      <c r="D40" s="28"/>
      <c r="E40" s="28"/>
      <c r="F40" s="28"/>
      <c r="G40" s="28"/>
      <c r="H40" s="28"/>
      <c r="I40" s="29"/>
      <c r="J40" s="116"/>
      <c r="K40" s="29"/>
      <c r="L40" s="29"/>
      <c r="M40" s="29"/>
      <c r="N40" s="29"/>
      <c r="O40" s="30"/>
      <c r="P40" s="25"/>
      <c r="Q40" s="27"/>
      <c r="R40" s="91"/>
      <c r="S40" s="91"/>
      <c r="T40" s="29"/>
      <c r="U40" s="31"/>
      <c r="V40" s="31"/>
      <c r="W40" s="31"/>
      <c r="X40" s="31"/>
      <c r="Y40" s="31"/>
      <c r="Z40" s="31"/>
      <c r="AA40" s="29"/>
      <c r="AB40" s="31"/>
      <c r="AC40" s="29"/>
      <c r="AD40" s="29"/>
      <c r="AE40" s="144"/>
      <c r="AF40" s="144"/>
    </row>
    <row r="41" spans="1:32" s="32" customFormat="1" ht="12">
      <c r="A41" s="28"/>
      <c r="B41" s="28"/>
      <c r="C41" s="28"/>
      <c r="D41" s="28"/>
      <c r="E41" s="28"/>
      <c r="F41" s="28"/>
      <c r="G41" s="28"/>
      <c r="H41" s="28"/>
      <c r="I41" s="29"/>
      <c r="J41" s="116"/>
      <c r="K41" s="29"/>
      <c r="L41" s="29"/>
      <c r="M41" s="29"/>
      <c r="N41" s="29"/>
      <c r="O41" s="30"/>
      <c r="P41" s="25"/>
      <c r="Q41" s="27"/>
      <c r="R41" s="91"/>
      <c r="S41" s="91"/>
      <c r="T41" s="29"/>
      <c r="U41" s="31"/>
      <c r="V41" s="31"/>
      <c r="W41" s="31"/>
      <c r="X41" s="31"/>
      <c r="Y41" s="31"/>
      <c r="Z41" s="31"/>
      <c r="AA41" s="29"/>
      <c r="AB41" s="31"/>
      <c r="AC41" s="29"/>
      <c r="AD41" s="29"/>
      <c r="AE41" s="144"/>
      <c r="AF41" s="144"/>
    </row>
    <row r="42" spans="1:32" s="32" customFormat="1" ht="12">
      <c r="A42" s="28"/>
      <c r="B42" s="28"/>
      <c r="C42" s="28"/>
      <c r="D42" s="28"/>
      <c r="E42" s="28"/>
      <c r="F42" s="28"/>
      <c r="G42" s="28"/>
      <c r="H42" s="28"/>
      <c r="I42" s="29"/>
      <c r="J42" s="116"/>
      <c r="K42" s="29"/>
      <c r="L42" s="29"/>
      <c r="M42" s="29"/>
      <c r="N42" s="29"/>
      <c r="O42" s="30"/>
      <c r="P42" s="25"/>
      <c r="Q42" s="27"/>
      <c r="R42" s="91"/>
      <c r="S42" s="91"/>
      <c r="T42" s="29"/>
      <c r="U42" s="31"/>
      <c r="V42" s="31"/>
      <c r="W42" s="31"/>
      <c r="X42" s="31"/>
      <c r="Y42" s="31"/>
      <c r="Z42" s="31"/>
      <c r="AA42" s="29"/>
      <c r="AB42" s="31"/>
      <c r="AC42" s="29"/>
      <c r="AD42" s="29"/>
      <c r="AE42" s="144"/>
      <c r="AF42" s="144"/>
    </row>
    <row r="43" spans="1:32" s="28" customFormat="1" ht="12">
      <c r="I43" s="29"/>
      <c r="J43" s="116"/>
      <c r="K43" s="29"/>
      <c r="L43" s="29"/>
      <c r="M43" s="29"/>
      <c r="N43" s="29"/>
      <c r="O43" s="30"/>
      <c r="P43" s="25"/>
      <c r="Q43" s="27"/>
      <c r="R43" s="91"/>
      <c r="S43" s="91"/>
      <c r="T43" s="29"/>
      <c r="U43" s="31"/>
      <c r="V43" s="31"/>
      <c r="W43" s="31"/>
      <c r="X43" s="31"/>
      <c r="Y43" s="31"/>
      <c r="Z43" s="31"/>
      <c r="AA43" s="29"/>
      <c r="AB43" s="31"/>
      <c r="AC43" s="29"/>
      <c r="AD43" s="29"/>
      <c r="AE43" s="144"/>
      <c r="AF43" s="144"/>
    </row>
    <row r="44" spans="1:32" s="28" customFormat="1" ht="12">
      <c r="I44" s="29"/>
      <c r="J44" s="116"/>
      <c r="K44" s="29"/>
      <c r="L44" s="29"/>
      <c r="M44" s="29"/>
      <c r="N44" s="29"/>
      <c r="O44" s="30"/>
      <c r="P44" s="25"/>
      <c r="Q44" s="27"/>
      <c r="R44" s="91"/>
      <c r="S44" s="91"/>
      <c r="T44" s="29"/>
      <c r="U44" s="31"/>
      <c r="V44" s="31"/>
      <c r="W44" s="31"/>
      <c r="X44" s="31"/>
      <c r="Y44" s="31"/>
      <c r="Z44" s="31"/>
      <c r="AA44" s="29"/>
      <c r="AB44" s="31"/>
      <c r="AC44" s="29"/>
      <c r="AD44" s="29"/>
      <c r="AE44" s="144"/>
      <c r="AF44" s="144"/>
    </row>
    <row r="45" spans="1:32" s="28" customFormat="1" ht="12">
      <c r="I45" s="29"/>
      <c r="J45" s="116"/>
      <c r="K45" s="29"/>
      <c r="L45" s="29"/>
      <c r="M45" s="29"/>
      <c r="N45" s="29"/>
      <c r="O45" s="30"/>
      <c r="P45" s="25"/>
      <c r="Q45" s="27"/>
      <c r="R45" s="91"/>
      <c r="S45" s="91"/>
      <c r="T45" s="29"/>
      <c r="U45" s="31"/>
      <c r="V45" s="31"/>
      <c r="W45" s="31"/>
      <c r="X45" s="31"/>
      <c r="Y45" s="31"/>
      <c r="Z45" s="31"/>
      <c r="AA45" s="29"/>
      <c r="AB45" s="31"/>
      <c r="AC45" s="29"/>
      <c r="AD45" s="29"/>
      <c r="AE45" s="144"/>
      <c r="AF45" s="144"/>
    </row>
    <row r="46" spans="1:32" s="28" customFormat="1" ht="12">
      <c r="I46" s="29"/>
      <c r="J46" s="116"/>
      <c r="K46" s="29"/>
      <c r="L46" s="29"/>
      <c r="M46" s="29"/>
      <c r="N46" s="29"/>
      <c r="O46" s="30"/>
      <c r="P46" s="25"/>
      <c r="Q46" s="27"/>
      <c r="R46" s="91"/>
      <c r="S46" s="91"/>
      <c r="T46" s="29"/>
      <c r="U46" s="31"/>
      <c r="V46" s="31"/>
      <c r="W46" s="31"/>
      <c r="X46" s="31"/>
      <c r="Y46" s="31"/>
      <c r="Z46" s="31"/>
      <c r="AA46" s="29"/>
      <c r="AB46" s="31"/>
      <c r="AC46" s="29"/>
      <c r="AD46" s="29"/>
      <c r="AE46" s="144"/>
      <c r="AF46" s="144"/>
    </row>
    <row r="47" spans="1:32" s="28" customFormat="1" ht="12">
      <c r="I47" s="29"/>
      <c r="J47" s="116"/>
      <c r="K47" s="29"/>
      <c r="L47" s="29"/>
      <c r="M47" s="29"/>
      <c r="N47" s="29"/>
      <c r="O47" s="30"/>
      <c r="P47" s="25"/>
      <c r="Q47" s="27"/>
      <c r="R47" s="91"/>
      <c r="S47" s="91"/>
      <c r="T47" s="29"/>
      <c r="U47" s="31"/>
      <c r="V47" s="31"/>
      <c r="W47" s="31"/>
      <c r="X47" s="31"/>
      <c r="Y47" s="31"/>
      <c r="Z47" s="31"/>
      <c r="AA47" s="29"/>
      <c r="AB47" s="31"/>
      <c r="AC47" s="29"/>
      <c r="AD47" s="29"/>
      <c r="AE47" s="144"/>
      <c r="AF47" s="144"/>
    </row>
    <row r="48" spans="1:32" s="28" customFormat="1" ht="12">
      <c r="A48" s="32"/>
      <c r="B48" s="32"/>
      <c r="C48" s="32"/>
      <c r="D48" s="32"/>
      <c r="E48" s="32"/>
      <c r="F48" s="32"/>
      <c r="G48" s="32"/>
      <c r="H48" s="32"/>
      <c r="I48" s="29"/>
      <c r="J48" s="116"/>
      <c r="K48" s="29"/>
      <c r="L48" s="29"/>
      <c r="M48" s="29"/>
      <c r="N48" s="29"/>
      <c r="O48" s="30"/>
      <c r="P48" s="25"/>
      <c r="Q48" s="27"/>
      <c r="R48" s="91"/>
      <c r="S48" s="91"/>
      <c r="T48" s="29"/>
      <c r="U48" s="31"/>
      <c r="V48" s="31"/>
      <c r="W48" s="31"/>
      <c r="X48" s="31"/>
      <c r="Y48" s="31"/>
      <c r="Z48" s="31"/>
      <c r="AA48" s="29"/>
      <c r="AB48" s="31"/>
      <c r="AC48" s="29"/>
      <c r="AD48" s="29"/>
      <c r="AE48" s="144"/>
      <c r="AF48" s="144"/>
    </row>
    <row r="49" spans="1:32" s="28" customFormat="1" ht="12">
      <c r="A49" s="32"/>
      <c r="B49" s="32"/>
      <c r="C49" s="32"/>
      <c r="D49" s="32"/>
      <c r="E49" s="32"/>
      <c r="F49" s="32"/>
      <c r="G49" s="32"/>
      <c r="H49" s="32"/>
      <c r="I49" s="29"/>
      <c r="J49" s="116"/>
      <c r="K49" s="29"/>
      <c r="L49" s="29"/>
      <c r="M49" s="29"/>
      <c r="N49" s="29"/>
      <c r="O49" s="30"/>
      <c r="P49" s="25"/>
      <c r="Q49" s="27"/>
      <c r="R49" s="91"/>
      <c r="S49" s="91"/>
      <c r="T49" s="29"/>
      <c r="U49" s="31"/>
      <c r="V49" s="31"/>
      <c r="W49" s="31"/>
      <c r="X49" s="31"/>
      <c r="Y49" s="31"/>
      <c r="Z49" s="31"/>
      <c r="AA49" s="29"/>
      <c r="AB49" s="31"/>
      <c r="AC49" s="29"/>
      <c r="AD49" s="29"/>
      <c r="AE49" s="144"/>
      <c r="AF49" s="144"/>
    </row>
    <row r="50" spans="1:32" s="35" customFormat="1" ht="12">
      <c r="A50" s="32"/>
      <c r="B50" s="32"/>
      <c r="C50" s="32"/>
      <c r="D50" s="32"/>
      <c r="E50" s="32"/>
      <c r="F50" s="32"/>
      <c r="G50" s="32"/>
      <c r="H50" s="32"/>
      <c r="I50" s="33"/>
      <c r="J50" s="117"/>
      <c r="K50" s="33"/>
      <c r="L50" s="33"/>
      <c r="M50" s="33"/>
      <c r="N50" s="33"/>
      <c r="O50" s="30"/>
      <c r="P50" s="25"/>
      <c r="Q50" s="27"/>
      <c r="R50" s="91"/>
      <c r="S50" s="91"/>
      <c r="T50" s="33"/>
      <c r="U50" s="34"/>
      <c r="V50" s="34"/>
      <c r="W50" s="34"/>
      <c r="X50" s="34"/>
      <c r="Y50" s="34"/>
      <c r="Z50" s="34"/>
      <c r="AA50" s="33"/>
      <c r="AB50" s="34"/>
      <c r="AC50" s="33"/>
      <c r="AD50" s="33"/>
      <c r="AE50" s="143"/>
      <c r="AF50" s="143"/>
    </row>
    <row r="51" spans="1:32" s="32" customFormat="1" ht="23.25" customHeight="1">
      <c r="I51" s="33"/>
      <c r="J51" s="117"/>
      <c r="K51" s="33"/>
      <c r="L51" s="33"/>
      <c r="M51" s="33"/>
      <c r="N51" s="33"/>
      <c r="O51" s="30"/>
      <c r="P51" s="25"/>
      <c r="Q51" s="27"/>
      <c r="R51" s="91"/>
      <c r="S51" s="91"/>
      <c r="T51" s="33"/>
      <c r="U51" s="34"/>
      <c r="V51" s="34"/>
      <c r="W51" s="34"/>
      <c r="X51" s="34"/>
      <c r="Y51" s="34"/>
      <c r="Z51" s="34"/>
      <c r="AA51" s="33"/>
      <c r="AB51" s="34"/>
      <c r="AC51" s="33"/>
      <c r="AD51" s="33"/>
      <c r="AE51" s="143"/>
      <c r="AF51" s="143"/>
    </row>
    <row r="52" spans="1:32" s="28" customFormat="1" ht="12">
      <c r="A52" s="32"/>
      <c r="B52" s="32"/>
      <c r="C52" s="32"/>
      <c r="D52" s="32"/>
      <c r="E52" s="32"/>
      <c r="F52" s="32"/>
      <c r="G52" s="32"/>
      <c r="H52" s="32"/>
      <c r="I52" s="29"/>
      <c r="J52" s="116"/>
      <c r="K52" s="29"/>
      <c r="L52" s="29"/>
      <c r="M52" s="29"/>
      <c r="N52" s="29"/>
      <c r="O52" s="30"/>
      <c r="P52" s="25"/>
      <c r="Q52" s="27"/>
      <c r="R52" s="91"/>
      <c r="S52" s="91"/>
      <c r="T52" s="29"/>
      <c r="U52" s="31"/>
      <c r="V52" s="31"/>
      <c r="W52" s="31"/>
      <c r="X52" s="31"/>
      <c r="Y52" s="31"/>
      <c r="Z52" s="31"/>
      <c r="AA52" s="29"/>
      <c r="AB52" s="31"/>
      <c r="AC52" s="29"/>
      <c r="AD52" s="29"/>
      <c r="AE52" s="144"/>
      <c r="AF52" s="144"/>
    </row>
    <row r="53" spans="1:32" s="28" customFormat="1" ht="12">
      <c r="A53" s="32"/>
      <c r="B53" s="32"/>
      <c r="C53" s="32"/>
      <c r="D53" s="32"/>
      <c r="E53" s="32"/>
      <c r="F53" s="32"/>
      <c r="G53" s="32"/>
      <c r="H53" s="32"/>
      <c r="I53" s="29"/>
      <c r="J53" s="116"/>
      <c r="K53" s="29"/>
      <c r="L53" s="29"/>
      <c r="M53" s="29"/>
      <c r="N53" s="29"/>
      <c r="O53" s="30"/>
      <c r="P53" s="25"/>
      <c r="Q53" s="27"/>
      <c r="R53" s="91"/>
      <c r="S53" s="91"/>
      <c r="T53" s="29"/>
      <c r="U53" s="31"/>
      <c r="V53" s="31"/>
      <c r="W53" s="31"/>
      <c r="X53" s="31"/>
      <c r="Y53" s="31"/>
      <c r="Z53" s="31"/>
      <c r="AA53" s="29"/>
      <c r="AB53" s="31"/>
      <c r="AC53" s="29"/>
      <c r="AD53" s="29"/>
      <c r="AE53" s="144"/>
      <c r="AF53" s="144"/>
    </row>
    <row r="54" spans="1:32" s="28" customFormat="1" ht="12">
      <c r="A54" s="32"/>
      <c r="B54" s="32"/>
      <c r="C54" s="32"/>
      <c r="D54" s="32"/>
      <c r="E54" s="32"/>
      <c r="F54" s="32"/>
      <c r="G54" s="32"/>
      <c r="H54" s="32"/>
      <c r="I54" s="29"/>
      <c r="J54" s="116"/>
      <c r="K54" s="29"/>
      <c r="L54" s="29"/>
      <c r="M54" s="29"/>
      <c r="N54" s="29"/>
      <c r="O54" s="30"/>
      <c r="P54" s="25"/>
      <c r="Q54" s="27"/>
      <c r="R54" s="91"/>
      <c r="S54" s="91"/>
      <c r="T54" s="29"/>
      <c r="U54" s="31"/>
      <c r="V54" s="31"/>
      <c r="W54" s="31"/>
      <c r="X54" s="31"/>
      <c r="Y54" s="31"/>
      <c r="Z54" s="31"/>
      <c r="AA54" s="29"/>
      <c r="AB54" s="31"/>
      <c r="AC54" s="29"/>
      <c r="AD54" s="29"/>
      <c r="AE54" s="144"/>
      <c r="AF54" s="144"/>
    </row>
    <row r="55" spans="1:32" s="28" customFormat="1" ht="12">
      <c r="I55" s="29"/>
      <c r="J55" s="116"/>
      <c r="K55" s="29"/>
      <c r="L55" s="29"/>
      <c r="M55" s="29"/>
      <c r="N55" s="29"/>
      <c r="O55" s="30"/>
      <c r="P55" s="25"/>
      <c r="Q55" s="27"/>
      <c r="R55" s="91"/>
      <c r="S55" s="91"/>
      <c r="T55" s="29"/>
      <c r="U55" s="31"/>
      <c r="V55" s="31"/>
      <c r="W55" s="31"/>
      <c r="X55" s="31"/>
      <c r="Y55" s="31"/>
      <c r="Z55" s="31"/>
      <c r="AA55" s="29"/>
      <c r="AB55" s="31"/>
      <c r="AC55" s="29"/>
      <c r="AD55" s="29"/>
      <c r="AE55" s="144"/>
      <c r="AF55" s="144"/>
    </row>
    <row r="56" spans="1:32" s="28" customFormat="1" ht="12">
      <c r="I56" s="29"/>
      <c r="J56" s="116"/>
      <c r="K56" s="29"/>
      <c r="L56" s="29"/>
      <c r="M56" s="29"/>
      <c r="N56" s="29"/>
      <c r="O56" s="30"/>
      <c r="P56" s="25"/>
      <c r="Q56" s="27"/>
      <c r="R56" s="91"/>
      <c r="S56" s="91"/>
      <c r="T56" s="29"/>
      <c r="U56" s="31"/>
      <c r="V56" s="31"/>
      <c r="W56" s="31"/>
      <c r="X56" s="31"/>
      <c r="Y56" s="31"/>
      <c r="Z56" s="31"/>
      <c r="AA56" s="29"/>
      <c r="AB56" s="31"/>
      <c r="AC56" s="29"/>
      <c r="AD56" s="29"/>
      <c r="AE56" s="144"/>
      <c r="AF56" s="144"/>
    </row>
    <row r="57" spans="1:32" s="28" customFormat="1" ht="12">
      <c r="I57" s="29"/>
      <c r="J57" s="116"/>
      <c r="K57" s="29"/>
      <c r="L57" s="29"/>
      <c r="M57" s="29"/>
      <c r="N57" s="29"/>
      <c r="O57" s="30"/>
      <c r="P57" s="25"/>
      <c r="Q57" s="27"/>
      <c r="R57" s="91"/>
      <c r="S57" s="91"/>
      <c r="T57" s="29"/>
      <c r="U57" s="31"/>
      <c r="V57" s="29"/>
      <c r="W57" s="29"/>
      <c r="X57" s="29"/>
      <c r="Y57" s="29"/>
      <c r="Z57" s="29"/>
      <c r="AA57" s="29"/>
      <c r="AB57" s="29"/>
      <c r="AC57" s="29"/>
      <c r="AD57" s="29"/>
      <c r="AE57" s="144"/>
      <c r="AF57" s="144"/>
    </row>
    <row r="58" spans="1:32" s="28" customFormat="1" ht="12">
      <c r="I58" s="29"/>
      <c r="J58" s="116"/>
      <c r="K58" s="29"/>
      <c r="L58" s="29"/>
      <c r="M58" s="29"/>
      <c r="N58" s="29"/>
      <c r="O58" s="30"/>
      <c r="P58" s="25"/>
      <c r="Q58" s="27"/>
      <c r="R58" s="91"/>
      <c r="S58" s="91"/>
      <c r="T58" s="29"/>
      <c r="U58" s="29"/>
      <c r="V58" s="29"/>
      <c r="W58" s="29"/>
      <c r="X58" s="31"/>
      <c r="Y58" s="29"/>
      <c r="Z58" s="29"/>
      <c r="AA58" s="29"/>
      <c r="AB58" s="29"/>
      <c r="AC58" s="29"/>
      <c r="AD58" s="29"/>
      <c r="AE58" s="144"/>
      <c r="AF58" s="144"/>
    </row>
    <row r="59" spans="1:32" s="28" customFormat="1" ht="12">
      <c r="I59" s="29"/>
      <c r="J59" s="116"/>
      <c r="K59" s="29"/>
      <c r="L59" s="29"/>
      <c r="M59" s="29"/>
      <c r="N59" s="29"/>
      <c r="O59" s="30"/>
      <c r="P59" s="25"/>
      <c r="Q59" s="27"/>
      <c r="R59" s="91"/>
      <c r="S59" s="91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144"/>
      <c r="AF59" s="144"/>
    </row>
    <row r="60" spans="1:32" s="28" customFormat="1" ht="12">
      <c r="I60" s="29"/>
      <c r="J60" s="116"/>
      <c r="K60" s="29"/>
      <c r="L60" s="29"/>
      <c r="M60" s="29"/>
      <c r="N60" s="29"/>
      <c r="O60" s="30"/>
      <c r="P60" s="25"/>
      <c r="Q60" s="27"/>
      <c r="R60" s="91"/>
      <c r="S60" s="91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 t="b">
        <v>1</v>
      </c>
      <c r="AE60" s="144"/>
      <c r="AF60" s="144"/>
    </row>
    <row r="61" spans="1:32" s="28" customFormat="1" ht="12">
      <c r="I61" s="29"/>
      <c r="J61" s="116"/>
      <c r="K61" s="29"/>
      <c r="L61" s="29"/>
      <c r="M61" s="29"/>
      <c r="N61" s="29"/>
      <c r="O61" s="30"/>
      <c r="P61" s="25"/>
      <c r="Q61" s="27"/>
      <c r="R61" s="91"/>
      <c r="S61" s="91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144"/>
      <c r="AF61" s="144"/>
    </row>
    <row r="62" spans="1:32" s="35" customFormat="1" ht="12">
      <c r="A62" s="32"/>
      <c r="B62" s="32"/>
      <c r="C62" s="32"/>
      <c r="D62" s="32"/>
      <c r="E62" s="32"/>
      <c r="F62" s="32"/>
      <c r="G62" s="32"/>
      <c r="H62" s="32"/>
      <c r="I62" s="33"/>
      <c r="J62" s="117"/>
      <c r="K62" s="33"/>
      <c r="L62" s="33"/>
      <c r="M62" s="33"/>
      <c r="N62" s="33"/>
      <c r="O62" s="30"/>
      <c r="P62" s="25"/>
      <c r="Q62" s="27"/>
      <c r="R62" s="91"/>
      <c r="S62" s="91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143"/>
      <c r="AF62" s="143"/>
    </row>
    <row r="63" spans="1:32" s="32" customFormat="1" ht="45" customHeight="1">
      <c r="I63" s="33"/>
      <c r="J63" s="117"/>
      <c r="K63" s="33"/>
      <c r="L63" s="33"/>
      <c r="M63" s="33"/>
      <c r="N63" s="33"/>
      <c r="O63" s="30"/>
      <c r="P63" s="25"/>
      <c r="Q63" s="27"/>
      <c r="R63" s="91"/>
      <c r="S63" s="91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143"/>
      <c r="AF63" s="143"/>
    </row>
    <row r="64" spans="1:32" s="28" customFormat="1" ht="12">
      <c r="I64" s="29"/>
      <c r="J64" s="116"/>
      <c r="K64" s="29"/>
      <c r="L64" s="29"/>
      <c r="M64" s="29"/>
      <c r="N64" s="29"/>
      <c r="O64" s="30"/>
      <c r="P64" s="25"/>
      <c r="Q64" s="27"/>
      <c r="R64" s="91"/>
      <c r="S64" s="91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144"/>
      <c r="AF64" s="144"/>
    </row>
    <row r="65" spans="1:33" s="28" customFormat="1" ht="12">
      <c r="I65" s="29"/>
      <c r="J65" s="116"/>
      <c r="K65" s="29"/>
      <c r="L65" s="29"/>
      <c r="M65" s="29"/>
      <c r="N65" s="29"/>
      <c r="O65" s="30"/>
      <c r="P65" s="25"/>
      <c r="Q65" s="27"/>
      <c r="R65" s="91"/>
      <c r="S65" s="91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144"/>
      <c r="AF65" s="144"/>
    </row>
    <row r="66" spans="1:33" s="28" customFormat="1" ht="12">
      <c r="A66" s="38" t="s">
        <v>57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7"/>
      <c r="AD66" s="37"/>
      <c r="AE66" s="37"/>
      <c r="AF66" s="37"/>
    </row>
    <row r="67" spans="1:33" s="28" customFormat="1" ht="24.75" thickBot="1">
      <c r="A67" s="65" t="s">
        <v>23</v>
      </c>
      <c r="C67" s="38"/>
      <c r="D67" s="38"/>
      <c r="E67" s="38"/>
      <c r="F67" s="38">
        <v>2</v>
      </c>
      <c r="G67" s="38"/>
      <c r="H67" s="38"/>
      <c r="I67" s="38" t="s">
        <v>90</v>
      </c>
      <c r="J67" s="43">
        <v>1</v>
      </c>
      <c r="K67" s="43">
        <v>5.7</v>
      </c>
      <c r="L67" s="43">
        <v>78</v>
      </c>
      <c r="M67" s="38">
        <v>98</v>
      </c>
      <c r="N67" s="38">
        <v>1.5</v>
      </c>
      <c r="O67" s="39">
        <v>18.7</v>
      </c>
      <c r="P67" s="39">
        <f>O67/100</f>
        <v>0.187</v>
      </c>
      <c r="Q67" s="40">
        <f>(P67^2)/4*PI()</f>
        <v>2.746458837584537E-2</v>
      </c>
      <c r="R67" s="105">
        <f>SUM(Q67:Q91)</f>
        <v>18.571466066833807</v>
      </c>
      <c r="S67" s="105">
        <f>10000/300</f>
        <v>33.333333333333336</v>
      </c>
      <c r="T67" s="38">
        <f>S67*R67</f>
        <v>619.04886889446027</v>
      </c>
      <c r="U67" s="39"/>
      <c r="V67" s="39"/>
      <c r="W67" s="39"/>
      <c r="X67" s="39">
        <v>1</v>
      </c>
      <c r="Y67" s="39"/>
      <c r="Z67" s="39"/>
      <c r="AA67" s="39"/>
      <c r="AB67" s="39"/>
      <c r="AC67" s="32"/>
      <c r="AD67" s="32"/>
      <c r="AE67" s="32"/>
      <c r="AF67" s="32"/>
    </row>
    <row r="68" spans="1:33" s="28" customFormat="1" ht="12.75" thickBot="1">
      <c r="A68" s="41"/>
      <c r="B68" s="39"/>
      <c r="C68" s="39"/>
      <c r="D68" s="39"/>
      <c r="E68" s="39"/>
      <c r="F68" s="39"/>
      <c r="G68" s="95"/>
      <c r="H68" s="95"/>
      <c r="I68" s="95"/>
      <c r="J68" s="103">
        <v>1</v>
      </c>
      <c r="K68" s="103">
        <v>12.5</v>
      </c>
      <c r="L68" s="103">
        <v>76</v>
      </c>
      <c r="M68" s="38">
        <v>100</v>
      </c>
      <c r="N68" s="38">
        <v>1.5</v>
      </c>
      <c r="O68" s="38">
        <v>34</v>
      </c>
      <c r="P68" s="39">
        <f t="shared" ref="P68:P91" si="0">O68/100</f>
        <v>0.34</v>
      </c>
      <c r="Q68" s="40">
        <f t="shared" ref="Q68:Q91" si="1">(P68^2)/4*PI()</f>
        <v>9.0792027688745044E-2</v>
      </c>
      <c r="R68" s="93" t="s">
        <v>108</v>
      </c>
      <c r="S68" s="112"/>
      <c r="T68" s="92"/>
      <c r="U68" s="39"/>
      <c r="V68" s="39"/>
      <c r="W68" s="39"/>
      <c r="X68" s="39">
        <v>1</v>
      </c>
      <c r="Y68" s="39"/>
      <c r="Z68" s="39"/>
      <c r="AA68" s="39"/>
      <c r="AB68" s="39"/>
      <c r="AC68" s="32"/>
      <c r="AD68" s="32"/>
      <c r="AE68" s="32"/>
      <c r="AF68" s="32"/>
    </row>
    <row r="69" spans="1:33" s="28" customFormat="1" ht="12">
      <c r="A69" s="41"/>
      <c r="B69" s="39"/>
      <c r="C69" s="39"/>
      <c r="D69" s="39"/>
      <c r="E69" s="39"/>
      <c r="F69" s="39"/>
      <c r="G69" s="95"/>
      <c r="H69" s="95"/>
      <c r="I69" s="95"/>
      <c r="J69" s="127">
        <v>1</v>
      </c>
      <c r="K69" s="128"/>
      <c r="L69" s="103">
        <v>66</v>
      </c>
      <c r="M69" s="38">
        <v>100</v>
      </c>
      <c r="N69" s="39">
        <v>2</v>
      </c>
      <c r="O69" s="38">
        <v>35</v>
      </c>
      <c r="P69" s="39">
        <f t="shared" si="0"/>
        <v>0.35</v>
      </c>
      <c r="Q69" s="40">
        <f t="shared" si="1"/>
        <v>9.6211275016187398E-2</v>
      </c>
      <c r="R69" s="94"/>
      <c r="S69" s="94"/>
      <c r="T69" s="39"/>
      <c r="U69" s="39"/>
      <c r="V69" s="39"/>
      <c r="W69" s="39"/>
      <c r="X69" s="39">
        <v>1</v>
      </c>
      <c r="Y69" s="39"/>
      <c r="Z69" s="39"/>
      <c r="AA69" s="39"/>
      <c r="AB69" s="39"/>
      <c r="AC69" s="32"/>
      <c r="AD69" s="32"/>
      <c r="AE69" s="32"/>
      <c r="AF69" s="32"/>
    </row>
    <row r="70" spans="1:33" s="28" customFormat="1" ht="12">
      <c r="A70" s="41"/>
      <c r="B70" s="39"/>
      <c r="C70" s="39"/>
      <c r="D70" s="39"/>
      <c r="E70" s="39"/>
      <c r="F70" s="39"/>
      <c r="G70" s="95"/>
      <c r="H70" s="95"/>
      <c r="I70" s="95"/>
      <c r="J70" s="127">
        <v>1</v>
      </c>
      <c r="K70" s="128"/>
      <c r="L70" s="103">
        <v>70</v>
      </c>
      <c r="M70" s="123"/>
      <c r="N70" s="39"/>
      <c r="O70" s="38">
        <v>17</v>
      </c>
      <c r="P70" s="39">
        <f t="shared" si="0"/>
        <v>0.17</v>
      </c>
      <c r="Q70" s="40">
        <f t="shared" si="1"/>
        <v>2.2698006922186261E-2</v>
      </c>
      <c r="R70" s="39"/>
      <c r="S70" s="39"/>
      <c r="T70" s="39"/>
      <c r="U70" s="39">
        <v>1</v>
      </c>
      <c r="V70" s="39"/>
      <c r="W70" s="39"/>
      <c r="X70" s="39"/>
      <c r="Y70" s="39"/>
      <c r="Z70" s="39"/>
      <c r="AA70" s="39"/>
      <c r="AB70" s="39"/>
      <c r="AC70" s="32"/>
      <c r="AD70" s="32"/>
      <c r="AE70" s="32"/>
      <c r="AF70" s="32"/>
    </row>
    <row r="71" spans="1:33" s="28" customFormat="1" ht="12">
      <c r="A71" s="41"/>
      <c r="B71" s="39"/>
      <c r="C71" s="39"/>
      <c r="D71" s="39"/>
      <c r="E71" s="39"/>
      <c r="F71" s="39"/>
      <c r="G71" s="95"/>
      <c r="H71" s="95"/>
      <c r="I71" s="95"/>
      <c r="J71" s="127">
        <v>1</v>
      </c>
      <c r="K71" s="128"/>
      <c r="L71" s="103">
        <v>60</v>
      </c>
      <c r="M71" s="92"/>
      <c r="N71" s="39"/>
      <c r="O71" s="38">
        <v>19</v>
      </c>
      <c r="P71" s="39">
        <f t="shared" si="0"/>
        <v>0.19</v>
      </c>
      <c r="Q71" s="40">
        <f t="shared" si="1"/>
        <v>2.8352873698647883E-2</v>
      </c>
      <c r="R71" s="39"/>
      <c r="S71" s="39"/>
      <c r="T71" s="39"/>
      <c r="U71" s="39">
        <v>1</v>
      </c>
      <c r="V71" s="39"/>
      <c r="W71" s="39"/>
      <c r="X71" s="39"/>
      <c r="Y71" s="39"/>
      <c r="Z71" s="39"/>
      <c r="AA71" s="39"/>
      <c r="AB71" s="39"/>
      <c r="AC71" s="32"/>
      <c r="AD71" s="32"/>
      <c r="AE71" s="32"/>
      <c r="AF71" s="32"/>
    </row>
    <row r="72" spans="1:33" s="28" customFormat="1" ht="12">
      <c r="A72" s="41"/>
      <c r="B72" s="39"/>
      <c r="C72" s="39"/>
      <c r="D72" s="39"/>
      <c r="E72" s="39"/>
      <c r="F72" s="39"/>
      <c r="G72" s="95"/>
      <c r="H72" s="95"/>
      <c r="I72" s="95"/>
      <c r="J72" s="125">
        <v>2</v>
      </c>
      <c r="K72" s="125">
        <v>3.84</v>
      </c>
      <c r="L72" s="125">
        <v>67</v>
      </c>
      <c r="M72" s="92"/>
      <c r="N72" s="39"/>
      <c r="O72" s="38">
        <v>25</v>
      </c>
      <c r="P72" s="39">
        <f t="shared" si="0"/>
        <v>0.25</v>
      </c>
      <c r="Q72" s="40">
        <f t="shared" si="1"/>
        <v>4.9087385212340517E-2</v>
      </c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2"/>
      <c r="AD72" s="32"/>
      <c r="AE72" s="32"/>
      <c r="AF72" s="32"/>
      <c r="AG72" s="28">
        <v>1</v>
      </c>
    </row>
    <row r="73" spans="1:33" s="28" customFormat="1" ht="12">
      <c r="A73" s="41"/>
      <c r="B73" s="39"/>
      <c r="C73" s="39"/>
      <c r="D73" s="39"/>
      <c r="E73" s="39"/>
      <c r="F73" s="39"/>
      <c r="G73" s="95"/>
      <c r="H73" s="95"/>
      <c r="I73" s="95"/>
      <c r="J73" s="125">
        <v>2</v>
      </c>
      <c r="K73" s="125">
        <v>7.06</v>
      </c>
      <c r="L73" s="125">
        <v>84</v>
      </c>
      <c r="M73" s="92"/>
      <c r="N73" s="39"/>
      <c r="O73" s="38">
        <v>26.6</v>
      </c>
      <c r="P73" s="39">
        <f t="shared" si="0"/>
        <v>0.26600000000000001</v>
      </c>
      <c r="Q73" s="40">
        <f t="shared" si="1"/>
        <v>5.5571632449349859E-2</v>
      </c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2"/>
      <c r="AD73" s="32"/>
      <c r="AE73" s="32"/>
      <c r="AF73" s="32"/>
      <c r="AG73" s="28">
        <v>1</v>
      </c>
    </row>
    <row r="74" spans="1:33" s="28" customFormat="1" ht="12">
      <c r="A74" s="41"/>
      <c r="B74" s="39"/>
      <c r="C74" s="39"/>
      <c r="D74" s="39"/>
      <c r="E74" s="39"/>
      <c r="F74" s="39"/>
      <c r="G74" s="95"/>
      <c r="H74" s="95"/>
      <c r="I74" s="95"/>
      <c r="J74" s="125">
        <v>2</v>
      </c>
      <c r="K74" s="125">
        <v>4.1449999999999996</v>
      </c>
      <c r="L74" s="125">
        <v>67</v>
      </c>
      <c r="M74" s="92"/>
      <c r="N74" s="39"/>
      <c r="O74" s="38">
        <v>125</v>
      </c>
      <c r="P74" s="39">
        <f t="shared" si="0"/>
        <v>1.25</v>
      </c>
      <c r="Q74" s="40">
        <f t="shared" si="1"/>
        <v>1.227184630308513</v>
      </c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>
        <v>1</v>
      </c>
      <c r="AC74" s="32"/>
      <c r="AD74" s="32"/>
      <c r="AE74" s="32"/>
      <c r="AF74" s="32"/>
    </row>
    <row r="75" spans="1:33" s="28" customFormat="1" ht="12">
      <c r="A75" s="41"/>
      <c r="B75" s="39"/>
      <c r="C75" s="39"/>
      <c r="D75" s="39"/>
      <c r="E75" s="39"/>
      <c r="F75" s="39"/>
      <c r="G75" s="95"/>
      <c r="H75" s="95"/>
      <c r="I75" s="95"/>
      <c r="J75" s="125">
        <v>2</v>
      </c>
      <c r="K75" s="125">
        <v>5.36</v>
      </c>
      <c r="L75" s="125">
        <v>76</v>
      </c>
      <c r="M75" s="92"/>
      <c r="N75" s="39"/>
      <c r="O75" s="38">
        <v>25.5</v>
      </c>
      <c r="P75" s="39">
        <f t="shared" si="0"/>
        <v>0.255</v>
      </c>
      <c r="Q75" s="40">
        <f t="shared" si="1"/>
        <v>5.1070515574919075E-2</v>
      </c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>
        <v>1</v>
      </c>
      <c r="AC75" s="32"/>
      <c r="AD75" s="32"/>
      <c r="AE75" s="32"/>
      <c r="AF75" s="32"/>
    </row>
    <row r="76" spans="1:33" s="28" customFormat="1" ht="12">
      <c r="A76" s="41"/>
      <c r="B76" s="39"/>
      <c r="C76" s="39"/>
      <c r="D76" s="39"/>
      <c r="E76" s="39"/>
      <c r="F76" s="39"/>
      <c r="G76" s="95"/>
      <c r="H76" s="95"/>
      <c r="I76" s="95"/>
      <c r="J76" s="125">
        <v>2</v>
      </c>
      <c r="K76" s="125">
        <v>12</v>
      </c>
      <c r="L76" s="125">
        <v>60</v>
      </c>
      <c r="M76" s="92"/>
      <c r="N76" s="39"/>
      <c r="O76" s="38">
        <v>19</v>
      </c>
      <c r="P76" s="39">
        <f t="shared" si="0"/>
        <v>0.19</v>
      </c>
      <c r="Q76" s="40">
        <f t="shared" si="1"/>
        <v>2.8352873698647883E-2</v>
      </c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2"/>
      <c r="AD76" s="32"/>
      <c r="AE76" s="32"/>
      <c r="AF76" s="32"/>
      <c r="AG76" s="28">
        <v>1</v>
      </c>
    </row>
    <row r="77" spans="1:33" s="28" customFormat="1" ht="12">
      <c r="A77" s="41"/>
      <c r="B77" s="39"/>
      <c r="C77" s="39"/>
      <c r="D77" s="39"/>
      <c r="E77" s="39"/>
      <c r="F77" s="39"/>
      <c r="G77" s="95"/>
      <c r="H77" s="95"/>
      <c r="I77" s="95"/>
      <c r="J77" s="103">
        <v>3</v>
      </c>
      <c r="K77" s="103">
        <v>8.61</v>
      </c>
      <c r="L77" s="103">
        <v>81</v>
      </c>
      <c r="M77" s="92"/>
      <c r="N77" s="39"/>
      <c r="O77" s="38">
        <v>27</v>
      </c>
      <c r="P77" s="39">
        <f t="shared" si="0"/>
        <v>0.27</v>
      </c>
      <c r="Q77" s="40">
        <f t="shared" si="1"/>
        <v>5.7255526111673984E-2</v>
      </c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2"/>
      <c r="AD77" s="32"/>
      <c r="AE77" s="32"/>
      <c r="AF77" s="32"/>
      <c r="AG77" s="28">
        <v>1</v>
      </c>
    </row>
    <row r="78" spans="1:33" s="28" customFormat="1" ht="12">
      <c r="A78" s="41"/>
      <c r="B78" s="39"/>
      <c r="C78" s="39"/>
      <c r="D78" s="39"/>
      <c r="E78" s="39"/>
      <c r="F78" s="39"/>
      <c r="G78" s="95"/>
      <c r="H78" s="95"/>
      <c r="I78" s="95"/>
      <c r="J78" s="103">
        <v>3</v>
      </c>
      <c r="K78" s="103">
        <v>7.56</v>
      </c>
      <c r="L78" s="103">
        <v>73</v>
      </c>
      <c r="M78" s="92"/>
      <c r="N78" s="39"/>
      <c r="O78" s="38">
        <v>30</v>
      </c>
      <c r="P78" s="39">
        <f t="shared" si="0"/>
        <v>0.3</v>
      </c>
      <c r="Q78" s="40">
        <f t="shared" si="1"/>
        <v>7.0685834705770348E-2</v>
      </c>
      <c r="R78" s="39"/>
      <c r="S78" s="39"/>
      <c r="T78" s="39"/>
      <c r="U78" s="39"/>
      <c r="V78" s="39"/>
      <c r="W78" s="39"/>
      <c r="X78" s="39">
        <v>1</v>
      </c>
      <c r="Y78" s="39"/>
      <c r="Z78" s="39"/>
      <c r="AA78" s="39"/>
      <c r="AB78" s="39"/>
      <c r="AC78" s="32"/>
      <c r="AD78" s="32"/>
      <c r="AE78" s="32"/>
      <c r="AF78" s="32"/>
    </row>
    <row r="79" spans="1:33" s="28" customFormat="1" ht="12">
      <c r="A79" s="41"/>
      <c r="B79" s="39"/>
      <c r="C79" s="39"/>
      <c r="D79" s="39"/>
      <c r="E79" s="39"/>
      <c r="F79" s="39"/>
      <c r="G79" s="95"/>
      <c r="H79" s="95"/>
      <c r="I79" s="95"/>
      <c r="J79" s="103">
        <v>3</v>
      </c>
      <c r="K79" s="103">
        <v>25.15</v>
      </c>
      <c r="L79" s="103">
        <v>59</v>
      </c>
      <c r="M79" s="92"/>
      <c r="N79" s="39"/>
      <c r="O79" s="38">
        <v>15</v>
      </c>
      <c r="P79" s="39">
        <f t="shared" si="0"/>
        <v>0.15</v>
      </c>
      <c r="Q79" s="40">
        <f t="shared" si="1"/>
        <v>1.7671458676442587E-2</v>
      </c>
      <c r="R79" s="39"/>
      <c r="S79" s="39"/>
      <c r="T79" s="39"/>
      <c r="U79" s="39"/>
      <c r="V79" s="39"/>
      <c r="W79" s="39"/>
      <c r="X79" s="39">
        <v>1</v>
      </c>
      <c r="Y79" s="39"/>
      <c r="Z79" s="39"/>
      <c r="AA79" s="39"/>
      <c r="AB79" s="39"/>
      <c r="AC79" s="32"/>
      <c r="AD79" s="32"/>
      <c r="AE79" s="32"/>
      <c r="AF79" s="32"/>
    </row>
    <row r="80" spans="1:33" s="28" customFormat="1" ht="12">
      <c r="A80" s="41"/>
      <c r="B80" s="39"/>
      <c r="C80" s="39"/>
      <c r="D80" s="39"/>
      <c r="E80" s="39"/>
      <c r="F80" s="39"/>
      <c r="G80" s="95"/>
      <c r="H80" s="95"/>
      <c r="I80" s="95"/>
      <c r="J80" s="103">
        <v>3</v>
      </c>
      <c r="K80" s="103">
        <v>24.41</v>
      </c>
      <c r="L80" s="103">
        <v>70</v>
      </c>
      <c r="M80" s="92"/>
      <c r="N80" s="39"/>
      <c r="O80" s="38">
        <v>53</v>
      </c>
      <c r="P80" s="39">
        <f t="shared" si="0"/>
        <v>0.53</v>
      </c>
      <c r="Q80" s="40">
        <f t="shared" si="1"/>
        <v>0.22061834409834324</v>
      </c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>
        <v>1</v>
      </c>
      <c r="AC80" s="32"/>
      <c r="AD80" s="32"/>
      <c r="AE80" s="32"/>
      <c r="AF80" s="32"/>
    </row>
    <row r="81" spans="1:33" s="28" customFormat="1" ht="12">
      <c r="A81" s="41"/>
      <c r="B81" s="39"/>
      <c r="C81" s="39"/>
      <c r="D81" s="39"/>
      <c r="E81" s="39"/>
      <c r="F81" s="39"/>
      <c r="G81" s="95"/>
      <c r="H81" s="95"/>
      <c r="I81" s="95"/>
      <c r="J81" s="103">
        <v>3</v>
      </c>
      <c r="K81" s="103">
        <v>26.11</v>
      </c>
      <c r="L81" s="103">
        <v>82</v>
      </c>
      <c r="M81" s="92"/>
      <c r="N81" s="39"/>
      <c r="O81" s="38">
        <v>23</v>
      </c>
      <c r="P81" s="39">
        <f t="shared" si="0"/>
        <v>0.23</v>
      </c>
      <c r="Q81" s="40">
        <f t="shared" si="1"/>
        <v>4.1547562843725017E-2</v>
      </c>
      <c r="R81" s="39"/>
      <c r="S81" s="39"/>
      <c r="T81" s="39"/>
      <c r="U81" s="39">
        <v>1</v>
      </c>
      <c r="V81" s="39"/>
      <c r="W81" s="39"/>
      <c r="X81" s="39"/>
      <c r="Y81" s="39"/>
      <c r="Z81" s="39"/>
      <c r="AA81" s="39"/>
      <c r="AB81" s="39"/>
      <c r="AC81" s="32"/>
      <c r="AD81" s="32"/>
      <c r="AE81" s="32"/>
      <c r="AF81" s="32"/>
    </row>
    <row r="82" spans="1:33" s="28" customFormat="1" ht="12">
      <c r="A82" s="41"/>
      <c r="B82" s="39"/>
      <c r="C82" s="39"/>
      <c r="D82" s="39"/>
      <c r="E82" s="39"/>
      <c r="F82" s="39"/>
      <c r="G82" s="95"/>
      <c r="H82" s="95"/>
      <c r="I82" s="95"/>
      <c r="J82" s="103">
        <v>3</v>
      </c>
      <c r="K82" s="103">
        <v>4.16</v>
      </c>
      <c r="L82" s="126"/>
      <c r="M82" s="92"/>
      <c r="N82" s="39"/>
      <c r="O82" s="38">
        <v>64.5</v>
      </c>
      <c r="P82" s="39">
        <f t="shared" si="0"/>
        <v>0.64500000000000002</v>
      </c>
      <c r="Q82" s="40">
        <f t="shared" si="1"/>
        <v>0.32674527092742345</v>
      </c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>
        <v>1</v>
      </c>
      <c r="AC82" s="32"/>
      <c r="AD82" s="32"/>
      <c r="AE82" s="32"/>
      <c r="AF82" s="32"/>
    </row>
    <row r="83" spans="1:33" s="28" customFormat="1" ht="12">
      <c r="A83" s="41"/>
      <c r="B83" s="39"/>
      <c r="C83" s="39"/>
      <c r="D83" s="39"/>
      <c r="E83" s="39"/>
      <c r="F83" s="39"/>
      <c r="G83" s="95"/>
      <c r="H83" s="95"/>
      <c r="I83" s="95"/>
      <c r="J83" s="103">
        <v>3</v>
      </c>
      <c r="K83" s="103">
        <v>19.11</v>
      </c>
      <c r="L83" s="126"/>
      <c r="M83" s="92"/>
      <c r="N83" s="39"/>
      <c r="O83" s="38">
        <v>242</v>
      </c>
      <c r="P83" s="39">
        <f t="shared" si="0"/>
        <v>2.42</v>
      </c>
      <c r="Q83" s="40">
        <f t="shared" si="1"/>
        <v>4.5996058041208157</v>
      </c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>
        <v>1</v>
      </c>
      <c r="AC83" s="32"/>
      <c r="AD83" s="32"/>
      <c r="AE83" s="32"/>
      <c r="AF83" s="32"/>
    </row>
    <row r="84" spans="1:33" s="28" customFormat="1" ht="12">
      <c r="A84" s="41"/>
      <c r="B84" s="39"/>
      <c r="C84" s="39"/>
      <c r="D84" s="39"/>
      <c r="E84" s="39"/>
      <c r="F84" s="39"/>
      <c r="G84" s="95"/>
      <c r="H84" s="95"/>
      <c r="I84" s="95"/>
      <c r="J84" s="103">
        <v>3</v>
      </c>
      <c r="K84" s="103">
        <v>5.0999999999999996</v>
      </c>
      <c r="L84" s="103"/>
      <c r="M84" s="92"/>
      <c r="N84" s="39"/>
      <c r="O84" s="38">
        <v>45</v>
      </c>
      <c r="P84" s="39">
        <f t="shared" si="0"/>
        <v>0.45</v>
      </c>
      <c r="Q84" s="40">
        <f t="shared" si="1"/>
        <v>0.15904312808798329</v>
      </c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>
        <v>1</v>
      </c>
      <c r="AC84" s="32"/>
      <c r="AD84" s="32"/>
      <c r="AE84" s="32"/>
      <c r="AF84" s="32"/>
    </row>
    <row r="85" spans="1:33" s="28" customFormat="1" ht="12">
      <c r="A85" s="41"/>
      <c r="B85" s="39"/>
      <c r="C85" s="39"/>
      <c r="D85" s="39"/>
      <c r="E85" s="39"/>
      <c r="F85" s="39"/>
      <c r="G85" s="95"/>
      <c r="H85" s="95"/>
      <c r="I85" s="95"/>
      <c r="J85" s="103">
        <v>3</v>
      </c>
      <c r="K85" s="103">
        <v>5.0999999999999996</v>
      </c>
      <c r="L85" s="103"/>
      <c r="M85" s="92"/>
      <c r="N85" s="39"/>
      <c r="O85" s="38">
        <v>146</v>
      </c>
      <c r="P85" s="39">
        <f t="shared" si="0"/>
        <v>1.46</v>
      </c>
      <c r="Q85" s="40">
        <f t="shared" si="1"/>
        <v>1.6741547250980005</v>
      </c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>
        <v>1</v>
      </c>
      <c r="AC85" s="32"/>
      <c r="AD85" s="32"/>
      <c r="AE85" s="32"/>
      <c r="AF85" s="32"/>
    </row>
    <row r="86" spans="1:33" s="28" customFormat="1" ht="12">
      <c r="A86" s="41"/>
      <c r="B86" s="39"/>
      <c r="C86" s="39"/>
      <c r="D86" s="39"/>
      <c r="E86" s="39"/>
      <c r="F86" s="39"/>
      <c r="G86" s="95"/>
      <c r="H86" s="95"/>
      <c r="I86" s="95"/>
      <c r="J86" s="103">
        <v>3</v>
      </c>
      <c r="K86" s="103">
        <v>18.510000000000002</v>
      </c>
      <c r="L86" s="103"/>
      <c r="M86" s="92"/>
      <c r="N86" s="39"/>
      <c r="O86" s="38">
        <v>106.5</v>
      </c>
      <c r="P86" s="39">
        <f t="shared" si="0"/>
        <v>1.0649999999999999</v>
      </c>
      <c r="Q86" s="40">
        <f t="shared" si="1"/>
        <v>0.89081823187947062</v>
      </c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>
        <v>1</v>
      </c>
      <c r="AC86" s="32"/>
      <c r="AD86" s="32"/>
      <c r="AE86" s="32"/>
      <c r="AF86" s="32"/>
    </row>
    <row r="87" spans="1:33" s="28" customFormat="1" ht="12">
      <c r="A87" s="41"/>
      <c r="B87" s="42"/>
      <c r="C87" s="42"/>
      <c r="D87" s="42"/>
      <c r="E87" s="42"/>
      <c r="F87" s="42"/>
      <c r="G87" s="42"/>
      <c r="H87" s="42"/>
      <c r="I87" s="42"/>
      <c r="J87" s="124"/>
      <c r="K87" s="124"/>
      <c r="L87" s="124"/>
      <c r="M87" s="42"/>
      <c r="N87" s="42"/>
      <c r="O87" s="43">
        <v>285</v>
      </c>
      <c r="P87" s="39">
        <f t="shared" si="0"/>
        <v>2.85</v>
      </c>
      <c r="Q87" s="40">
        <f t="shared" si="1"/>
        <v>6.3793965821957741</v>
      </c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>
        <v>1</v>
      </c>
      <c r="AC87" s="32"/>
      <c r="AD87" s="32"/>
      <c r="AE87" s="32"/>
      <c r="AF87" s="32"/>
    </row>
    <row r="88" spans="1:33" s="28" customFormat="1" ht="12">
      <c r="A88" s="41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3">
        <v>163</v>
      </c>
      <c r="P88" s="39">
        <f t="shared" si="0"/>
        <v>1.63</v>
      </c>
      <c r="Q88" s="40">
        <f t="shared" si="1"/>
        <v>2.0867243803306801</v>
      </c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>
        <v>1</v>
      </c>
      <c r="AC88" s="32"/>
      <c r="AD88" s="32"/>
      <c r="AE88" s="32"/>
      <c r="AF88" s="32"/>
    </row>
    <row r="89" spans="1:33" s="28" customFormat="1" ht="12">
      <c r="A89" s="41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3">
        <v>59</v>
      </c>
      <c r="P89" s="39">
        <f t="shared" si="0"/>
        <v>0.59</v>
      </c>
      <c r="Q89" s="40">
        <f t="shared" si="1"/>
        <v>0.27339710067865169</v>
      </c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>
        <v>1</v>
      </c>
      <c r="AC89" s="32"/>
      <c r="AD89" s="32"/>
      <c r="AE89" s="32"/>
      <c r="AF89" s="32"/>
    </row>
    <row r="90" spans="1:33" s="28" customFormat="1" ht="12">
      <c r="A90" s="41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3">
        <v>22.5</v>
      </c>
      <c r="P90" s="39">
        <f t="shared" si="0"/>
        <v>0.22500000000000001</v>
      </c>
      <c r="Q90" s="40">
        <f t="shared" si="1"/>
        <v>3.9760782021995823E-2</v>
      </c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32"/>
      <c r="AD90" s="32"/>
      <c r="AE90" s="32"/>
      <c r="AF90" s="32"/>
      <c r="AG90" s="28">
        <v>1</v>
      </c>
    </row>
    <row r="91" spans="1:33" s="28" customFormat="1" ht="12">
      <c r="A91" s="41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3">
        <v>27</v>
      </c>
      <c r="P91" s="39">
        <f t="shared" si="0"/>
        <v>0.27</v>
      </c>
      <c r="Q91" s="40">
        <f t="shared" si="1"/>
        <v>5.7255526111673984E-2</v>
      </c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32"/>
      <c r="AD91" s="32"/>
      <c r="AE91" s="32"/>
      <c r="AF91" s="32"/>
      <c r="AG91" s="28">
        <v>1</v>
      </c>
    </row>
    <row r="92" spans="1:33" s="28" customFormat="1" ht="12">
      <c r="A92" s="44"/>
      <c r="B92" s="45"/>
      <c r="C92" s="44"/>
      <c r="D92" s="44"/>
      <c r="E92" s="45"/>
      <c r="F92" s="45">
        <v>3</v>
      </c>
      <c r="G92" s="118"/>
      <c r="H92" s="118"/>
      <c r="I92" s="45" t="s">
        <v>119</v>
      </c>
      <c r="J92" s="118"/>
      <c r="K92" s="45"/>
      <c r="L92" s="45"/>
      <c r="M92" s="45"/>
      <c r="N92" s="45"/>
      <c r="O92" s="45"/>
      <c r="P92" s="45"/>
      <c r="Q92" s="45"/>
      <c r="R92" s="101"/>
      <c r="S92" s="101"/>
      <c r="T92" s="45"/>
      <c r="U92" s="45"/>
      <c r="V92" s="45"/>
      <c r="W92" s="45"/>
      <c r="X92" s="45"/>
      <c r="Y92" s="45"/>
      <c r="Z92" s="45"/>
      <c r="AA92" s="45"/>
      <c r="AB92" s="45"/>
      <c r="AC92" s="46"/>
      <c r="AD92" s="46"/>
      <c r="AE92" s="46"/>
      <c r="AF92" s="46"/>
    </row>
    <row r="93" spans="1:33" s="28" customFormat="1" ht="24">
      <c r="A93" s="66" t="s">
        <v>23</v>
      </c>
      <c r="B93" s="47" t="s">
        <v>22</v>
      </c>
      <c r="C93" s="48"/>
      <c r="D93" s="48"/>
      <c r="E93" s="47"/>
      <c r="F93" s="47"/>
      <c r="I93" s="28" t="s">
        <v>267</v>
      </c>
      <c r="J93" s="119">
        <v>1</v>
      </c>
      <c r="K93" s="119">
        <v>8.6</v>
      </c>
      <c r="L93" s="48"/>
      <c r="M93" s="28">
        <v>100</v>
      </c>
      <c r="N93" s="48">
        <v>5</v>
      </c>
      <c r="O93" s="49">
        <v>14</v>
      </c>
      <c r="P93" s="50">
        <v>0.14000000000000001</v>
      </c>
      <c r="Q93" s="98">
        <f>(P93^2)/4*PI()</f>
        <v>1.5393804002589988E-2</v>
      </c>
      <c r="R93" s="106">
        <f>SUM(Q93:Q133)</f>
        <v>12.368293197550335</v>
      </c>
      <c r="S93" s="130">
        <f>10000/300</f>
        <v>33.333333333333336</v>
      </c>
      <c r="T93" s="99">
        <f>R93*33.333333</f>
        <v>412.27643579558014</v>
      </c>
      <c r="U93" s="51"/>
      <c r="V93" s="51"/>
      <c r="W93" s="51"/>
      <c r="X93" s="51">
        <v>1</v>
      </c>
      <c r="Y93" s="51"/>
      <c r="Z93" s="51"/>
      <c r="AA93" s="51"/>
      <c r="AB93" s="51"/>
      <c r="AC93" s="32"/>
      <c r="AD93" s="32"/>
      <c r="AE93" s="32"/>
      <c r="AF93" s="32"/>
    </row>
    <row r="94" spans="1:33" s="28" customFormat="1" ht="24">
      <c r="A94" s="41"/>
      <c r="B94" s="51"/>
      <c r="C94" s="39"/>
      <c r="D94" s="39"/>
      <c r="E94" s="51"/>
      <c r="F94" s="51"/>
      <c r="I94" s="119" t="s">
        <v>229</v>
      </c>
      <c r="J94" s="50">
        <v>1</v>
      </c>
      <c r="K94" s="119">
        <v>3.36</v>
      </c>
      <c r="L94" s="47"/>
      <c r="M94" s="28">
        <v>100</v>
      </c>
      <c r="N94" s="47">
        <v>3</v>
      </c>
      <c r="O94" s="52">
        <v>16</v>
      </c>
      <c r="P94" s="48">
        <v>0.16</v>
      </c>
      <c r="Q94" s="98">
        <f t="shared" ref="Q94:Q141" si="2">(P94^2)/4*PI()</f>
        <v>2.0106192982974676E-2</v>
      </c>
      <c r="R94" s="103"/>
      <c r="S94" s="131"/>
      <c r="T94" s="100"/>
      <c r="U94" s="51"/>
      <c r="V94" s="39"/>
      <c r="W94" s="39"/>
      <c r="X94" s="39"/>
      <c r="Y94" s="39"/>
      <c r="Z94" s="39"/>
      <c r="AA94" s="39"/>
      <c r="AB94" s="39"/>
      <c r="AC94" s="32"/>
      <c r="AD94" s="32"/>
      <c r="AE94" s="32">
        <v>1</v>
      </c>
      <c r="AF94" s="32"/>
    </row>
    <row r="95" spans="1:33" s="28" customFormat="1" ht="12">
      <c r="A95" s="41"/>
      <c r="B95" s="51"/>
      <c r="C95" s="41"/>
      <c r="D95" s="41"/>
      <c r="E95" s="51"/>
      <c r="F95" s="51"/>
      <c r="I95" s="50" t="s">
        <v>230</v>
      </c>
      <c r="J95" s="50">
        <v>1</v>
      </c>
      <c r="K95" s="119">
        <v>4.3499999999999996</v>
      </c>
      <c r="L95" s="47"/>
      <c r="M95" s="28">
        <v>95</v>
      </c>
      <c r="N95" s="51">
        <v>4</v>
      </c>
      <c r="O95" s="52">
        <v>11</v>
      </c>
      <c r="P95" s="48">
        <v>0.11</v>
      </c>
      <c r="Q95" s="98">
        <f t="shared" si="2"/>
        <v>9.5033177771091243E-3</v>
      </c>
      <c r="R95" s="103"/>
      <c r="S95" s="131"/>
      <c r="T95" s="100"/>
      <c r="U95" s="51"/>
      <c r="V95" s="39"/>
      <c r="W95" s="39"/>
      <c r="X95" s="39"/>
      <c r="Y95" s="39"/>
      <c r="Z95" s="39"/>
      <c r="AA95" s="39"/>
      <c r="AB95" s="39"/>
      <c r="AC95" s="32"/>
      <c r="AD95" s="32"/>
      <c r="AE95" s="32">
        <v>1</v>
      </c>
      <c r="AF95" s="32"/>
    </row>
    <row r="96" spans="1:33" s="28" customFormat="1" ht="12">
      <c r="A96" s="41"/>
      <c r="B96" s="51"/>
      <c r="C96" s="51"/>
      <c r="D96" s="51"/>
      <c r="E96" s="51"/>
      <c r="F96" s="51"/>
      <c r="I96" s="50" t="s">
        <v>231</v>
      </c>
      <c r="J96" s="50">
        <v>2</v>
      </c>
      <c r="K96" s="119">
        <v>14.5</v>
      </c>
      <c r="L96" s="47"/>
      <c r="N96" s="51"/>
      <c r="O96" s="52">
        <v>43</v>
      </c>
      <c r="P96" s="48">
        <v>0.43</v>
      </c>
      <c r="Q96" s="98">
        <f t="shared" si="2"/>
        <v>0.14522012041218818</v>
      </c>
      <c r="R96" s="103"/>
      <c r="S96" s="131"/>
      <c r="T96" s="100"/>
      <c r="U96" s="51"/>
      <c r="V96" s="39">
        <v>1</v>
      </c>
      <c r="W96" s="39"/>
      <c r="X96" s="39"/>
      <c r="Y96" s="39"/>
      <c r="Z96" s="39"/>
      <c r="AA96" s="39"/>
      <c r="AB96" s="39"/>
      <c r="AC96" s="32"/>
      <c r="AD96" s="32"/>
      <c r="AE96" s="32"/>
      <c r="AF96" s="32"/>
    </row>
    <row r="97" spans="1:32" s="28" customFormat="1" ht="24">
      <c r="A97" s="41"/>
      <c r="B97" s="51"/>
      <c r="C97" s="51"/>
      <c r="D97" s="51"/>
      <c r="E97" s="51"/>
      <c r="F97" s="51"/>
      <c r="I97" s="50" t="s">
        <v>232</v>
      </c>
      <c r="J97" s="50">
        <v>2</v>
      </c>
      <c r="K97" s="119">
        <v>24.8</v>
      </c>
      <c r="L97" s="51"/>
      <c r="M97" s="48">
        <v>95</v>
      </c>
      <c r="N97" s="51"/>
      <c r="O97" s="52">
        <v>59</v>
      </c>
      <c r="P97" s="48">
        <v>0.59</v>
      </c>
      <c r="Q97" s="98">
        <f t="shared" si="2"/>
        <v>0.27339710067865169</v>
      </c>
      <c r="R97" s="103"/>
      <c r="S97" s="131"/>
      <c r="T97" s="100"/>
      <c r="U97" s="51"/>
      <c r="V97" s="39">
        <v>1</v>
      </c>
      <c r="W97" s="39"/>
      <c r="X97" s="39"/>
      <c r="Y97" s="39"/>
      <c r="Z97" s="39"/>
      <c r="AA97" s="39"/>
      <c r="AB97" s="39"/>
      <c r="AC97" s="32"/>
      <c r="AD97" s="32"/>
      <c r="AE97" s="32"/>
      <c r="AF97" s="32"/>
    </row>
    <row r="98" spans="1:32" s="28" customFormat="1" ht="24">
      <c r="A98" s="41"/>
      <c r="B98" s="51"/>
      <c r="C98" s="51"/>
      <c r="D98" s="51"/>
      <c r="E98" s="51"/>
      <c r="F98" s="51"/>
      <c r="I98" s="50" t="s">
        <v>233</v>
      </c>
      <c r="J98" s="50">
        <v>2</v>
      </c>
      <c r="K98" s="50">
        <v>3.93</v>
      </c>
      <c r="L98" s="51"/>
      <c r="M98" s="47">
        <v>98</v>
      </c>
      <c r="N98" s="51"/>
      <c r="O98" s="52">
        <v>13</v>
      </c>
      <c r="P98" s="48">
        <v>0.13</v>
      </c>
      <c r="Q98" s="98">
        <f t="shared" si="2"/>
        <v>1.3273228961416878E-2</v>
      </c>
      <c r="R98" s="103"/>
      <c r="S98" s="131"/>
      <c r="T98" s="100"/>
      <c r="U98" s="51"/>
      <c r="V98" s="39"/>
      <c r="W98" s="39"/>
      <c r="X98" s="39"/>
      <c r="Y98" s="39"/>
      <c r="Z98" s="39"/>
      <c r="AA98" s="39"/>
      <c r="AB98" s="39"/>
      <c r="AC98" s="32"/>
      <c r="AD98" s="32"/>
      <c r="AE98" s="32"/>
      <c r="AF98" s="32">
        <v>1</v>
      </c>
    </row>
    <row r="99" spans="1:32" s="28" customFormat="1" ht="12">
      <c r="A99" s="41"/>
      <c r="B99" s="51"/>
      <c r="C99" s="51"/>
      <c r="D99" s="51"/>
      <c r="E99" s="51"/>
      <c r="F99" s="51"/>
      <c r="I99" s="50" t="s">
        <v>230</v>
      </c>
      <c r="J99" s="50">
        <v>2</v>
      </c>
      <c r="K99" s="50">
        <v>5.36</v>
      </c>
      <c r="L99" s="51"/>
      <c r="M99" s="47">
        <v>65</v>
      </c>
      <c r="N99" s="51"/>
      <c r="O99" s="52">
        <v>10</v>
      </c>
      <c r="P99" s="48">
        <v>0.1</v>
      </c>
      <c r="Q99" s="98">
        <f t="shared" si="2"/>
        <v>7.8539816339744835E-3</v>
      </c>
      <c r="R99" s="103"/>
      <c r="S99" s="131"/>
      <c r="T99" s="100"/>
      <c r="U99" s="51"/>
      <c r="V99" s="39"/>
      <c r="W99" s="39"/>
      <c r="X99" s="39"/>
      <c r="Y99" s="39"/>
      <c r="Z99" s="39"/>
      <c r="AA99" s="39"/>
      <c r="AB99" s="39"/>
      <c r="AC99" s="32"/>
      <c r="AD99" s="32"/>
      <c r="AE99" s="32">
        <v>1</v>
      </c>
      <c r="AF99" s="32"/>
    </row>
    <row r="100" spans="1:32" s="28" customFormat="1" ht="12">
      <c r="A100" s="41"/>
      <c r="B100" s="51"/>
      <c r="C100" s="51"/>
      <c r="D100" s="51"/>
      <c r="E100" s="51"/>
      <c r="F100" s="51"/>
      <c r="I100" s="50" t="s">
        <v>230</v>
      </c>
      <c r="J100" s="50">
        <v>3</v>
      </c>
      <c r="K100" s="50">
        <v>13</v>
      </c>
      <c r="L100" s="51"/>
      <c r="M100" s="47">
        <v>100</v>
      </c>
      <c r="N100" s="51"/>
      <c r="O100" s="52">
        <v>32</v>
      </c>
      <c r="P100" s="48">
        <v>0.32</v>
      </c>
      <c r="Q100" s="98">
        <f t="shared" si="2"/>
        <v>8.0424771931898703E-2</v>
      </c>
      <c r="R100" s="103"/>
      <c r="S100" s="131"/>
      <c r="T100" s="100"/>
      <c r="U100" s="51"/>
      <c r="V100" s="39">
        <v>1</v>
      </c>
      <c r="W100" s="39"/>
      <c r="X100" s="39"/>
      <c r="Y100" s="39"/>
      <c r="Z100" s="39"/>
      <c r="AA100" s="39"/>
      <c r="AB100" s="39"/>
      <c r="AC100" s="32"/>
      <c r="AD100" s="32"/>
      <c r="AE100" s="32"/>
      <c r="AF100" s="32"/>
    </row>
    <row r="101" spans="1:32" s="28" customFormat="1" ht="24">
      <c r="A101" s="41"/>
      <c r="B101" s="51"/>
      <c r="C101" s="51"/>
      <c r="D101" s="51"/>
      <c r="E101" s="51"/>
      <c r="F101" s="51"/>
      <c r="I101" s="50" t="s">
        <v>234</v>
      </c>
      <c r="J101" s="50">
        <v>3</v>
      </c>
      <c r="K101" s="50">
        <v>10.7</v>
      </c>
      <c r="L101" s="51"/>
      <c r="M101" s="51"/>
      <c r="N101" s="51"/>
      <c r="O101" s="52">
        <v>198</v>
      </c>
      <c r="P101" s="48">
        <v>1.98</v>
      </c>
      <c r="Q101" s="98">
        <f t="shared" si="2"/>
        <v>3.0790749597833562</v>
      </c>
      <c r="R101" s="103"/>
      <c r="S101" s="131"/>
      <c r="T101" s="100"/>
      <c r="U101" s="51"/>
      <c r="V101" s="39">
        <v>1</v>
      </c>
      <c r="W101" s="39"/>
      <c r="X101" s="39"/>
      <c r="Y101" s="39"/>
      <c r="Z101" s="39"/>
      <c r="AA101" s="39"/>
      <c r="AB101" s="39"/>
      <c r="AC101" s="32"/>
      <c r="AD101" s="32"/>
      <c r="AE101" s="32"/>
      <c r="AF101" s="32"/>
    </row>
    <row r="102" spans="1:32" s="28" customFormat="1" ht="24">
      <c r="A102" s="41"/>
      <c r="B102" s="51"/>
      <c r="C102" s="51"/>
      <c r="D102" s="51"/>
      <c r="E102" s="51"/>
      <c r="F102" s="51"/>
      <c r="I102" s="50" t="s">
        <v>234</v>
      </c>
      <c r="J102" s="50">
        <v>3</v>
      </c>
      <c r="K102" s="50">
        <v>4.6500000000000004</v>
      </c>
      <c r="L102" s="51"/>
      <c r="M102" s="51">
        <v>99</v>
      </c>
      <c r="N102" s="51"/>
      <c r="O102" s="52">
        <v>176</v>
      </c>
      <c r="P102" s="48">
        <v>1.76</v>
      </c>
      <c r="Q102" s="98">
        <f t="shared" si="2"/>
        <v>2.4328493509399358</v>
      </c>
      <c r="R102" s="103"/>
      <c r="S102" s="131"/>
      <c r="T102" s="100"/>
      <c r="U102" s="51"/>
      <c r="V102" s="39"/>
      <c r="W102" s="39"/>
      <c r="X102" s="39"/>
      <c r="Y102" s="39"/>
      <c r="Z102" s="39"/>
      <c r="AA102" s="39"/>
      <c r="AB102" s="39">
        <v>1</v>
      </c>
      <c r="AC102" s="32"/>
      <c r="AD102" s="32"/>
      <c r="AE102" s="32"/>
      <c r="AF102" s="32"/>
    </row>
    <row r="103" spans="1:32" s="28" customFormat="1" ht="12">
      <c r="A103" s="41"/>
      <c r="B103" s="51"/>
      <c r="C103" s="51"/>
      <c r="D103" s="51"/>
      <c r="E103" s="51"/>
      <c r="F103" s="51"/>
      <c r="I103" s="50" t="s">
        <v>230</v>
      </c>
      <c r="J103" s="50">
        <v>3</v>
      </c>
      <c r="K103" s="50" t="s">
        <v>236</v>
      </c>
      <c r="L103" s="51"/>
      <c r="M103" s="51">
        <v>99</v>
      </c>
      <c r="N103" s="51"/>
      <c r="O103" s="52">
        <v>98</v>
      </c>
      <c r="P103" s="48">
        <v>0.98</v>
      </c>
      <c r="Q103" s="98">
        <f t="shared" si="2"/>
        <v>0.75429639612690924</v>
      </c>
      <c r="R103" s="103"/>
      <c r="S103" s="131"/>
      <c r="T103" s="100"/>
      <c r="U103" s="51"/>
      <c r="V103" s="39"/>
      <c r="W103" s="39"/>
      <c r="X103" s="39">
        <v>1</v>
      </c>
      <c r="Y103" s="39"/>
      <c r="Z103" s="39"/>
      <c r="AA103" s="39"/>
      <c r="AB103" s="39"/>
      <c r="AC103" s="32"/>
      <c r="AD103" s="32"/>
      <c r="AE103" s="32"/>
      <c r="AF103" s="32"/>
    </row>
    <row r="104" spans="1:32" s="28" customFormat="1" ht="12">
      <c r="A104" s="41"/>
      <c r="B104" s="51"/>
      <c r="C104" s="51"/>
      <c r="D104" s="51"/>
      <c r="E104" s="51"/>
      <c r="F104" s="51"/>
      <c r="G104" s="50"/>
      <c r="H104" s="50"/>
      <c r="I104" s="50" t="s">
        <v>235</v>
      </c>
      <c r="J104" s="50"/>
      <c r="K104" s="51"/>
      <c r="L104" s="51"/>
      <c r="M104" s="51">
        <v>100</v>
      </c>
      <c r="N104" s="51"/>
      <c r="O104" s="52">
        <v>170</v>
      </c>
      <c r="P104" s="48">
        <v>1.7</v>
      </c>
      <c r="Q104" s="98">
        <f t="shared" si="2"/>
        <v>2.2698006922186251</v>
      </c>
      <c r="R104" s="103"/>
      <c r="S104" s="131"/>
      <c r="T104" s="100"/>
      <c r="U104" s="51"/>
      <c r="V104" s="39"/>
      <c r="W104" s="39"/>
      <c r="X104" s="39"/>
      <c r="Y104" s="39"/>
      <c r="Z104" s="39"/>
      <c r="AA104" s="39"/>
      <c r="AB104" s="39">
        <v>1</v>
      </c>
      <c r="AC104" s="32"/>
      <c r="AD104" s="32"/>
      <c r="AE104" s="32"/>
      <c r="AF104" s="32"/>
    </row>
    <row r="105" spans="1:32" s="28" customFormat="1" ht="12">
      <c r="A105" s="41"/>
      <c r="B105" s="51"/>
      <c r="C105" s="51"/>
      <c r="D105" s="51"/>
      <c r="E105" s="51"/>
      <c r="F105" s="51"/>
      <c r="G105" s="50"/>
      <c r="H105" s="50"/>
      <c r="I105" s="51"/>
      <c r="J105" s="50"/>
      <c r="K105" s="51"/>
      <c r="L105" s="51"/>
      <c r="M105" s="51">
        <v>93</v>
      </c>
      <c r="N105" s="51"/>
      <c r="O105" s="52">
        <v>22</v>
      </c>
      <c r="P105" s="48">
        <v>0.22</v>
      </c>
      <c r="Q105" s="98">
        <f t="shared" si="2"/>
        <v>3.8013271108436497E-2</v>
      </c>
      <c r="R105" s="103"/>
      <c r="S105" s="131"/>
      <c r="T105" s="100"/>
      <c r="U105" s="51"/>
      <c r="V105" s="39"/>
      <c r="W105" s="39"/>
      <c r="X105" s="39"/>
      <c r="Y105" s="39"/>
      <c r="Z105" s="39"/>
      <c r="AA105" s="39"/>
      <c r="AB105" s="39"/>
      <c r="AC105" s="32"/>
      <c r="AD105" s="32"/>
      <c r="AE105" s="32"/>
      <c r="AF105" s="32">
        <v>1</v>
      </c>
    </row>
    <row r="106" spans="1:32" s="28" customFormat="1" ht="12">
      <c r="A106" s="41"/>
      <c r="B106" s="51"/>
      <c r="C106" s="51"/>
      <c r="D106" s="51"/>
      <c r="E106" s="51"/>
      <c r="F106" s="51"/>
      <c r="G106" s="50"/>
      <c r="H106" s="50"/>
      <c r="I106" s="51"/>
      <c r="J106" s="50"/>
      <c r="K106" s="51"/>
      <c r="L106" s="51"/>
      <c r="M106" s="51"/>
      <c r="N106" s="51"/>
      <c r="O106" s="52">
        <v>20</v>
      </c>
      <c r="P106" s="48">
        <v>0.2</v>
      </c>
      <c r="Q106" s="98">
        <f t="shared" si="2"/>
        <v>3.1415926535897934E-2</v>
      </c>
      <c r="R106" s="103"/>
      <c r="S106" s="131"/>
      <c r="T106" s="100"/>
      <c r="U106" s="51"/>
      <c r="V106" s="39"/>
      <c r="W106" s="39"/>
      <c r="X106" s="39"/>
      <c r="Y106" s="39"/>
      <c r="Z106" s="39"/>
      <c r="AA106" s="39"/>
      <c r="AB106" s="39"/>
      <c r="AC106" s="32"/>
      <c r="AD106" s="32"/>
      <c r="AE106" s="32"/>
      <c r="AF106" s="32">
        <v>1</v>
      </c>
    </row>
    <row r="107" spans="1:32" s="28" customFormat="1" ht="12">
      <c r="A107" s="41"/>
      <c r="B107" s="51"/>
      <c r="C107" s="51"/>
      <c r="D107" s="51"/>
      <c r="E107" s="51"/>
      <c r="F107" s="51"/>
      <c r="G107" s="50"/>
      <c r="H107" s="50"/>
      <c r="I107" s="51"/>
      <c r="J107" s="50"/>
      <c r="K107" s="51"/>
      <c r="L107" s="51"/>
      <c r="M107" s="51"/>
      <c r="N107" s="51"/>
      <c r="O107" s="52">
        <v>24</v>
      </c>
      <c r="P107" s="48">
        <v>0.24</v>
      </c>
      <c r="Q107" s="98">
        <f t="shared" si="2"/>
        <v>4.5238934211693019E-2</v>
      </c>
      <c r="R107" s="103"/>
      <c r="S107" s="131"/>
      <c r="T107" s="100"/>
      <c r="U107" s="51"/>
      <c r="V107" s="39"/>
      <c r="W107" s="39"/>
      <c r="X107" s="39"/>
      <c r="Y107" s="39"/>
      <c r="Z107" s="39"/>
      <c r="AA107" s="39"/>
      <c r="AB107" s="39"/>
      <c r="AC107" s="32"/>
      <c r="AD107" s="32"/>
      <c r="AE107" s="32"/>
      <c r="AF107" s="32">
        <v>1</v>
      </c>
    </row>
    <row r="108" spans="1:32" s="28" customFormat="1" ht="12">
      <c r="A108" s="41"/>
      <c r="B108" s="51"/>
      <c r="C108" s="51"/>
      <c r="D108" s="51"/>
      <c r="E108" s="51"/>
      <c r="F108" s="51"/>
      <c r="G108" s="50"/>
      <c r="H108" s="50"/>
      <c r="I108" s="51"/>
      <c r="J108" s="50"/>
      <c r="K108" s="51"/>
      <c r="L108" s="51"/>
      <c r="M108" s="51"/>
      <c r="N108" s="51"/>
      <c r="O108" s="52">
        <v>26</v>
      </c>
      <c r="P108" s="48">
        <v>0.26</v>
      </c>
      <c r="Q108" s="98">
        <f t="shared" si="2"/>
        <v>5.3092915845667513E-2</v>
      </c>
      <c r="R108" s="103"/>
      <c r="S108" s="131"/>
      <c r="T108" s="100"/>
      <c r="U108" s="51"/>
      <c r="V108" s="39"/>
      <c r="W108" s="39"/>
      <c r="X108" s="39"/>
      <c r="Y108" s="39"/>
      <c r="Z108" s="39"/>
      <c r="AA108" s="39"/>
      <c r="AB108" s="39"/>
      <c r="AC108" s="32"/>
      <c r="AD108" s="32"/>
      <c r="AE108" s="32"/>
      <c r="AF108" s="32">
        <v>1</v>
      </c>
    </row>
    <row r="109" spans="1:32" s="28" customFormat="1" ht="12">
      <c r="A109" s="41"/>
      <c r="B109" s="51"/>
      <c r="C109" s="51"/>
      <c r="D109" s="51"/>
      <c r="E109" s="51"/>
      <c r="F109" s="51"/>
      <c r="G109" s="50"/>
      <c r="H109" s="50"/>
      <c r="I109" s="51"/>
      <c r="J109" s="50"/>
      <c r="K109" s="51"/>
      <c r="L109" s="51"/>
      <c r="M109" s="51"/>
      <c r="N109" s="51"/>
      <c r="O109" s="52">
        <v>29</v>
      </c>
      <c r="P109" s="48">
        <v>0.28999999999999998</v>
      </c>
      <c r="Q109" s="98">
        <f t="shared" si="2"/>
        <v>6.6051985541725394E-2</v>
      </c>
      <c r="R109" s="103"/>
      <c r="S109" s="131"/>
      <c r="T109" s="100"/>
      <c r="U109" s="51"/>
      <c r="V109" s="39"/>
      <c r="W109" s="39"/>
      <c r="X109" s="39"/>
      <c r="Y109" s="39"/>
      <c r="Z109" s="39"/>
      <c r="AA109" s="39"/>
      <c r="AB109" s="39"/>
      <c r="AC109" s="32"/>
      <c r="AD109" s="32"/>
      <c r="AE109" s="32"/>
      <c r="AF109" s="32">
        <v>1</v>
      </c>
    </row>
    <row r="110" spans="1:32" s="28" customFormat="1" ht="12">
      <c r="A110" s="41"/>
      <c r="B110" s="51"/>
      <c r="C110" s="51"/>
      <c r="D110" s="51"/>
      <c r="E110" s="51"/>
      <c r="F110" s="51"/>
      <c r="G110" s="50"/>
      <c r="H110" s="50"/>
      <c r="I110" s="51"/>
      <c r="J110" s="50"/>
      <c r="K110" s="51"/>
      <c r="L110" s="51"/>
      <c r="M110" s="51"/>
      <c r="N110" s="51"/>
      <c r="O110" s="52">
        <v>42</v>
      </c>
      <c r="P110" s="48">
        <v>0.42</v>
      </c>
      <c r="Q110" s="98">
        <f t="shared" si="2"/>
        <v>0.13854423602330987</v>
      </c>
      <c r="R110" s="103"/>
      <c r="S110" s="131"/>
      <c r="T110" s="100"/>
      <c r="U110" s="51"/>
      <c r="V110" s="39"/>
      <c r="W110" s="39"/>
      <c r="X110" s="39">
        <v>1</v>
      </c>
      <c r="Y110" s="39"/>
      <c r="Z110" s="39"/>
      <c r="AA110" s="39"/>
      <c r="AB110" s="39"/>
      <c r="AC110" s="32"/>
      <c r="AD110" s="32"/>
      <c r="AE110" s="32"/>
      <c r="AF110" s="32"/>
    </row>
    <row r="111" spans="1:32" s="28" customFormat="1" ht="12">
      <c r="A111" s="41"/>
      <c r="B111" s="51"/>
      <c r="C111" s="51"/>
      <c r="D111" s="51"/>
      <c r="E111" s="51"/>
      <c r="F111" s="51"/>
      <c r="G111" s="50"/>
      <c r="H111" s="50"/>
      <c r="I111" s="51"/>
      <c r="J111" s="50"/>
      <c r="K111" s="51"/>
      <c r="L111" s="51"/>
      <c r="M111" s="51"/>
      <c r="N111" s="51"/>
      <c r="O111" s="52">
        <v>121</v>
      </c>
      <c r="P111" s="48">
        <v>1.21</v>
      </c>
      <c r="Q111" s="98">
        <f t="shared" si="2"/>
        <v>1.1499014510302039</v>
      </c>
      <c r="R111" s="103"/>
      <c r="S111" s="131"/>
      <c r="T111" s="100"/>
      <c r="U111" s="51"/>
      <c r="V111" s="39"/>
      <c r="W111" s="39"/>
      <c r="X111" s="39"/>
      <c r="Y111" s="39"/>
      <c r="Z111" s="39"/>
      <c r="AA111" s="39"/>
      <c r="AB111" s="39">
        <v>1</v>
      </c>
      <c r="AC111" s="32"/>
      <c r="AD111" s="32"/>
      <c r="AE111" s="32"/>
      <c r="AF111" s="32"/>
    </row>
    <row r="112" spans="1:32" s="28" customFormat="1" ht="12">
      <c r="A112" s="41"/>
      <c r="B112" s="51"/>
      <c r="C112" s="51"/>
      <c r="D112" s="51"/>
      <c r="E112" s="51"/>
      <c r="F112" s="51"/>
      <c r="G112" s="50"/>
      <c r="H112" s="50"/>
      <c r="I112" s="51"/>
      <c r="J112" s="50"/>
      <c r="K112" s="51"/>
      <c r="L112" s="51"/>
      <c r="M112" s="51"/>
      <c r="N112" s="51"/>
      <c r="O112" s="52">
        <v>14</v>
      </c>
      <c r="P112" s="48">
        <v>0.14000000000000001</v>
      </c>
      <c r="Q112" s="98">
        <f t="shared" si="2"/>
        <v>1.5393804002589988E-2</v>
      </c>
      <c r="R112" s="103"/>
      <c r="S112" s="131"/>
      <c r="T112" s="100"/>
      <c r="U112" s="51"/>
      <c r="V112" s="39"/>
      <c r="W112" s="39"/>
      <c r="X112" s="39"/>
      <c r="Y112" s="39"/>
      <c r="Z112" s="39"/>
      <c r="AA112" s="39"/>
      <c r="AB112" s="39"/>
      <c r="AC112" s="32"/>
      <c r="AD112" s="32"/>
      <c r="AE112" s="32"/>
      <c r="AF112" s="32">
        <v>1</v>
      </c>
    </row>
    <row r="113" spans="1:32" s="28" customFormat="1" ht="12">
      <c r="A113" s="41"/>
      <c r="B113" s="51"/>
      <c r="C113" s="51"/>
      <c r="D113" s="51"/>
      <c r="E113" s="51"/>
      <c r="F113" s="51"/>
      <c r="G113" s="50"/>
      <c r="H113" s="50"/>
      <c r="I113" s="51"/>
      <c r="J113" s="50"/>
      <c r="K113" s="51"/>
      <c r="L113" s="51"/>
      <c r="M113" s="51"/>
      <c r="N113" s="51"/>
      <c r="O113" s="52">
        <v>13</v>
      </c>
      <c r="P113" s="48">
        <v>0.13</v>
      </c>
      <c r="Q113" s="98">
        <f t="shared" si="2"/>
        <v>1.3273228961416878E-2</v>
      </c>
      <c r="R113" s="103"/>
      <c r="S113" s="131"/>
      <c r="T113" s="100"/>
      <c r="U113" s="51"/>
      <c r="V113" s="39"/>
      <c r="W113" s="39"/>
      <c r="X113" s="39"/>
      <c r="Y113" s="39"/>
      <c r="Z113" s="39"/>
      <c r="AA113" s="39"/>
      <c r="AB113" s="39"/>
      <c r="AC113" s="32"/>
      <c r="AD113" s="32"/>
      <c r="AE113" s="32"/>
      <c r="AF113" s="32">
        <v>1</v>
      </c>
    </row>
    <row r="114" spans="1:32" s="28" customFormat="1" ht="12">
      <c r="A114" s="53"/>
      <c r="B114" s="54"/>
      <c r="C114" s="54"/>
      <c r="D114" s="54"/>
      <c r="E114" s="54"/>
      <c r="F114" s="54"/>
      <c r="G114" s="120"/>
      <c r="H114" s="120"/>
      <c r="I114" s="51"/>
      <c r="J114" s="50"/>
      <c r="K114" s="54"/>
      <c r="L114" s="54"/>
      <c r="M114" s="54"/>
      <c r="N114" s="54"/>
      <c r="O114" s="52">
        <v>24</v>
      </c>
      <c r="P114" s="48">
        <v>0.24</v>
      </c>
      <c r="Q114" s="98">
        <f t="shared" si="2"/>
        <v>4.5238934211693019E-2</v>
      </c>
      <c r="R114" s="103"/>
      <c r="S114" s="131"/>
      <c r="T114" s="100"/>
      <c r="U114" s="54"/>
      <c r="V114" s="39"/>
      <c r="W114" s="39"/>
      <c r="X114" s="39"/>
      <c r="Y114" s="39"/>
      <c r="Z114" s="39"/>
      <c r="AA114" s="39"/>
      <c r="AB114" s="39"/>
      <c r="AF114" s="28">
        <v>1</v>
      </c>
    </row>
    <row r="115" spans="1:32" s="28" customFormat="1" ht="12">
      <c r="A115" s="53"/>
      <c r="B115" s="54"/>
      <c r="C115" s="54"/>
      <c r="D115" s="54"/>
      <c r="E115" s="54"/>
      <c r="F115" s="54"/>
      <c r="G115" s="120"/>
      <c r="H115" s="120"/>
      <c r="I115" s="51"/>
      <c r="J115" s="50">
        <v>3</v>
      </c>
      <c r="K115" s="54"/>
      <c r="L115" s="54"/>
      <c r="M115" s="54">
        <v>92</v>
      </c>
      <c r="N115" s="54"/>
      <c r="O115" s="52">
        <v>20</v>
      </c>
      <c r="P115" s="48">
        <v>0.2</v>
      </c>
      <c r="Q115" s="98">
        <f t="shared" si="2"/>
        <v>3.1415926535897934E-2</v>
      </c>
      <c r="R115" s="103"/>
      <c r="S115" s="131"/>
      <c r="T115" s="100"/>
      <c r="U115" s="54"/>
      <c r="V115" s="39"/>
      <c r="W115" s="39"/>
      <c r="X115" s="39">
        <v>1</v>
      </c>
      <c r="Y115" s="39"/>
      <c r="Z115" s="39"/>
      <c r="AA115" s="39"/>
      <c r="AB115" s="39"/>
    </row>
    <row r="116" spans="1:32" s="28" customFormat="1" ht="12">
      <c r="A116" s="53"/>
      <c r="B116" s="54"/>
      <c r="C116" s="54"/>
      <c r="D116" s="54"/>
      <c r="E116" s="54"/>
      <c r="F116" s="54"/>
      <c r="G116" s="120"/>
      <c r="H116" s="120"/>
      <c r="I116" s="54"/>
      <c r="J116" s="120"/>
      <c r="K116" s="54"/>
      <c r="L116" s="54"/>
      <c r="M116" s="54">
        <v>96</v>
      </c>
      <c r="N116" s="54"/>
      <c r="O116" s="52">
        <v>14</v>
      </c>
      <c r="P116" s="48">
        <v>0.14000000000000001</v>
      </c>
      <c r="Q116" s="98">
        <f t="shared" si="2"/>
        <v>1.5393804002589988E-2</v>
      </c>
      <c r="R116" s="103"/>
      <c r="S116" s="131"/>
      <c r="T116" s="100"/>
      <c r="U116" s="54"/>
      <c r="V116" s="39"/>
      <c r="W116" s="39"/>
      <c r="X116" s="39">
        <v>1</v>
      </c>
      <c r="Y116" s="39"/>
      <c r="Z116" s="39"/>
      <c r="AA116" s="39"/>
      <c r="AB116" s="39"/>
    </row>
    <row r="117" spans="1:32" s="32" customFormat="1" ht="12">
      <c r="A117" s="41"/>
      <c r="B117" s="51"/>
      <c r="C117" s="51"/>
      <c r="D117" s="51"/>
      <c r="E117" s="51"/>
      <c r="F117" s="51"/>
      <c r="G117" s="50"/>
      <c r="H117" s="50"/>
      <c r="I117" s="51"/>
      <c r="J117" s="50"/>
      <c r="K117" s="51"/>
      <c r="L117" s="51"/>
      <c r="M117" s="51">
        <v>75</v>
      </c>
      <c r="N117" s="51"/>
      <c r="O117" s="52">
        <v>23</v>
      </c>
      <c r="P117" s="48">
        <v>0.23</v>
      </c>
      <c r="Q117" s="98">
        <f t="shared" si="2"/>
        <v>4.1547562843725017E-2</v>
      </c>
      <c r="R117" s="103"/>
      <c r="S117" s="131"/>
      <c r="T117" s="100"/>
      <c r="U117" s="51"/>
      <c r="V117" s="39"/>
      <c r="W117" s="39"/>
      <c r="X117" s="39">
        <v>1</v>
      </c>
      <c r="Y117" s="39"/>
      <c r="Z117" s="39"/>
      <c r="AA117" s="39"/>
      <c r="AB117" s="39"/>
    </row>
    <row r="118" spans="1:32" s="28" customFormat="1" ht="12">
      <c r="A118" s="53"/>
      <c r="B118" s="54"/>
      <c r="C118" s="54"/>
      <c r="D118" s="54"/>
      <c r="E118" s="54"/>
      <c r="F118" s="54"/>
      <c r="G118" s="120"/>
      <c r="H118" s="120"/>
      <c r="I118" s="54"/>
      <c r="J118" s="120"/>
      <c r="K118" s="54"/>
      <c r="L118" s="54"/>
      <c r="M118" s="54">
        <v>97</v>
      </c>
      <c r="N118" s="54"/>
      <c r="O118" s="52">
        <v>25</v>
      </c>
      <c r="P118" s="48">
        <v>0.25</v>
      </c>
      <c r="Q118" s="98">
        <f t="shared" si="2"/>
        <v>4.9087385212340517E-2</v>
      </c>
      <c r="R118" s="103"/>
      <c r="S118" s="131"/>
      <c r="T118" s="100"/>
      <c r="U118" s="54"/>
      <c r="V118" s="39"/>
      <c r="W118" s="39"/>
      <c r="X118" s="39">
        <v>1</v>
      </c>
      <c r="Y118" s="39"/>
      <c r="Z118" s="39"/>
      <c r="AA118" s="39"/>
      <c r="AB118" s="39"/>
    </row>
    <row r="119" spans="1:32" s="28" customFormat="1" ht="12">
      <c r="A119" s="53"/>
      <c r="B119" s="54"/>
      <c r="C119" s="54"/>
      <c r="D119" s="54"/>
      <c r="E119" s="54"/>
      <c r="F119" s="54"/>
      <c r="G119" s="120"/>
      <c r="H119" s="120"/>
      <c r="I119" s="54"/>
      <c r="J119" s="120"/>
      <c r="K119" s="54"/>
      <c r="L119" s="54"/>
      <c r="M119" s="54"/>
      <c r="N119" s="54"/>
      <c r="O119" s="52">
        <v>48</v>
      </c>
      <c r="P119" s="48">
        <v>0.48</v>
      </c>
      <c r="Q119" s="98">
        <f t="shared" si="2"/>
        <v>0.18095573684677208</v>
      </c>
      <c r="R119" s="103"/>
      <c r="S119" s="131"/>
      <c r="T119" s="100"/>
      <c r="U119" s="54"/>
      <c r="V119" s="39"/>
      <c r="W119" s="39"/>
      <c r="X119" s="39">
        <v>1</v>
      </c>
      <c r="Y119" s="39"/>
      <c r="Z119" s="39"/>
      <c r="AA119" s="39"/>
      <c r="AB119" s="39"/>
    </row>
    <row r="120" spans="1:32" s="28" customFormat="1" ht="12">
      <c r="A120" s="53"/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41">
        <v>20</v>
      </c>
      <c r="P120" s="48">
        <v>0.2</v>
      </c>
      <c r="Q120" s="98">
        <f t="shared" si="2"/>
        <v>3.1415926535897934E-2</v>
      </c>
      <c r="R120" s="103"/>
      <c r="S120" s="131"/>
      <c r="T120" s="140"/>
      <c r="U120" s="138"/>
      <c r="V120" s="39"/>
      <c r="W120" s="39"/>
      <c r="X120" s="39">
        <v>1</v>
      </c>
      <c r="Y120" s="39"/>
      <c r="Z120" s="39"/>
      <c r="AA120" s="39"/>
      <c r="AB120" s="39"/>
    </row>
    <row r="121" spans="1:32" s="28" customFormat="1" ht="12">
      <c r="A121" s="53"/>
      <c r="B121" s="120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41">
        <v>35</v>
      </c>
      <c r="P121" s="48">
        <v>0.35</v>
      </c>
      <c r="Q121" s="98">
        <f t="shared" si="2"/>
        <v>9.6211275016187398E-2</v>
      </c>
      <c r="R121" s="103"/>
      <c r="S121" s="131"/>
      <c r="T121" s="140"/>
      <c r="U121" s="138"/>
      <c r="V121" s="39"/>
      <c r="W121" s="39"/>
      <c r="X121" s="39"/>
      <c r="Y121" s="39"/>
      <c r="Z121" s="39"/>
      <c r="AA121" s="39"/>
      <c r="AB121" s="39"/>
      <c r="AF121" s="28">
        <v>1</v>
      </c>
    </row>
    <row r="122" spans="1:32" s="28" customFormat="1" ht="12">
      <c r="A122" s="53"/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41">
        <v>23</v>
      </c>
      <c r="P122" s="48">
        <v>0.23</v>
      </c>
      <c r="Q122" s="98">
        <f t="shared" si="2"/>
        <v>4.1547562843725017E-2</v>
      </c>
      <c r="R122" s="103"/>
      <c r="S122" s="131"/>
      <c r="T122" s="140"/>
      <c r="U122" s="138">
        <v>1</v>
      </c>
      <c r="V122" s="39"/>
      <c r="W122" s="39"/>
      <c r="X122" s="39"/>
      <c r="Y122" s="39"/>
      <c r="Z122" s="39"/>
      <c r="AA122" s="39"/>
      <c r="AB122" s="39"/>
    </row>
    <row r="123" spans="1:32" s="28" customFormat="1" ht="12">
      <c r="A123" s="53"/>
      <c r="B123" s="120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41">
        <v>69</v>
      </c>
      <c r="P123" s="48">
        <v>0.69</v>
      </c>
      <c r="Q123" s="98">
        <f t="shared" si="2"/>
        <v>0.37392806559352504</v>
      </c>
      <c r="R123" s="103"/>
      <c r="S123" s="131"/>
      <c r="T123" s="140"/>
      <c r="U123" s="138"/>
      <c r="V123" s="39"/>
      <c r="W123" s="39"/>
      <c r="X123" s="39"/>
      <c r="Y123" s="39"/>
      <c r="Z123" s="39"/>
      <c r="AA123" s="39"/>
      <c r="AB123" s="39"/>
      <c r="AE123" s="28">
        <v>1</v>
      </c>
    </row>
    <row r="124" spans="1:32" s="28" customFormat="1" ht="12">
      <c r="A124" s="53"/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41">
        <v>48</v>
      </c>
      <c r="P124" s="48">
        <v>0.48</v>
      </c>
      <c r="Q124" s="98">
        <f t="shared" si="2"/>
        <v>0.18095573684677208</v>
      </c>
      <c r="R124" s="103"/>
      <c r="S124" s="131"/>
      <c r="T124" s="140"/>
      <c r="U124" s="138"/>
      <c r="V124" s="39"/>
      <c r="W124" s="39"/>
      <c r="X124" s="39"/>
      <c r="Y124" s="39"/>
      <c r="Z124" s="39"/>
      <c r="AA124" s="39"/>
      <c r="AB124" s="39"/>
      <c r="AF124" s="28">
        <v>1</v>
      </c>
    </row>
    <row r="125" spans="1:32" s="28" customFormat="1" ht="12">
      <c r="A125" s="53"/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41">
        <v>17</v>
      </c>
      <c r="P125" s="48">
        <v>0.17</v>
      </c>
      <c r="Q125" s="98">
        <f t="shared" si="2"/>
        <v>2.2698006922186261E-2</v>
      </c>
      <c r="R125" s="103"/>
      <c r="S125" s="131"/>
      <c r="T125" s="140"/>
      <c r="U125" s="138">
        <v>1</v>
      </c>
      <c r="V125" s="39"/>
      <c r="W125" s="39"/>
      <c r="X125" s="39"/>
      <c r="Y125" s="39"/>
      <c r="Z125" s="39"/>
      <c r="AA125" s="39"/>
      <c r="AB125" s="39"/>
    </row>
    <row r="126" spans="1:32" s="28" customFormat="1" ht="12">
      <c r="A126" s="53"/>
      <c r="B126" s="120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41">
        <v>27</v>
      </c>
      <c r="P126" s="48">
        <v>0.27</v>
      </c>
      <c r="Q126" s="98">
        <f t="shared" si="2"/>
        <v>5.7255526111673984E-2</v>
      </c>
      <c r="R126" s="103"/>
      <c r="S126" s="131"/>
      <c r="T126" s="140"/>
      <c r="U126" s="138"/>
      <c r="V126" s="39"/>
      <c r="W126" s="39"/>
      <c r="X126" s="39"/>
      <c r="Y126" s="39"/>
      <c r="Z126" s="39"/>
      <c r="AA126" s="39"/>
      <c r="AB126" s="39"/>
      <c r="AF126" s="28">
        <v>1</v>
      </c>
    </row>
    <row r="127" spans="1:32" s="28" customFormat="1" ht="12">
      <c r="A127" s="53"/>
      <c r="B127" s="120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41">
        <v>14</v>
      </c>
      <c r="P127" s="48">
        <v>0.14000000000000001</v>
      </c>
      <c r="Q127" s="98">
        <f t="shared" si="2"/>
        <v>1.5393804002589988E-2</v>
      </c>
      <c r="R127" s="103"/>
      <c r="S127" s="131"/>
      <c r="T127" s="140"/>
      <c r="U127" s="138"/>
      <c r="V127" s="39"/>
      <c r="W127" s="39"/>
      <c r="X127" s="39"/>
      <c r="Y127" s="39"/>
      <c r="Z127" s="39"/>
      <c r="AA127" s="39"/>
      <c r="AB127" s="39"/>
      <c r="AF127" s="28">
        <v>1</v>
      </c>
    </row>
    <row r="128" spans="1:32" s="28" customFormat="1" ht="12">
      <c r="A128" s="53"/>
      <c r="B128" s="120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41">
        <v>36</v>
      </c>
      <c r="P128" s="48">
        <v>0.36</v>
      </c>
      <c r="Q128" s="98">
        <f t="shared" si="2"/>
        <v>0.10178760197630929</v>
      </c>
      <c r="R128" s="103"/>
      <c r="S128" s="131"/>
      <c r="T128" s="140"/>
      <c r="U128" s="138"/>
      <c r="V128" s="39"/>
      <c r="W128" s="39"/>
      <c r="X128" s="39"/>
      <c r="Y128" s="39"/>
      <c r="Z128" s="39"/>
      <c r="AA128" s="39"/>
      <c r="AB128" s="39"/>
      <c r="AF128" s="28">
        <v>1</v>
      </c>
    </row>
    <row r="129" spans="1:32" s="28" customFormat="1" ht="12">
      <c r="A129" s="53"/>
      <c r="B129" s="120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41">
        <v>11</v>
      </c>
      <c r="P129" s="48">
        <v>0.11</v>
      </c>
      <c r="Q129" s="98">
        <f t="shared" si="2"/>
        <v>9.5033177771091243E-3</v>
      </c>
      <c r="R129" s="103"/>
      <c r="S129" s="131"/>
      <c r="T129" s="140"/>
      <c r="U129" s="138"/>
      <c r="V129" s="39"/>
      <c r="W129" s="39"/>
      <c r="X129" s="39">
        <v>1</v>
      </c>
      <c r="Y129" s="39"/>
      <c r="Z129" s="39"/>
      <c r="AA129" s="39"/>
      <c r="AB129" s="39"/>
    </row>
    <row r="130" spans="1:32" s="28" customFormat="1" ht="12">
      <c r="A130" s="53"/>
      <c r="B130" s="120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41">
        <v>43</v>
      </c>
      <c r="P130" s="48">
        <v>0.43</v>
      </c>
      <c r="Q130" s="98">
        <f t="shared" si="2"/>
        <v>0.14522012041218818</v>
      </c>
      <c r="R130" s="103"/>
      <c r="S130" s="131"/>
      <c r="T130" s="140"/>
      <c r="U130" s="138"/>
      <c r="V130" s="39"/>
      <c r="W130" s="39"/>
      <c r="X130" s="39"/>
      <c r="Y130" s="39"/>
      <c r="Z130" s="39"/>
      <c r="AA130" s="39"/>
      <c r="AB130" s="39"/>
      <c r="AF130" s="28">
        <v>1</v>
      </c>
    </row>
    <row r="131" spans="1:32" s="28" customFormat="1" ht="12">
      <c r="A131" s="53"/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41">
        <v>52</v>
      </c>
      <c r="P131" s="48">
        <v>0.52</v>
      </c>
      <c r="Q131" s="98">
        <f t="shared" si="2"/>
        <v>0.21237166338267005</v>
      </c>
      <c r="R131" s="103"/>
      <c r="S131" s="131"/>
      <c r="T131" s="140"/>
      <c r="U131" s="138"/>
      <c r="V131" s="39"/>
      <c r="W131" s="39"/>
      <c r="X131" s="39"/>
      <c r="Y131" s="39"/>
      <c r="Z131" s="39"/>
      <c r="AA131" s="39"/>
      <c r="AB131" s="39"/>
      <c r="AF131" s="28">
        <v>1</v>
      </c>
    </row>
    <row r="132" spans="1:32" s="28" customFormat="1" ht="12">
      <c r="A132" s="53"/>
      <c r="B132" s="138"/>
      <c r="C132" s="138"/>
      <c r="D132" s="138"/>
      <c r="E132" s="138"/>
      <c r="F132" s="138"/>
      <c r="G132" s="120"/>
      <c r="H132" s="120"/>
      <c r="I132" s="138"/>
      <c r="J132" s="138"/>
      <c r="K132" s="138"/>
      <c r="L132" s="138"/>
      <c r="M132" s="138"/>
      <c r="N132" s="138"/>
      <c r="O132" s="139">
        <v>17</v>
      </c>
      <c r="P132" s="48">
        <v>0.17</v>
      </c>
      <c r="Q132" s="98">
        <f t="shared" si="2"/>
        <v>2.2698006922186261E-2</v>
      </c>
      <c r="R132" s="103"/>
      <c r="S132" s="131"/>
      <c r="T132" s="140"/>
      <c r="U132" s="138"/>
      <c r="V132" s="39"/>
      <c r="W132" s="39"/>
      <c r="X132" s="39"/>
      <c r="Y132" s="39"/>
      <c r="Z132" s="39"/>
      <c r="AA132" s="39"/>
      <c r="AB132" s="39"/>
      <c r="AF132" s="28">
        <v>1</v>
      </c>
    </row>
    <row r="133" spans="1:32" s="28" customFormat="1" ht="12">
      <c r="A133" s="53"/>
      <c r="B133" s="54"/>
      <c r="C133" s="54"/>
      <c r="D133" s="54"/>
      <c r="E133" s="54"/>
      <c r="F133" s="54"/>
      <c r="G133" s="120"/>
      <c r="H133" s="120"/>
      <c r="I133" s="54"/>
      <c r="J133" s="120"/>
      <c r="K133" s="54"/>
      <c r="L133" s="54"/>
      <c r="M133" s="54"/>
      <c r="N133" s="54"/>
      <c r="O133" s="52">
        <v>23</v>
      </c>
      <c r="P133" s="48">
        <v>0.23</v>
      </c>
      <c r="Q133" s="98">
        <f t="shared" si="2"/>
        <v>4.1547562843725017E-2</v>
      </c>
      <c r="R133" s="103"/>
      <c r="S133" s="131"/>
      <c r="T133" s="100"/>
      <c r="U133" s="54"/>
      <c r="V133" s="39"/>
      <c r="W133" s="39"/>
      <c r="X133" s="39"/>
      <c r="Y133" s="39"/>
      <c r="Z133" s="39"/>
      <c r="AA133" s="39"/>
      <c r="AB133" s="39"/>
      <c r="AF133" s="28">
        <v>1</v>
      </c>
    </row>
    <row r="134" spans="1:32" s="28" customFormat="1" ht="12">
      <c r="A134" s="55"/>
      <c r="B134" s="19"/>
      <c r="C134" s="56"/>
      <c r="D134" s="56"/>
      <c r="E134" s="56"/>
      <c r="F134" s="56"/>
      <c r="G134" s="121"/>
      <c r="H134" s="121"/>
      <c r="I134" s="56"/>
      <c r="J134" s="121"/>
      <c r="K134" s="56"/>
      <c r="L134" s="56"/>
      <c r="M134" s="56"/>
      <c r="N134" s="56"/>
      <c r="O134" s="56"/>
      <c r="P134" s="56"/>
      <c r="Q134" s="98"/>
      <c r="R134" s="102"/>
      <c r="S134" s="102"/>
      <c r="T134" s="56"/>
      <c r="U134" s="56"/>
      <c r="V134" s="56"/>
      <c r="W134" s="56"/>
      <c r="X134" s="56"/>
      <c r="Y134" s="56"/>
      <c r="Z134" s="56"/>
      <c r="AA134" s="56"/>
      <c r="AB134" s="56"/>
      <c r="AC134" s="57"/>
      <c r="AD134" s="57"/>
      <c r="AE134" s="57"/>
      <c r="AF134" s="57"/>
    </row>
    <row r="135" spans="1:32" s="28" customFormat="1" ht="15" customHeight="1">
      <c r="A135" s="58" t="s">
        <v>23</v>
      </c>
      <c r="B135" s="59" t="s">
        <v>35</v>
      </c>
      <c r="C135" s="60"/>
      <c r="D135" s="60"/>
      <c r="E135" s="59"/>
      <c r="F135" s="59">
        <v>4</v>
      </c>
      <c r="G135" s="122"/>
      <c r="H135" s="122"/>
      <c r="I135" s="59" t="s">
        <v>266</v>
      </c>
      <c r="J135" s="122">
        <v>1</v>
      </c>
      <c r="K135" s="122">
        <v>42</v>
      </c>
      <c r="L135" s="60">
        <v>70</v>
      </c>
      <c r="M135" s="60">
        <v>95</v>
      </c>
      <c r="N135" s="60">
        <v>1</v>
      </c>
      <c r="O135" s="149">
        <v>270</v>
      </c>
      <c r="P135" s="61">
        <v>2.7</v>
      </c>
      <c r="Q135" s="98">
        <f t="shared" si="2"/>
        <v>5.7255526111673989</v>
      </c>
      <c r="R135" s="104">
        <f>SUM(Q135:Q141)</f>
        <v>18.027244044461632</v>
      </c>
      <c r="S135" s="132">
        <f>10000/300</f>
        <v>33.333333333333336</v>
      </c>
      <c r="T135" s="96">
        <f>R135*S135</f>
        <v>600.90813481538783</v>
      </c>
      <c r="U135" s="51"/>
      <c r="V135" s="51"/>
      <c r="W135" s="51"/>
      <c r="X135" s="51"/>
      <c r="Y135" s="51"/>
      <c r="Z135" s="51"/>
      <c r="AA135" s="51"/>
      <c r="AB135" s="51">
        <v>1</v>
      </c>
      <c r="AC135" s="32"/>
      <c r="AD135" s="32"/>
      <c r="AE135" s="32"/>
      <c r="AF135" s="32"/>
    </row>
    <row r="136" spans="1:32" s="28" customFormat="1" ht="12">
      <c r="B136" s="62"/>
      <c r="C136" s="39"/>
      <c r="D136" s="39"/>
      <c r="E136" s="39"/>
      <c r="F136" s="39"/>
      <c r="G136" s="39"/>
      <c r="H136" s="39"/>
      <c r="I136" s="39"/>
      <c r="J136" s="39">
        <v>2</v>
      </c>
      <c r="K136" s="60">
        <v>22.9</v>
      </c>
      <c r="L136" s="60">
        <v>65</v>
      </c>
      <c r="M136" s="60">
        <v>75</v>
      </c>
      <c r="N136" s="60">
        <v>1</v>
      </c>
      <c r="O136" s="60">
        <v>84</v>
      </c>
      <c r="P136" s="60">
        <v>0.84</v>
      </c>
      <c r="Q136" s="98">
        <f t="shared" si="2"/>
        <v>0.55417694409323948</v>
      </c>
      <c r="R136" s="103"/>
      <c r="S136" s="131"/>
      <c r="T136" s="97"/>
      <c r="U136" s="63"/>
      <c r="V136" s="63"/>
      <c r="W136" s="63"/>
      <c r="X136" s="63"/>
      <c r="Y136" s="63"/>
      <c r="Z136" s="63"/>
      <c r="AA136" s="63"/>
      <c r="AB136" s="63">
        <v>1</v>
      </c>
    </row>
    <row r="137" spans="1:32" s="28" customFormat="1" ht="12">
      <c r="B137" s="62"/>
      <c r="C137" s="39"/>
      <c r="D137" s="39"/>
      <c r="E137" s="39"/>
      <c r="F137" s="39"/>
      <c r="G137" s="39"/>
      <c r="H137" s="39"/>
      <c r="I137" s="39"/>
      <c r="J137" s="39">
        <v>2</v>
      </c>
      <c r="K137" s="60">
        <v>10.8</v>
      </c>
      <c r="L137" s="60">
        <v>80</v>
      </c>
      <c r="M137" s="60">
        <v>97</v>
      </c>
      <c r="N137" s="39">
        <v>3</v>
      </c>
      <c r="O137" s="60">
        <v>58</v>
      </c>
      <c r="P137" s="60">
        <v>0.57999999999999996</v>
      </c>
      <c r="Q137" s="98">
        <f t="shared" si="2"/>
        <v>0.26420794216690158</v>
      </c>
      <c r="R137" s="103"/>
      <c r="S137" s="131"/>
      <c r="T137" s="97"/>
      <c r="U137" s="63"/>
      <c r="V137" s="63"/>
      <c r="W137" s="63"/>
      <c r="X137" s="63"/>
      <c r="Y137" s="63"/>
      <c r="Z137" s="63"/>
      <c r="AA137" s="63"/>
      <c r="AB137" s="63">
        <v>1</v>
      </c>
    </row>
    <row r="138" spans="1:32" s="28" customFormat="1" ht="12">
      <c r="B138" s="62"/>
      <c r="C138" s="39"/>
      <c r="D138" s="39"/>
      <c r="E138" s="39"/>
      <c r="F138" s="39"/>
      <c r="G138" s="39"/>
      <c r="H138" s="39"/>
      <c r="I138" s="39"/>
      <c r="J138" s="39">
        <v>2</v>
      </c>
      <c r="K138" s="60">
        <v>9.5</v>
      </c>
      <c r="L138" s="60">
        <v>55</v>
      </c>
      <c r="M138" s="60">
        <v>85</v>
      </c>
      <c r="N138" s="39">
        <v>2</v>
      </c>
      <c r="O138" s="60">
        <v>22</v>
      </c>
      <c r="P138" s="60">
        <v>0.22</v>
      </c>
      <c r="Q138" s="98">
        <f t="shared" si="2"/>
        <v>3.8013271108436497E-2</v>
      </c>
      <c r="R138" s="103"/>
      <c r="S138" s="112"/>
      <c r="U138" s="63"/>
      <c r="V138" s="63"/>
      <c r="W138" s="63"/>
      <c r="X138" s="63">
        <v>1</v>
      </c>
      <c r="Y138" s="63"/>
      <c r="Z138" s="63"/>
      <c r="AA138" s="63"/>
      <c r="AB138" s="63"/>
    </row>
    <row r="139" spans="1:32" s="28" customFormat="1" ht="12">
      <c r="B139" s="62"/>
      <c r="C139" s="39"/>
      <c r="D139" s="39"/>
      <c r="E139" s="39"/>
      <c r="F139" s="39"/>
      <c r="G139" s="39"/>
      <c r="H139" s="39"/>
      <c r="I139" s="39"/>
      <c r="J139" s="39">
        <v>3</v>
      </c>
      <c r="K139" s="60">
        <v>19.7</v>
      </c>
      <c r="L139" s="39"/>
      <c r="M139" s="39"/>
      <c r="N139" s="39"/>
      <c r="O139" s="60">
        <v>99</v>
      </c>
      <c r="P139" s="60">
        <v>0.99</v>
      </c>
      <c r="Q139" s="98">
        <f t="shared" si="2"/>
        <v>0.76976873994583905</v>
      </c>
      <c r="R139" s="103"/>
      <c r="S139" s="131"/>
      <c r="T139" s="97"/>
      <c r="U139" s="63"/>
      <c r="V139" s="63"/>
      <c r="W139" s="63"/>
      <c r="X139" s="63"/>
      <c r="Y139" s="63"/>
      <c r="Z139" s="63"/>
      <c r="AA139" s="63"/>
      <c r="AB139" s="63">
        <v>1</v>
      </c>
    </row>
    <row r="140" spans="1:32" s="28" customFormat="1" ht="12">
      <c r="B140" s="62"/>
      <c r="C140" s="39"/>
      <c r="D140" s="39"/>
      <c r="E140" s="39"/>
      <c r="F140" s="39"/>
      <c r="G140" s="39"/>
      <c r="H140" s="39"/>
      <c r="I140" s="39"/>
      <c r="J140" s="39">
        <v>3</v>
      </c>
      <c r="K140" s="60">
        <v>42.7</v>
      </c>
      <c r="L140" s="39"/>
      <c r="M140" s="39"/>
      <c r="N140" s="39"/>
      <c r="O140" s="60">
        <v>354</v>
      </c>
      <c r="P140" s="60">
        <v>3.54</v>
      </c>
      <c r="Q140" s="98">
        <f t="shared" si="2"/>
        <v>9.842295624431463</v>
      </c>
      <c r="R140" s="103"/>
      <c r="S140" s="131"/>
      <c r="T140" s="97"/>
      <c r="U140" s="63"/>
      <c r="V140" s="63"/>
      <c r="W140" s="63"/>
      <c r="X140" s="63"/>
      <c r="Y140" s="63"/>
      <c r="Z140" s="63"/>
      <c r="AA140" s="63"/>
      <c r="AB140" s="63">
        <v>1</v>
      </c>
    </row>
    <row r="141" spans="1:32" s="28" customFormat="1" ht="12">
      <c r="B141" s="62"/>
      <c r="C141" s="39"/>
      <c r="D141" s="39"/>
      <c r="E141" s="39"/>
      <c r="F141" s="39"/>
      <c r="G141" s="39"/>
      <c r="H141" s="39"/>
      <c r="I141" s="39"/>
      <c r="J141" s="39">
        <v>3</v>
      </c>
      <c r="K141" s="60">
        <v>15.5</v>
      </c>
      <c r="L141" s="39"/>
      <c r="M141" s="39"/>
      <c r="N141" s="39"/>
      <c r="O141" s="60">
        <v>103</v>
      </c>
      <c r="P141" s="60">
        <v>1.03</v>
      </c>
      <c r="Q141" s="98">
        <f t="shared" si="2"/>
        <v>0.83322891154835288</v>
      </c>
      <c r="R141" s="103"/>
      <c r="S141" s="131"/>
      <c r="T141" s="97"/>
      <c r="U141" s="63"/>
      <c r="V141" s="63"/>
      <c r="W141" s="63"/>
      <c r="X141" s="63"/>
      <c r="Y141" s="63"/>
      <c r="Z141" s="63"/>
      <c r="AA141" s="63"/>
      <c r="AB141" s="63">
        <v>1</v>
      </c>
    </row>
    <row r="142" spans="1:32" s="28" customFormat="1" ht="12">
      <c r="B142" s="62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60"/>
      <c r="P142" s="60"/>
      <c r="Q142" s="98"/>
      <c r="R142" s="103"/>
      <c r="S142" s="131"/>
      <c r="T142" s="97"/>
      <c r="U142" s="63"/>
      <c r="V142" s="63"/>
      <c r="W142" s="63"/>
      <c r="X142" s="63"/>
      <c r="Y142" s="63"/>
      <c r="Z142" s="63"/>
      <c r="AA142" s="63"/>
      <c r="AB142" s="63"/>
    </row>
    <row r="143" spans="1:32" s="28" customFormat="1" ht="12">
      <c r="B143" s="62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60"/>
      <c r="P143" s="60"/>
      <c r="Q143" s="98"/>
      <c r="R143" s="103"/>
      <c r="S143" s="131"/>
      <c r="T143" s="97"/>
      <c r="U143" s="63"/>
      <c r="V143" s="63"/>
      <c r="W143" s="63"/>
      <c r="X143" s="63"/>
      <c r="Y143" s="63"/>
      <c r="Z143" s="63"/>
      <c r="AA143" s="63"/>
      <c r="AB143" s="63"/>
    </row>
    <row r="144" spans="1:32" s="28" customFormat="1" ht="12">
      <c r="B144" s="62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60"/>
      <c r="P144" s="60"/>
      <c r="Q144" s="98"/>
      <c r="R144" s="103"/>
      <c r="S144" s="131"/>
      <c r="T144" s="97"/>
      <c r="U144" s="63"/>
      <c r="V144" s="63"/>
      <c r="W144" s="63"/>
      <c r="X144" s="63"/>
      <c r="Y144" s="63"/>
      <c r="Z144" s="63"/>
      <c r="AA144" s="63"/>
      <c r="AB144" s="63"/>
    </row>
    <row r="145" spans="2:28" s="28" customFormat="1" ht="12">
      <c r="B145" s="62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60"/>
      <c r="P145" s="60"/>
      <c r="Q145" s="98"/>
      <c r="R145" s="103"/>
      <c r="S145" s="131"/>
      <c r="T145" s="97"/>
      <c r="U145" s="63"/>
      <c r="V145" s="63"/>
      <c r="W145" s="63"/>
      <c r="X145" s="63"/>
      <c r="Y145" s="63"/>
      <c r="Z145" s="63"/>
      <c r="AA145" s="63"/>
      <c r="AB145" s="63"/>
    </row>
    <row r="147" spans="2:28">
      <c r="T147" s="17"/>
    </row>
    <row r="148" spans="2:28">
      <c r="T148" s="17"/>
    </row>
    <row r="149" spans="2:28">
      <c r="T149" s="17"/>
    </row>
    <row r="150" spans="2:28">
      <c r="T150" s="18"/>
    </row>
  </sheetData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T120"/>
  <sheetViews>
    <sheetView topLeftCell="H1" zoomScaleNormal="100" workbookViewId="0">
      <pane ySplit="1" topLeftCell="A2" activePane="bottomLeft" state="frozen"/>
      <selection pane="bottomLeft" activeCell="I29" sqref="I29"/>
    </sheetView>
  </sheetViews>
  <sheetFormatPr defaultColWidth="10" defaultRowHeight="12.75"/>
  <cols>
    <col min="1" max="2" width="9.42578125" style="70" customWidth="1"/>
    <col min="3" max="3" width="11.85546875" style="70" customWidth="1"/>
    <col min="4" max="4" width="19" style="70" customWidth="1"/>
    <col min="5" max="5" width="11.85546875" style="69" bestFit="1" customWidth="1"/>
    <col min="6" max="6" width="18.5703125" style="70" bestFit="1" customWidth="1"/>
    <col min="7" max="7" width="16.28515625" style="70" bestFit="1" customWidth="1"/>
    <col min="8" max="8" width="17.5703125" style="152" bestFit="1" customWidth="1"/>
    <col min="9" max="9" width="13.7109375" style="152" customWidth="1"/>
    <col min="10" max="10" width="14.5703125" style="69" customWidth="1"/>
    <col min="11" max="11" width="31.85546875" style="69" bestFit="1" customWidth="1"/>
    <col min="12" max="12" width="5.28515625" style="69" customWidth="1"/>
    <col min="13" max="13" width="12.140625" style="69" customWidth="1"/>
    <col min="14" max="14" width="9.42578125" style="69" customWidth="1"/>
    <col min="15" max="15" width="7.5703125" style="69" customWidth="1"/>
    <col min="16" max="16" width="12.5703125" style="70" customWidth="1"/>
    <col min="17" max="16384" width="10" style="70"/>
  </cols>
  <sheetData>
    <row r="1" spans="1:20" s="77" customFormat="1" ht="39" thickBot="1">
      <c r="A1" s="87" t="s">
        <v>58</v>
      </c>
      <c r="B1" s="87" t="s">
        <v>268</v>
      </c>
      <c r="C1" s="88" t="s">
        <v>59</v>
      </c>
      <c r="D1" s="87" t="s">
        <v>60</v>
      </c>
      <c r="E1" s="88" t="s">
        <v>61</v>
      </c>
      <c r="F1" s="88" t="s">
        <v>62</v>
      </c>
      <c r="G1" s="88" t="s">
        <v>63</v>
      </c>
      <c r="H1" s="150" t="s">
        <v>64</v>
      </c>
      <c r="I1" s="150" t="s">
        <v>269</v>
      </c>
      <c r="K1" s="89" t="s">
        <v>66</v>
      </c>
      <c r="L1" s="89"/>
      <c r="M1" s="89" t="s">
        <v>65</v>
      </c>
      <c r="N1" s="89"/>
      <c r="O1" s="89"/>
      <c r="P1" s="88" t="s">
        <v>88</v>
      </c>
      <c r="Q1" s="88" t="s">
        <v>68</v>
      </c>
      <c r="R1" s="88" t="s">
        <v>55</v>
      </c>
      <c r="S1" s="88" t="s">
        <v>54</v>
      </c>
      <c r="T1" s="88" t="s">
        <v>67</v>
      </c>
    </row>
    <row r="2" spans="1:20">
      <c r="A2" s="80" t="s">
        <v>68</v>
      </c>
      <c r="B2" s="80">
        <v>1</v>
      </c>
      <c r="C2" s="156" t="s">
        <v>86</v>
      </c>
      <c r="D2" s="71"/>
      <c r="E2" s="69">
        <v>1</v>
      </c>
      <c r="F2" s="114" t="s">
        <v>46</v>
      </c>
      <c r="G2" s="155" t="s">
        <v>45</v>
      </c>
      <c r="H2" s="151" t="s">
        <v>72</v>
      </c>
      <c r="I2" s="151"/>
      <c r="K2" s="69">
        <v>1</v>
      </c>
      <c r="P2" s="109">
        <v>1</v>
      </c>
      <c r="Q2" s="69">
        <v>2</v>
      </c>
      <c r="R2" s="69">
        <v>4</v>
      </c>
      <c r="S2" s="69">
        <v>4</v>
      </c>
      <c r="T2" s="69">
        <v>4</v>
      </c>
    </row>
    <row r="3" spans="1:20" ht="15">
      <c r="A3" s="80"/>
      <c r="B3" s="80"/>
      <c r="C3" s="80"/>
      <c r="D3" s="73"/>
      <c r="E3" s="69">
        <v>1</v>
      </c>
      <c r="F3" s="75" t="s">
        <v>177</v>
      </c>
      <c r="G3" s="114" t="s">
        <v>178</v>
      </c>
      <c r="H3" s="151" t="s">
        <v>21</v>
      </c>
      <c r="I3" s="151"/>
      <c r="K3" s="162">
        <v>2</v>
      </c>
      <c r="P3" s="109">
        <v>2</v>
      </c>
      <c r="Q3" s="69">
        <v>4</v>
      </c>
      <c r="R3" s="69">
        <v>6</v>
      </c>
      <c r="S3" s="69">
        <v>7</v>
      </c>
      <c r="T3" s="69">
        <v>7</v>
      </c>
    </row>
    <row r="4" spans="1:20">
      <c r="A4" s="80"/>
      <c r="B4" s="80"/>
      <c r="C4" s="80"/>
      <c r="E4" s="69">
        <v>2</v>
      </c>
      <c r="F4" s="114" t="s">
        <v>25</v>
      </c>
      <c r="G4" s="114" t="s">
        <v>74</v>
      </c>
      <c r="H4" s="152" t="s">
        <v>20</v>
      </c>
      <c r="K4" s="69">
        <v>3</v>
      </c>
      <c r="M4" s="69">
        <v>2</v>
      </c>
      <c r="P4" s="110">
        <v>8</v>
      </c>
      <c r="Q4" s="69">
        <v>10</v>
      </c>
      <c r="R4" s="69">
        <v>8</v>
      </c>
      <c r="S4" s="69">
        <v>11</v>
      </c>
      <c r="T4" s="69">
        <v>8</v>
      </c>
    </row>
    <row r="5" spans="1:20" ht="15">
      <c r="A5" s="81"/>
      <c r="B5" s="81"/>
      <c r="C5" s="81"/>
      <c r="E5" s="69">
        <v>2</v>
      </c>
      <c r="F5" s="75" t="s">
        <v>49</v>
      </c>
      <c r="G5" s="114" t="s">
        <v>204</v>
      </c>
      <c r="H5" s="152" t="s">
        <v>188</v>
      </c>
      <c r="K5" s="162">
        <v>4</v>
      </c>
      <c r="M5" s="69">
        <v>4</v>
      </c>
      <c r="P5" s="109">
        <v>16</v>
      </c>
      <c r="Q5" s="69">
        <v>13</v>
      </c>
      <c r="R5" s="69">
        <v>10</v>
      </c>
      <c r="S5" s="69">
        <v>19</v>
      </c>
      <c r="T5" s="69">
        <v>10</v>
      </c>
    </row>
    <row r="6" spans="1:20" ht="15">
      <c r="A6" s="81"/>
      <c r="B6" s="81"/>
      <c r="C6" s="81"/>
      <c r="D6" s="77"/>
      <c r="E6" s="69">
        <v>8</v>
      </c>
      <c r="F6" s="75" t="s">
        <v>103</v>
      </c>
      <c r="G6" s="73" t="s">
        <v>92</v>
      </c>
      <c r="H6" s="152" t="s">
        <v>104</v>
      </c>
      <c r="K6" s="69">
        <v>5</v>
      </c>
      <c r="M6" s="69">
        <v>10</v>
      </c>
      <c r="P6" s="110">
        <v>32</v>
      </c>
      <c r="Q6" s="72">
        <v>16</v>
      </c>
      <c r="R6" s="69">
        <v>16</v>
      </c>
      <c r="S6" s="69">
        <v>24</v>
      </c>
      <c r="T6" s="69">
        <v>14</v>
      </c>
    </row>
    <row r="7" spans="1:20">
      <c r="A7" s="81"/>
      <c r="B7" s="81"/>
      <c r="C7" s="81"/>
      <c r="D7" s="77"/>
      <c r="E7" s="69">
        <v>8</v>
      </c>
      <c r="F7" s="114" t="s">
        <v>205</v>
      </c>
      <c r="G7" s="114" t="s">
        <v>206</v>
      </c>
      <c r="H7" s="151" t="s">
        <v>19</v>
      </c>
      <c r="I7" s="151"/>
      <c r="K7" s="69">
        <v>6</v>
      </c>
      <c r="M7" s="69">
        <v>13</v>
      </c>
      <c r="P7" s="110">
        <v>64</v>
      </c>
      <c r="Q7" s="72">
        <v>21</v>
      </c>
      <c r="R7" s="69">
        <v>18</v>
      </c>
      <c r="S7" s="69">
        <v>29</v>
      </c>
      <c r="T7" s="69">
        <v>17</v>
      </c>
    </row>
    <row r="8" spans="1:20" ht="15">
      <c r="A8" s="81"/>
      <c r="B8" s="81"/>
      <c r="C8" s="81"/>
      <c r="D8" s="77"/>
      <c r="E8" s="69">
        <v>8</v>
      </c>
      <c r="F8" s="75" t="s">
        <v>18</v>
      </c>
      <c r="G8" s="114" t="s">
        <v>207</v>
      </c>
      <c r="H8" s="151" t="s">
        <v>75</v>
      </c>
      <c r="I8" s="151"/>
      <c r="K8" s="72">
        <v>7</v>
      </c>
      <c r="L8" s="72"/>
      <c r="M8" s="72">
        <v>16</v>
      </c>
      <c r="N8" s="72"/>
      <c r="O8" s="72"/>
      <c r="P8" s="110">
        <v>128</v>
      </c>
      <c r="Q8" s="72">
        <v>27</v>
      </c>
      <c r="R8" s="69">
        <v>20</v>
      </c>
      <c r="S8" s="69">
        <v>32</v>
      </c>
      <c r="T8" s="69">
        <v>19</v>
      </c>
    </row>
    <row r="9" spans="1:20" ht="15">
      <c r="A9" s="81"/>
      <c r="B9" s="81"/>
      <c r="C9" s="81"/>
      <c r="D9" s="77"/>
      <c r="E9" s="69">
        <v>8</v>
      </c>
      <c r="F9" s="75" t="s">
        <v>18</v>
      </c>
      <c r="G9" s="114" t="s">
        <v>208</v>
      </c>
      <c r="H9" s="151" t="s">
        <v>75</v>
      </c>
      <c r="I9" s="151"/>
      <c r="K9" s="72">
        <v>8</v>
      </c>
      <c r="L9" s="72"/>
      <c r="M9" s="72">
        <v>21</v>
      </c>
      <c r="N9" s="72"/>
      <c r="O9" s="72"/>
      <c r="P9" s="110">
        <v>256</v>
      </c>
      <c r="Q9" s="72">
        <v>29</v>
      </c>
      <c r="R9" s="69">
        <v>23</v>
      </c>
      <c r="S9" s="109">
        <v>33</v>
      </c>
      <c r="T9" s="69">
        <v>20</v>
      </c>
    </row>
    <row r="10" spans="1:20" ht="15">
      <c r="A10" s="81"/>
      <c r="B10" s="81"/>
      <c r="C10" s="81"/>
      <c r="D10" s="77"/>
      <c r="E10" s="69">
        <v>8</v>
      </c>
      <c r="F10" s="75" t="s">
        <v>18</v>
      </c>
      <c r="G10" s="114" t="s">
        <v>261</v>
      </c>
      <c r="H10" s="151" t="s">
        <v>75</v>
      </c>
      <c r="I10" s="151"/>
      <c r="K10" s="72">
        <v>9</v>
      </c>
      <c r="L10" s="72"/>
      <c r="M10" s="72">
        <v>27</v>
      </c>
      <c r="N10" s="72"/>
      <c r="O10" s="72"/>
      <c r="Q10" s="109"/>
      <c r="R10" s="109"/>
      <c r="S10" s="109"/>
      <c r="T10" s="69">
        <v>28</v>
      </c>
    </row>
    <row r="11" spans="1:20">
      <c r="A11" s="81"/>
      <c r="B11" s="81"/>
      <c r="C11" s="81"/>
      <c r="D11" s="77"/>
      <c r="E11" s="69">
        <v>8</v>
      </c>
      <c r="F11" s="70" t="s">
        <v>222</v>
      </c>
      <c r="H11" s="152" t="s">
        <v>223</v>
      </c>
      <c r="K11" s="163">
        <v>10</v>
      </c>
      <c r="L11" s="72"/>
      <c r="M11" s="72">
        <v>29</v>
      </c>
      <c r="N11" s="72"/>
      <c r="O11" s="72"/>
      <c r="P11" s="86"/>
      <c r="Q11" s="73"/>
      <c r="R11" s="73"/>
      <c r="S11" s="73"/>
      <c r="T11" s="73"/>
    </row>
    <row r="12" spans="1:20" ht="15">
      <c r="A12" s="81"/>
      <c r="B12" s="81"/>
      <c r="C12" s="81"/>
      <c r="D12" s="77"/>
      <c r="E12" s="69">
        <v>16</v>
      </c>
      <c r="F12" s="75" t="s">
        <v>102</v>
      </c>
      <c r="G12" s="114" t="s">
        <v>78</v>
      </c>
      <c r="H12" s="151" t="s">
        <v>20</v>
      </c>
      <c r="I12" s="151"/>
      <c r="J12" s="108"/>
      <c r="K12" s="69">
        <v>11</v>
      </c>
      <c r="L12" s="72"/>
      <c r="M12" s="72"/>
      <c r="N12" s="72"/>
      <c r="O12" s="72"/>
      <c r="P12" s="86"/>
      <c r="Q12" s="73"/>
      <c r="R12" s="73"/>
      <c r="S12" s="73"/>
      <c r="T12" s="73"/>
    </row>
    <row r="13" spans="1:20" ht="15">
      <c r="A13" s="81"/>
      <c r="B13" s="81"/>
      <c r="C13" s="81"/>
      <c r="D13" s="77"/>
      <c r="E13" s="69">
        <v>16</v>
      </c>
      <c r="F13" s="75" t="s">
        <v>6</v>
      </c>
      <c r="G13" s="114" t="s">
        <v>93</v>
      </c>
      <c r="H13" s="151" t="s">
        <v>187</v>
      </c>
      <c r="I13" s="151"/>
      <c r="J13" s="108"/>
      <c r="K13" s="69">
        <v>12</v>
      </c>
      <c r="P13" s="75"/>
    </row>
    <row r="14" spans="1:20" ht="15">
      <c r="A14" s="81"/>
      <c r="B14" s="81"/>
      <c r="C14" s="81"/>
      <c r="D14" s="77"/>
      <c r="E14" s="69">
        <v>16</v>
      </c>
      <c r="F14" s="70" t="s">
        <v>220</v>
      </c>
      <c r="H14" s="70" t="s">
        <v>167</v>
      </c>
      <c r="I14" s="70"/>
      <c r="K14" s="162">
        <v>13</v>
      </c>
      <c r="P14" s="75"/>
    </row>
    <row r="15" spans="1:20" ht="15">
      <c r="A15" s="81"/>
      <c r="B15" s="81"/>
      <c r="C15" s="81"/>
      <c r="D15" s="77"/>
      <c r="E15" s="69">
        <v>32</v>
      </c>
      <c r="F15" s="114" t="s">
        <v>209</v>
      </c>
      <c r="G15" s="114" t="s">
        <v>153</v>
      </c>
      <c r="H15" s="151" t="s">
        <v>19</v>
      </c>
      <c r="I15" s="151"/>
      <c r="K15" s="69">
        <v>14</v>
      </c>
      <c r="P15" s="75"/>
    </row>
    <row r="16" spans="1:20" ht="15">
      <c r="A16" s="81"/>
      <c r="B16" s="81"/>
      <c r="C16" s="81"/>
      <c r="D16" s="77"/>
      <c r="E16" s="69">
        <v>32</v>
      </c>
      <c r="F16" s="73" t="s">
        <v>218</v>
      </c>
      <c r="G16" s="114"/>
      <c r="H16" s="151" t="s">
        <v>162</v>
      </c>
      <c r="I16" s="151"/>
      <c r="K16" s="69">
        <v>15</v>
      </c>
      <c r="P16" s="75"/>
    </row>
    <row r="17" spans="1:16" ht="15">
      <c r="A17" s="81"/>
      <c r="B17" s="81"/>
      <c r="C17" s="81"/>
      <c r="D17" s="77"/>
      <c r="E17" s="69">
        <v>32</v>
      </c>
      <c r="F17" s="70" t="s">
        <v>219</v>
      </c>
      <c r="H17" s="152" t="s">
        <v>167</v>
      </c>
      <c r="K17" s="162">
        <v>16</v>
      </c>
      <c r="P17" s="75"/>
    </row>
    <row r="18" spans="1:16" ht="15">
      <c r="A18" s="81"/>
      <c r="B18" s="81"/>
      <c r="C18" s="81"/>
      <c r="D18" s="77"/>
      <c r="E18" s="69">
        <v>64</v>
      </c>
      <c r="F18" s="75" t="s">
        <v>37</v>
      </c>
      <c r="G18" s="114" t="s">
        <v>76</v>
      </c>
      <c r="H18" s="151" t="s">
        <v>143</v>
      </c>
      <c r="I18" s="151"/>
      <c r="K18" s="69">
        <v>17</v>
      </c>
    </row>
    <row r="19" spans="1:16" ht="15">
      <c r="A19" s="81"/>
      <c r="B19" s="81"/>
      <c r="C19" s="81"/>
      <c r="D19" s="77"/>
      <c r="E19" s="69">
        <v>64</v>
      </c>
      <c r="F19" s="114" t="s">
        <v>6</v>
      </c>
      <c r="G19" s="114" t="s">
        <v>43</v>
      </c>
      <c r="H19" s="151" t="s">
        <v>187</v>
      </c>
      <c r="I19" s="151"/>
      <c r="K19" s="69">
        <v>18</v>
      </c>
      <c r="P19" s="75"/>
    </row>
    <row r="20" spans="1:16" ht="15">
      <c r="A20" s="81"/>
      <c r="B20" s="81"/>
      <c r="C20" s="81"/>
      <c r="D20" s="77"/>
      <c r="E20" s="69">
        <v>64</v>
      </c>
      <c r="F20" s="114" t="s">
        <v>214</v>
      </c>
      <c r="G20" s="73" t="s">
        <v>78</v>
      </c>
      <c r="H20" s="152" t="s">
        <v>215</v>
      </c>
      <c r="K20" s="69">
        <v>19</v>
      </c>
      <c r="P20" s="75"/>
    </row>
    <row r="21" spans="1:16">
      <c r="A21" s="81"/>
      <c r="B21" s="81"/>
      <c r="C21" s="81"/>
      <c r="D21" s="77"/>
      <c r="E21" s="69">
        <v>64</v>
      </c>
      <c r="F21" s="70" t="s">
        <v>221</v>
      </c>
      <c r="H21" s="152" t="s">
        <v>167</v>
      </c>
      <c r="K21" s="69">
        <v>20</v>
      </c>
    </row>
    <row r="22" spans="1:16">
      <c r="A22" s="81"/>
      <c r="B22" s="81"/>
      <c r="C22" s="81"/>
      <c r="D22" s="77"/>
      <c r="E22" s="69">
        <v>64</v>
      </c>
      <c r="F22" s="70" t="s">
        <v>224</v>
      </c>
      <c r="H22" s="152" t="s">
        <v>223</v>
      </c>
      <c r="K22" s="162">
        <v>21</v>
      </c>
    </row>
    <row r="23" spans="1:16" ht="15">
      <c r="A23" s="81"/>
      <c r="B23" s="81"/>
      <c r="C23" s="81"/>
      <c r="D23" s="77"/>
      <c r="E23" s="69">
        <v>128</v>
      </c>
      <c r="F23" s="75" t="s">
        <v>5</v>
      </c>
      <c r="G23" s="114" t="s">
        <v>166</v>
      </c>
      <c r="H23" s="151" t="s">
        <v>162</v>
      </c>
      <c r="I23" s="151"/>
      <c r="K23" s="69">
        <v>22</v>
      </c>
      <c r="P23" s="75"/>
    </row>
    <row r="24" spans="1:16" ht="15">
      <c r="A24" s="81"/>
      <c r="B24" s="81"/>
      <c r="C24" s="81"/>
      <c r="D24" s="77"/>
      <c r="E24" s="69">
        <v>128</v>
      </c>
      <c r="F24" s="114" t="s">
        <v>210</v>
      </c>
      <c r="H24" s="152" t="s">
        <v>262</v>
      </c>
      <c r="K24" s="69">
        <v>23</v>
      </c>
      <c r="P24" s="75"/>
    </row>
    <row r="25" spans="1:16" ht="15">
      <c r="A25" s="81"/>
      <c r="B25" s="81"/>
      <c r="C25" s="81"/>
      <c r="D25" s="77"/>
      <c r="E25" s="69">
        <v>128</v>
      </c>
      <c r="F25" s="114" t="s">
        <v>211</v>
      </c>
      <c r="G25" s="114" t="s">
        <v>212</v>
      </c>
      <c r="H25" s="152" t="s">
        <v>213</v>
      </c>
      <c r="K25" s="69">
        <v>24</v>
      </c>
      <c r="P25" s="75"/>
    </row>
    <row r="26" spans="1:16" ht="15">
      <c r="A26" s="81"/>
      <c r="B26" s="81"/>
      <c r="C26" s="81"/>
      <c r="D26" s="77"/>
      <c r="E26" s="69">
        <v>128</v>
      </c>
      <c r="F26" s="114" t="s">
        <v>225</v>
      </c>
      <c r="G26" s="73" t="s">
        <v>78</v>
      </c>
      <c r="H26" s="152" t="s">
        <v>19</v>
      </c>
      <c r="I26" s="152" t="s">
        <v>270</v>
      </c>
      <c r="K26" s="69">
        <v>25</v>
      </c>
      <c r="P26" s="75"/>
    </row>
    <row r="27" spans="1:16" ht="15">
      <c r="A27" s="81"/>
      <c r="B27" s="81"/>
      <c r="C27" s="81"/>
      <c r="D27" s="77"/>
      <c r="E27" s="69">
        <v>128</v>
      </c>
      <c r="F27" s="70" t="s">
        <v>226</v>
      </c>
      <c r="H27" s="152" t="s">
        <v>223</v>
      </c>
      <c r="I27" s="152" t="s">
        <v>270</v>
      </c>
      <c r="K27" s="69">
        <v>26</v>
      </c>
      <c r="P27" s="75"/>
    </row>
    <row r="28" spans="1:16" ht="15">
      <c r="A28" s="81"/>
      <c r="B28" s="81"/>
      <c r="C28" s="81"/>
      <c r="D28" s="77"/>
      <c r="E28" s="69">
        <v>128</v>
      </c>
      <c r="F28" s="70" t="s">
        <v>227</v>
      </c>
      <c r="H28" s="152" t="s">
        <v>228</v>
      </c>
      <c r="I28" s="152" t="s">
        <v>270</v>
      </c>
      <c r="K28" s="162">
        <v>27</v>
      </c>
      <c r="P28" s="75"/>
    </row>
    <row r="29" spans="1:16" ht="15">
      <c r="A29" s="81"/>
      <c r="B29" s="81"/>
      <c r="C29" s="81"/>
      <c r="D29" s="77"/>
      <c r="E29" s="69">
        <v>256</v>
      </c>
      <c r="F29" s="114" t="s">
        <v>42</v>
      </c>
      <c r="G29" s="114" t="s">
        <v>216</v>
      </c>
      <c r="H29" s="152" t="s">
        <v>192</v>
      </c>
      <c r="K29" s="69">
        <v>28</v>
      </c>
      <c r="P29" s="75"/>
    </row>
    <row r="30" spans="1:16" ht="15">
      <c r="A30" s="81"/>
      <c r="B30" s="81"/>
      <c r="C30" s="81"/>
      <c r="D30" s="77"/>
      <c r="E30" s="69">
        <v>256</v>
      </c>
      <c r="F30" s="114" t="s">
        <v>205</v>
      </c>
      <c r="G30" s="114" t="s">
        <v>217</v>
      </c>
      <c r="H30" s="70" t="s">
        <v>19</v>
      </c>
      <c r="I30" s="70"/>
      <c r="K30" s="162">
        <v>29</v>
      </c>
      <c r="P30" s="75"/>
    </row>
    <row r="31" spans="1:16" ht="15">
      <c r="A31" s="81"/>
      <c r="B31" s="81"/>
      <c r="D31" s="77"/>
      <c r="E31" s="70"/>
      <c r="H31" s="70"/>
      <c r="I31" s="70"/>
      <c r="J31" s="70"/>
      <c r="K31" s="70"/>
      <c r="P31" s="75"/>
    </row>
    <row r="32" spans="1:16">
      <c r="D32" s="77"/>
      <c r="E32" s="70"/>
      <c r="H32" s="70"/>
      <c r="I32" s="70"/>
    </row>
    <row r="33" spans="1:16">
      <c r="A33" s="82" t="s">
        <v>55</v>
      </c>
      <c r="B33" s="82">
        <v>2</v>
      </c>
      <c r="C33" s="157" t="s">
        <v>87</v>
      </c>
      <c r="D33" s="85"/>
      <c r="E33" s="69">
        <v>1</v>
      </c>
      <c r="F33" s="114" t="s">
        <v>46</v>
      </c>
      <c r="G33" s="114" t="s">
        <v>45</v>
      </c>
      <c r="H33" s="152" t="s">
        <v>105</v>
      </c>
      <c r="K33" s="69">
        <v>1</v>
      </c>
    </row>
    <row r="34" spans="1:16">
      <c r="A34" s="82"/>
      <c r="B34" s="82"/>
      <c r="C34" s="157"/>
      <c r="D34" s="77"/>
      <c r="E34" s="69">
        <v>1</v>
      </c>
      <c r="F34" s="114" t="s">
        <v>48</v>
      </c>
      <c r="G34" s="114" t="s">
        <v>70</v>
      </c>
      <c r="H34" s="152" t="s">
        <v>71</v>
      </c>
      <c r="K34" s="69">
        <v>2</v>
      </c>
    </row>
    <row r="35" spans="1:16">
      <c r="A35" s="82"/>
      <c r="B35" s="82"/>
      <c r="C35" s="157"/>
      <c r="D35" s="77"/>
      <c r="E35" s="69">
        <v>1</v>
      </c>
      <c r="F35" s="114" t="s">
        <v>18</v>
      </c>
      <c r="G35" s="70" t="s">
        <v>92</v>
      </c>
      <c r="H35" s="152" t="s">
        <v>75</v>
      </c>
      <c r="K35" s="69">
        <v>3</v>
      </c>
      <c r="L35" s="69" t="s">
        <v>107</v>
      </c>
      <c r="M35" s="69" t="s">
        <v>106</v>
      </c>
    </row>
    <row r="36" spans="1:16">
      <c r="A36" s="82"/>
      <c r="B36" s="82"/>
      <c r="C36" s="157"/>
      <c r="D36" s="77"/>
      <c r="E36" s="69">
        <v>1</v>
      </c>
      <c r="F36" s="114" t="s">
        <v>18</v>
      </c>
      <c r="G36" s="114" t="s">
        <v>44</v>
      </c>
      <c r="H36" s="152" t="s">
        <v>75</v>
      </c>
      <c r="J36" s="69">
        <v>4</v>
      </c>
      <c r="K36" s="164">
        <v>4</v>
      </c>
      <c r="L36" s="69">
        <v>1</v>
      </c>
      <c r="M36" s="69">
        <v>4</v>
      </c>
    </row>
    <row r="37" spans="1:16">
      <c r="A37" s="82"/>
      <c r="B37" s="82"/>
      <c r="C37" s="157"/>
      <c r="D37" s="77"/>
      <c r="E37" s="69">
        <v>2</v>
      </c>
      <c r="F37" s="114" t="s">
        <v>27</v>
      </c>
      <c r="H37" s="152" t="s">
        <v>80</v>
      </c>
      <c r="K37" s="69">
        <v>5</v>
      </c>
      <c r="L37" s="69">
        <v>2</v>
      </c>
      <c r="M37" s="69">
        <v>6</v>
      </c>
    </row>
    <row r="38" spans="1:16">
      <c r="A38" s="82"/>
      <c r="B38" s="82"/>
      <c r="C38" s="157"/>
      <c r="D38" s="77"/>
      <c r="E38" s="69">
        <v>2</v>
      </c>
      <c r="F38" s="114" t="s">
        <v>36</v>
      </c>
      <c r="H38" s="152" t="s">
        <v>80</v>
      </c>
      <c r="J38" s="69">
        <v>2</v>
      </c>
      <c r="K38" s="164">
        <v>6</v>
      </c>
      <c r="L38" s="69">
        <v>8</v>
      </c>
      <c r="M38" s="69">
        <v>8</v>
      </c>
    </row>
    <row r="39" spans="1:16">
      <c r="A39" s="82"/>
      <c r="B39" s="82"/>
      <c r="C39" s="157"/>
      <c r="D39" s="77"/>
      <c r="E39" s="69">
        <v>8</v>
      </c>
      <c r="F39" s="114" t="s">
        <v>18</v>
      </c>
      <c r="G39" s="114" t="s">
        <v>94</v>
      </c>
      <c r="H39" s="152" t="s">
        <v>75</v>
      </c>
      <c r="K39" s="69">
        <v>7</v>
      </c>
      <c r="L39" s="69">
        <v>16</v>
      </c>
      <c r="M39" s="69">
        <v>10</v>
      </c>
    </row>
    <row r="40" spans="1:16">
      <c r="A40" s="82"/>
      <c r="B40" s="82"/>
      <c r="C40" s="157"/>
      <c r="D40" s="77"/>
      <c r="E40" s="69">
        <v>8</v>
      </c>
      <c r="F40" s="114" t="s">
        <v>6</v>
      </c>
      <c r="G40" s="114" t="s">
        <v>93</v>
      </c>
      <c r="H40" s="152" t="s">
        <v>187</v>
      </c>
      <c r="J40" s="69">
        <v>2</v>
      </c>
      <c r="K40" s="164">
        <v>8</v>
      </c>
      <c r="L40" s="69">
        <v>32</v>
      </c>
      <c r="M40" s="69">
        <v>16</v>
      </c>
      <c r="P40" s="74"/>
    </row>
    <row r="41" spans="1:16">
      <c r="A41" s="82"/>
      <c r="B41" s="82"/>
      <c r="C41" s="157"/>
      <c r="D41" s="77"/>
      <c r="E41" s="69">
        <v>16</v>
      </c>
      <c r="F41" s="114" t="s">
        <v>177</v>
      </c>
      <c r="G41" s="73" t="s">
        <v>92</v>
      </c>
      <c r="H41" s="152" t="s">
        <v>21</v>
      </c>
      <c r="K41" s="69">
        <v>9</v>
      </c>
      <c r="L41" s="69">
        <v>64</v>
      </c>
      <c r="M41" s="69">
        <v>18</v>
      </c>
      <c r="P41" s="74"/>
    </row>
    <row r="42" spans="1:16">
      <c r="A42" s="82"/>
      <c r="B42" s="82"/>
      <c r="C42" s="157"/>
      <c r="D42" s="77"/>
      <c r="E42" s="69">
        <v>16</v>
      </c>
      <c r="F42" s="114" t="s">
        <v>26</v>
      </c>
      <c r="G42" s="114" t="s">
        <v>77</v>
      </c>
      <c r="H42" s="152" t="s">
        <v>41</v>
      </c>
      <c r="J42" s="69">
        <v>2</v>
      </c>
      <c r="K42" s="164">
        <v>10</v>
      </c>
      <c r="L42" s="69">
        <v>128</v>
      </c>
      <c r="M42" s="69">
        <v>20</v>
      </c>
      <c r="P42" s="74"/>
    </row>
    <row r="43" spans="1:16">
      <c r="A43" s="82"/>
      <c r="B43" s="82"/>
      <c r="C43" s="157"/>
      <c r="D43" s="77"/>
      <c r="E43" s="69">
        <v>32</v>
      </c>
      <c r="F43" s="114" t="s">
        <v>69</v>
      </c>
      <c r="G43" s="114" t="s">
        <v>168</v>
      </c>
      <c r="H43" s="152" t="s">
        <v>162</v>
      </c>
      <c r="K43" s="69">
        <v>11</v>
      </c>
      <c r="L43" s="69">
        <v>256</v>
      </c>
      <c r="M43" s="69">
        <v>23</v>
      </c>
      <c r="P43" s="74"/>
    </row>
    <row r="44" spans="1:16">
      <c r="A44" s="82"/>
      <c r="B44" s="82"/>
      <c r="C44" s="157"/>
      <c r="D44" s="77"/>
      <c r="E44" s="69">
        <v>32</v>
      </c>
      <c r="F44" s="114" t="s">
        <v>95</v>
      </c>
      <c r="H44" s="152" t="s">
        <v>80</v>
      </c>
      <c r="K44" s="69">
        <v>12</v>
      </c>
      <c r="P44" s="74"/>
    </row>
    <row r="45" spans="1:16">
      <c r="A45" s="82"/>
      <c r="B45" s="82"/>
      <c r="C45" s="157"/>
      <c r="D45" s="77"/>
      <c r="E45" s="69">
        <v>32</v>
      </c>
      <c r="F45" s="114" t="s">
        <v>18</v>
      </c>
      <c r="G45" s="114" t="s">
        <v>96</v>
      </c>
      <c r="H45" s="152" t="s">
        <v>75</v>
      </c>
      <c r="K45" s="69">
        <v>13</v>
      </c>
      <c r="P45" s="74"/>
    </row>
    <row r="46" spans="1:16">
      <c r="A46" s="82"/>
      <c r="B46" s="82"/>
      <c r="C46" s="157"/>
      <c r="D46" s="77"/>
      <c r="E46" s="69">
        <v>32</v>
      </c>
      <c r="F46" s="114" t="s">
        <v>18</v>
      </c>
      <c r="G46" s="114" t="s">
        <v>97</v>
      </c>
      <c r="H46" s="152" t="s">
        <v>75</v>
      </c>
      <c r="K46" s="69">
        <v>14</v>
      </c>
      <c r="P46" s="74"/>
    </row>
    <row r="47" spans="1:16">
      <c r="A47" s="82"/>
      <c r="B47" s="82"/>
      <c r="C47" s="157"/>
      <c r="D47" s="77"/>
      <c r="E47" s="69">
        <v>32</v>
      </c>
      <c r="F47" s="114" t="s">
        <v>102</v>
      </c>
      <c r="G47" s="73" t="s">
        <v>78</v>
      </c>
      <c r="H47" s="152" t="s">
        <v>20</v>
      </c>
      <c r="K47" s="69">
        <v>15</v>
      </c>
      <c r="P47" s="74"/>
    </row>
    <row r="48" spans="1:16">
      <c r="A48" s="82"/>
      <c r="B48" s="82"/>
      <c r="C48" s="157"/>
      <c r="D48" s="77"/>
      <c r="E48" s="69">
        <v>32</v>
      </c>
      <c r="F48" s="114" t="s">
        <v>25</v>
      </c>
      <c r="G48" s="73" t="s">
        <v>74</v>
      </c>
      <c r="H48" s="152" t="s">
        <v>20</v>
      </c>
      <c r="J48" s="69">
        <v>6</v>
      </c>
      <c r="K48" s="164">
        <v>16</v>
      </c>
    </row>
    <row r="49" spans="1:13">
      <c r="A49" s="82"/>
      <c r="B49" s="82"/>
      <c r="C49" s="157"/>
      <c r="D49" s="77"/>
      <c r="E49" s="69">
        <v>64</v>
      </c>
      <c r="F49" s="114" t="s">
        <v>11</v>
      </c>
      <c r="G49" s="114" t="s">
        <v>98</v>
      </c>
      <c r="H49" s="152" t="s">
        <v>19</v>
      </c>
      <c r="K49" s="69">
        <v>17</v>
      </c>
    </row>
    <row r="50" spans="1:13">
      <c r="A50" s="82"/>
      <c r="B50" s="82"/>
      <c r="C50" s="157"/>
      <c r="D50" s="77"/>
      <c r="E50" s="69">
        <v>64</v>
      </c>
      <c r="F50" s="114" t="s">
        <v>99</v>
      </c>
      <c r="G50" s="114" t="s">
        <v>189</v>
      </c>
      <c r="H50" s="152" t="s">
        <v>187</v>
      </c>
      <c r="J50" s="69">
        <v>2</v>
      </c>
      <c r="K50" s="164">
        <v>18</v>
      </c>
    </row>
    <row r="51" spans="1:13">
      <c r="A51" s="82"/>
      <c r="B51" s="82"/>
      <c r="C51" s="157"/>
      <c r="D51" s="77"/>
      <c r="E51" s="69">
        <v>128</v>
      </c>
      <c r="F51" s="114" t="s">
        <v>69</v>
      </c>
      <c r="G51" s="114" t="s">
        <v>166</v>
      </c>
      <c r="H51" s="152" t="s">
        <v>162</v>
      </c>
      <c r="K51" s="69">
        <v>19</v>
      </c>
    </row>
    <row r="52" spans="1:13">
      <c r="A52" s="82"/>
      <c r="B52" s="82"/>
      <c r="C52" s="157"/>
      <c r="D52" s="77"/>
      <c r="E52" s="69">
        <v>128</v>
      </c>
      <c r="F52" s="114" t="s">
        <v>42</v>
      </c>
      <c r="G52" s="114" t="s">
        <v>73</v>
      </c>
      <c r="H52" s="152" t="s">
        <v>192</v>
      </c>
      <c r="J52" s="69">
        <v>2</v>
      </c>
      <c r="K52" s="164">
        <v>20</v>
      </c>
    </row>
    <row r="53" spans="1:13">
      <c r="A53" s="82"/>
      <c r="B53" s="82"/>
      <c r="C53" s="157"/>
      <c r="D53" s="77"/>
      <c r="E53" s="69">
        <v>256</v>
      </c>
      <c r="F53" s="114" t="s">
        <v>100</v>
      </c>
      <c r="G53" s="114" t="s">
        <v>101</v>
      </c>
      <c r="H53" s="152" t="s">
        <v>162</v>
      </c>
      <c r="K53" s="69">
        <v>21</v>
      </c>
    </row>
    <row r="54" spans="1:13">
      <c r="A54" s="82"/>
      <c r="B54" s="82"/>
      <c r="C54" s="157"/>
      <c r="D54" s="77"/>
      <c r="E54" s="69">
        <v>256</v>
      </c>
      <c r="F54" s="114" t="s">
        <v>6</v>
      </c>
      <c r="G54" s="114" t="s">
        <v>43</v>
      </c>
      <c r="H54" s="152" t="s">
        <v>187</v>
      </c>
      <c r="K54" s="69">
        <v>22</v>
      </c>
    </row>
    <row r="55" spans="1:13">
      <c r="A55" s="82"/>
      <c r="B55" s="82"/>
      <c r="C55" s="157"/>
      <c r="D55" s="77"/>
      <c r="E55" s="69">
        <v>256</v>
      </c>
      <c r="F55" s="114" t="s">
        <v>103</v>
      </c>
      <c r="G55" s="73" t="s">
        <v>78</v>
      </c>
      <c r="H55" s="152" t="s">
        <v>104</v>
      </c>
      <c r="J55" s="69">
        <v>3</v>
      </c>
      <c r="K55" s="164">
        <v>23</v>
      </c>
    </row>
    <row r="56" spans="1:13">
      <c r="A56" s="82"/>
      <c r="B56" s="82"/>
      <c r="D56" s="77"/>
    </row>
    <row r="57" spans="1:13">
      <c r="D57" s="77"/>
    </row>
    <row r="58" spans="1:13">
      <c r="A58" s="83" t="s">
        <v>54</v>
      </c>
      <c r="B58" s="83">
        <v>3</v>
      </c>
      <c r="C58" s="158" t="s">
        <v>128</v>
      </c>
      <c r="D58" s="71"/>
      <c r="E58" s="69">
        <v>1</v>
      </c>
      <c r="F58" s="114" t="s">
        <v>69</v>
      </c>
      <c r="G58" s="114" t="s">
        <v>168</v>
      </c>
      <c r="H58" s="151" t="s">
        <v>162</v>
      </c>
      <c r="I58" s="151"/>
      <c r="K58" s="69">
        <v>1</v>
      </c>
    </row>
    <row r="59" spans="1:13">
      <c r="A59" s="83"/>
      <c r="B59" s="83"/>
      <c r="C59" s="158"/>
      <c r="D59" s="71"/>
      <c r="E59" s="69">
        <v>1</v>
      </c>
      <c r="F59" s="114" t="s">
        <v>8</v>
      </c>
      <c r="G59" s="73" t="s">
        <v>78</v>
      </c>
      <c r="H59" s="151" t="s">
        <v>21</v>
      </c>
      <c r="I59" s="151"/>
      <c r="K59" s="69">
        <v>2</v>
      </c>
    </row>
    <row r="60" spans="1:13" ht="15">
      <c r="A60" s="83"/>
      <c r="B60" s="83"/>
      <c r="C60" s="159"/>
      <c r="D60" s="73"/>
      <c r="E60" s="69">
        <v>1</v>
      </c>
      <c r="F60" s="75" t="s">
        <v>18</v>
      </c>
      <c r="G60" s="114" t="s">
        <v>97</v>
      </c>
      <c r="H60" s="151" t="s">
        <v>75</v>
      </c>
      <c r="I60" s="151"/>
      <c r="K60" s="69">
        <v>3</v>
      </c>
    </row>
    <row r="61" spans="1:13">
      <c r="A61" s="83"/>
      <c r="B61" s="83"/>
      <c r="C61" s="159"/>
      <c r="E61" s="69">
        <v>1</v>
      </c>
      <c r="F61" s="114" t="s">
        <v>129</v>
      </c>
      <c r="G61" s="114" t="s">
        <v>130</v>
      </c>
      <c r="H61" s="151" t="s">
        <v>131</v>
      </c>
      <c r="I61" s="151"/>
      <c r="K61" s="165">
        <v>4</v>
      </c>
      <c r="M61" s="69">
        <v>4</v>
      </c>
    </row>
    <row r="62" spans="1:13">
      <c r="A62" s="83"/>
      <c r="B62" s="83"/>
      <c r="C62" s="159"/>
      <c r="E62" s="69">
        <v>2</v>
      </c>
      <c r="F62" s="114" t="s">
        <v>26</v>
      </c>
      <c r="G62" s="114" t="s">
        <v>77</v>
      </c>
      <c r="H62" s="151" t="s">
        <v>41</v>
      </c>
      <c r="I62" s="151"/>
      <c r="K62" s="69">
        <v>5</v>
      </c>
      <c r="M62" s="69">
        <v>7</v>
      </c>
    </row>
    <row r="63" spans="1:13">
      <c r="A63" s="83"/>
      <c r="B63" s="83"/>
      <c r="C63" s="159"/>
      <c r="E63" s="69">
        <v>2</v>
      </c>
      <c r="F63" s="114" t="s">
        <v>190</v>
      </c>
      <c r="G63" s="73" t="s">
        <v>78</v>
      </c>
      <c r="H63" s="151" t="s">
        <v>20</v>
      </c>
      <c r="I63" s="151"/>
      <c r="K63" s="69">
        <v>6</v>
      </c>
      <c r="M63" s="69">
        <v>11</v>
      </c>
    </row>
    <row r="64" spans="1:13" ht="15">
      <c r="A64" s="83"/>
      <c r="B64" s="83"/>
      <c r="C64" s="160"/>
      <c r="E64" s="69">
        <v>2</v>
      </c>
      <c r="F64" s="75" t="s">
        <v>18</v>
      </c>
      <c r="G64" s="73" t="s">
        <v>78</v>
      </c>
      <c r="H64" s="151" t="s">
        <v>75</v>
      </c>
      <c r="I64" s="151"/>
      <c r="K64" s="165">
        <v>7</v>
      </c>
      <c r="M64" s="69">
        <v>19</v>
      </c>
    </row>
    <row r="65" spans="1:13" ht="15">
      <c r="A65" s="83"/>
      <c r="B65" s="83"/>
      <c r="C65" s="160"/>
      <c r="D65" s="77"/>
      <c r="E65" s="69">
        <v>8</v>
      </c>
      <c r="F65" s="75" t="s">
        <v>133</v>
      </c>
      <c r="G65" s="114" t="s">
        <v>134</v>
      </c>
      <c r="H65" s="151" t="s">
        <v>41</v>
      </c>
      <c r="I65" s="151"/>
      <c r="K65" s="69">
        <v>8</v>
      </c>
      <c r="M65" s="69">
        <v>24</v>
      </c>
    </row>
    <row r="66" spans="1:13" ht="15">
      <c r="A66" s="83"/>
      <c r="B66" s="83"/>
      <c r="C66" s="160"/>
      <c r="D66" s="77"/>
      <c r="E66" s="69">
        <v>8</v>
      </c>
      <c r="F66" s="75" t="s">
        <v>18</v>
      </c>
      <c r="G66" s="73" t="s">
        <v>78</v>
      </c>
      <c r="H66" s="151" t="s">
        <v>75</v>
      </c>
      <c r="I66" s="151"/>
      <c r="K66" s="69">
        <v>9</v>
      </c>
      <c r="M66" s="69">
        <v>29</v>
      </c>
    </row>
    <row r="67" spans="1:13" ht="15">
      <c r="A67" s="83"/>
      <c r="B67" s="83"/>
      <c r="C67" s="160"/>
      <c r="D67" s="77"/>
      <c r="E67" s="69">
        <v>8</v>
      </c>
      <c r="F67" s="75" t="s">
        <v>135</v>
      </c>
      <c r="G67" s="114" t="s">
        <v>136</v>
      </c>
      <c r="H67" s="151" t="s">
        <v>85</v>
      </c>
      <c r="I67" s="151"/>
      <c r="K67" s="69">
        <v>10</v>
      </c>
      <c r="M67" s="69">
        <v>32</v>
      </c>
    </row>
    <row r="68" spans="1:13" ht="15">
      <c r="A68" s="83"/>
      <c r="B68" s="83"/>
      <c r="C68" s="160"/>
      <c r="D68" s="77"/>
      <c r="E68" s="69">
        <v>8</v>
      </c>
      <c r="F68" s="75" t="s">
        <v>191</v>
      </c>
      <c r="G68" s="114" t="s">
        <v>137</v>
      </c>
      <c r="H68" s="151" t="s">
        <v>131</v>
      </c>
      <c r="I68" s="151"/>
      <c r="K68" s="165">
        <v>11</v>
      </c>
      <c r="M68" s="69">
        <v>33</v>
      </c>
    </row>
    <row r="69" spans="1:13" ht="15">
      <c r="A69" s="83"/>
      <c r="B69" s="83"/>
      <c r="C69" s="160"/>
      <c r="D69" s="77"/>
      <c r="E69" s="69">
        <v>16</v>
      </c>
      <c r="F69" s="75" t="s">
        <v>24</v>
      </c>
      <c r="G69" s="114" t="s">
        <v>138</v>
      </c>
      <c r="H69" s="151" t="s">
        <v>19</v>
      </c>
      <c r="I69" s="151"/>
      <c r="K69" s="69">
        <v>12</v>
      </c>
    </row>
    <row r="70" spans="1:13" ht="15">
      <c r="A70" s="83"/>
      <c r="B70" s="83"/>
      <c r="C70" s="160"/>
      <c r="D70" s="77"/>
      <c r="E70" s="69">
        <v>16</v>
      </c>
      <c r="F70" s="75" t="s">
        <v>6</v>
      </c>
      <c r="G70" s="114" t="s">
        <v>43</v>
      </c>
      <c r="H70" s="151" t="s">
        <v>187</v>
      </c>
      <c r="I70" s="151"/>
      <c r="K70" s="69">
        <v>13</v>
      </c>
    </row>
    <row r="71" spans="1:13" ht="15">
      <c r="A71" s="83"/>
      <c r="B71" s="83"/>
      <c r="C71" s="160"/>
      <c r="D71" s="77"/>
      <c r="E71" s="69">
        <v>16</v>
      </c>
      <c r="F71" s="75" t="s">
        <v>6</v>
      </c>
      <c r="G71" s="114" t="s">
        <v>93</v>
      </c>
      <c r="H71" s="151" t="s">
        <v>187</v>
      </c>
      <c r="I71" s="151"/>
      <c r="K71" s="69">
        <v>14</v>
      </c>
    </row>
    <row r="72" spans="1:13" ht="15">
      <c r="A72" s="83"/>
      <c r="B72" s="83"/>
      <c r="C72" s="160"/>
      <c r="D72" s="77"/>
      <c r="E72" s="69">
        <v>16</v>
      </c>
      <c r="F72" s="75" t="s">
        <v>139</v>
      </c>
      <c r="G72" s="114" t="s">
        <v>82</v>
      </c>
      <c r="H72" s="151" t="s">
        <v>83</v>
      </c>
      <c r="I72" s="151"/>
      <c r="K72" s="69">
        <v>15</v>
      </c>
    </row>
    <row r="73" spans="1:13" ht="15">
      <c r="A73" s="83"/>
      <c r="B73" s="83"/>
      <c r="C73" s="160"/>
      <c r="D73" s="77"/>
      <c r="E73" s="69">
        <v>16</v>
      </c>
      <c r="F73" s="75" t="s">
        <v>18</v>
      </c>
      <c r="G73" s="114" t="s">
        <v>140</v>
      </c>
      <c r="H73" s="151" t="s">
        <v>75</v>
      </c>
      <c r="I73" s="151"/>
      <c r="K73" s="69">
        <v>16</v>
      </c>
    </row>
    <row r="74" spans="1:13" ht="15">
      <c r="A74" s="83"/>
      <c r="B74" s="83"/>
      <c r="C74" s="160"/>
      <c r="D74" s="77"/>
      <c r="E74" s="69">
        <v>16</v>
      </c>
      <c r="F74" s="75" t="s">
        <v>46</v>
      </c>
      <c r="G74" s="114" t="s">
        <v>45</v>
      </c>
      <c r="H74" s="151" t="s">
        <v>72</v>
      </c>
      <c r="I74" s="151"/>
      <c r="K74" s="69">
        <v>17</v>
      </c>
    </row>
    <row r="75" spans="1:13" ht="15">
      <c r="A75" s="83"/>
      <c r="B75" s="83"/>
      <c r="C75" s="160"/>
      <c r="D75" s="77"/>
      <c r="E75" s="69">
        <v>16</v>
      </c>
      <c r="F75" s="75" t="s">
        <v>25</v>
      </c>
      <c r="G75" s="114" t="s">
        <v>78</v>
      </c>
      <c r="H75" s="151" t="s">
        <v>20</v>
      </c>
      <c r="I75" s="151"/>
      <c r="J75" s="108"/>
      <c r="K75" s="69">
        <v>18</v>
      </c>
    </row>
    <row r="76" spans="1:13">
      <c r="A76" s="83"/>
      <c r="B76" s="83"/>
      <c r="C76" s="160"/>
      <c r="D76" s="77"/>
      <c r="E76" s="69">
        <v>16</v>
      </c>
      <c r="F76" s="114" t="s">
        <v>141</v>
      </c>
      <c r="G76" s="114"/>
      <c r="H76" s="151" t="s">
        <v>167</v>
      </c>
      <c r="I76" s="151"/>
      <c r="K76" s="165">
        <v>19</v>
      </c>
    </row>
    <row r="77" spans="1:13" ht="15">
      <c r="A77" s="83"/>
      <c r="B77" s="83"/>
      <c r="C77" s="160"/>
      <c r="D77" s="77"/>
      <c r="E77" s="69">
        <v>32</v>
      </c>
      <c r="F77" s="75" t="s">
        <v>142</v>
      </c>
      <c r="G77" s="114"/>
      <c r="H77" s="151"/>
      <c r="I77" s="151"/>
      <c r="K77" s="69">
        <v>20</v>
      </c>
    </row>
    <row r="78" spans="1:13" ht="15">
      <c r="A78" s="83"/>
      <c r="B78" s="83"/>
      <c r="C78" s="160"/>
      <c r="D78" s="77"/>
      <c r="E78" s="69">
        <v>32</v>
      </c>
      <c r="F78" s="75" t="s">
        <v>37</v>
      </c>
      <c r="G78" s="114" t="s">
        <v>76</v>
      </c>
      <c r="H78" s="151" t="s">
        <v>143</v>
      </c>
      <c r="I78" s="151"/>
      <c r="K78" s="69">
        <v>21</v>
      </c>
    </row>
    <row r="79" spans="1:13" ht="15">
      <c r="A79" s="83"/>
      <c r="B79" s="83"/>
      <c r="C79" s="160"/>
      <c r="D79" s="77"/>
      <c r="E79" s="69">
        <v>32</v>
      </c>
      <c r="F79" s="75" t="s">
        <v>144</v>
      </c>
      <c r="G79" s="114" t="s">
        <v>145</v>
      </c>
      <c r="H79" s="151" t="s">
        <v>146</v>
      </c>
      <c r="I79" s="151"/>
      <c r="K79" s="69">
        <v>22</v>
      </c>
    </row>
    <row r="80" spans="1:13" ht="15">
      <c r="A80" s="83"/>
      <c r="B80" s="83"/>
      <c r="C80" s="160"/>
      <c r="D80" s="77"/>
      <c r="E80" s="69">
        <v>32</v>
      </c>
      <c r="F80" s="75" t="s">
        <v>147</v>
      </c>
      <c r="G80" s="73" t="s">
        <v>78</v>
      </c>
      <c r="H80" s="151" t="s">
        <v>41</v>
      </c>
      <c r="I80" s="151"/>
      <c r="K80" s="69">
        <v>23</v>
      </c>
    </row>
    <row r="81" spans="1:18">
      <c r="A81" s="83"/>
      <c r="B81" s="83"/>
      <c r="C81" s="160"/>
      <c r="D81" s="77"/>
      <c r="E81" s="69">
        <v>32</v>
      </c>
      <c r="F81" s="114" t="s">
        <v>103</v>
      </c>
      <c r="G81" s="73" t="s">
        <v>78</v>
      </c>
      <c r="H81" s="151" t="s">
        <v>79</v>
      </c>
      <c r="I81" s="151"/>
      <c r="K81" s="165">
        <v>24</v>
      </c>
    </row>
    <row r="82" spans="1:18">
      <c r="A82" s="83"/>
      <c r="B82" s="83"/>
      <c r="C82" s="160"/>
      <c r="D82" s="77"/>
      <c r="E82" s="69">
        <v>64</v>
      </c>
      <c r="F82" s="114" t="s">
        <v>132</v>
      </c>
      <c r="G82" s="73" t="s">
        <v>78</v>
      </c>
      <c r="H82" s="151" t="s">
        <v>20</v>
      </c>
      <c r="I82" s="151"/>
      <c r="K82" s="69">
        <v>25</v>
      </c>
    </row>
    <row r="83" spans="1:18">
      <c r="A83" s="83"/>
      <c r="B83" s="83"/>
      <c r="C83" s="160"/>
      <c r="D83" s="77"/>
      <c r="E83" s="69">
        <v>64</v>
      </c>
      <c r="F83" s="114" t="s">
        <v>263</v>
      </c>
      <c r="G83" s="114" t="s">
        <v>264</v>
      </c>
      <c r="H83" s="151" t="s">
        <v>265</v>
      </c>
      <c r="I83" s="151"/>
      <c r="K83" s="69">
        <v>26</v>
      </c>
    </row>
    <row r="84" spans="1:18">
      <c r="A84" s="83"/>
      <c r="B84" s="83"/>
      <c r="C84" s="160"/>
      <c r="D84" s="77"/>
      <c r="E84" s="69">
        <v>64</v>
      </c>
      <c r="F84" s="114" t="s">
        <v>148</v>
      </c>
      <c r="G84" s="114" t="s">
        <v>149</v>
      </c>
      <c r="H84" s="151" t="s">
        <v>104</v>
      </c>
      <c r="I84" s="151"/>
      <c r="K84" s="69">
        <v>27</v>
      </c>
    </row>
    <row r="85" spans="1:18" ht="15">
      <c r="C85" s="160"/>
      <c r="D85" s="77"/>
      <c r="E85" s="69">
        <v>64</v>
      </c>
      <c r="F85" s="75" t="s">
        <v>150</v>
      </c>
      <c r="G85" s="114"/>
      <c r="H85" s="151" t="s">
        <v>167</v>
      </c>
      <c r="I85" s="151"/>
      <c r="K85" s="69">
        <v>28</v>
      </c>
    </row>
    <row r="86" spans="1:18" ht="15">
      <c r="C86" s="160"/>
      <c r="D86" s="77"/>
      <c r="E86" s="69">
        <v>64</v>
      </c>
      <c r="F86" s="75" t="s">
        <v>84</v>
      </c>
      <c r="G86" s="114" t="s">
        <v>151</v>
      </c>
      <c r="H86" s="151" t="s">
        <v>85</v>
      </c>
      <c r="I86" s="151"/>
      <c r="K86" s="165">
        <v>29</v>
      </c>
    </row>
    <row r="87" spans="1:18" ht="15">
      <c r="C87" s="160"/>
      <c r="D87" s="77"/>
      <c r="E87" s="69">
        <v>128</v>
      </c>
      <c r="F87" s="75" t="s">
        <v>81</v>
      </c>
      <c r="G87" s="73" t="s">
        <v>78</v>
      </c>
      <c r="H87" s="151" t="s">
        <v>187</v>
      </c>
      <c r="I87" s="151"/>
      <c r="K87" s="69">
        <v>30</v>
      </c>
    </row>
    <row r="88" spans="1:18" ht="15">
      <c r="C88" s="160"/>
      <c r="D88" s="77"/>
      <c r="E88" s="69">
        <v>128</v>
      </c>
      <c r="F88" s="75" t="s">
        <v>152</v>
      </c>
      <c r="G88" s="114" t="s">
        <v>153</v>
      </c>
      <c r="H88" s="151" t="s">
        <v>19</v>
      </c>
      <c r="I88" s="151"/>
      <c r="K88" s="69">
        <v>31</v>
      </c>
    </row>
    <row r="89" spans="1:18" ht="15">
      <c r="C89" s="160"/>
      <c r="D89" s="77"/>
      <c r="E89" s="69">
        <v>128</v>
      </c>
      <c r="F89" s="75" t="s">
        <v>48</v>
      </c>
      <c r="G89" s="114" t="s">
        <v>70</v>
      </c>
      <c r="H89" s="151" t="s">
        <v>71</v>
      </c>
      <c r="I89" s="151"/>
      <c r="K89" s="177">
        <v>32</v>
      </c>
    </row>
    <row r="90" spans="1:18" ht="15">
      <c r="C90" s="160"/>
      <c r="D90" s="77"/>
      <c r="E90" s="69">
        <v>256</v>
      </c>
      <c r="F90" s="75" t="s">
        <v>10</v>
      </c>
      <c r="G90" s="114" t="s">
        <v>154</v>
      </c>
      <c r="H90" s="151" t="s">
        <v>19</v>
      </c>
      <c r="I90" s="151"/>
      <c r="K90" s="165">
        <v>33</v>
      </c>
    </row>
    <row r="91" spans="1:18">
      <c r="C91" s="160"/>
    </row>
    <row r="92" spans="1:18" ht="15">
      <c r="C92" s="78"/>
      <c r="P92" s="74"/>
      <c r="Q92" s="74"/>
      <c r="R92" s="74"/>
    </row>
    <row r="93" spans="1:18" ht="15">
      <c r="A93" s="84" t="s">
        <v>67</v>
      </c>
      <c r="B93" s="84">
        <v>4</v>
      </c>
      <c r="C93" s="161"/>
      <c r="D93" s="77"/>
      <c r="E93" s="69">
        <v>1</v>
      </c>
      <c r="F93" s="154" t="s">
        <v>5</v>
      </c>
      <c r="G93" s="114" t="s">
        <v>166</v>
      </c>
      <c r="H93" s="152" t="s">
        <v>162</v>
      </c>
      <c r="K93" s="69">
        <v>1</v>
      </c>
      <c r="P93" s="74"/>
      <c r="Q93" s="74"/>
      <c r="R93" s="74"/>
    </row>
    <row r="94" spans="1:18" ht="15">
      <c r="A94" s="84"/>
      <c r="B94" s="84"/>
      <c r="C94" s="161"/>
      <c r="D94" s="77"/>
      <c r="E94" s="69">
        <v>1</v>
      </c>
      <c r="F94" s="154" t="s">
        <v>163</v>
      </c>
      <c r="G94" s="114" t="s">
        <v>164</v>
      </c>
      <c r="H94" s="152" t="s">
        <v>165</v>
      </c>
      <c r="K94" s="69">
        <v>2</v>
      </c>
      <c r="P94" s="74"/>
      <c r="Q94" s="74"/>
      <c r="R94" s="74"/>
    </row>
    <row r="95" spans="1:18" ht="15">
      <c r="A95" s="84"/>
      <c r="B95" s="84"/>
      <c r="C95" s="161"/>
      <c r="D95" s="77"/>
      <c r="E95" s="69">
        <v>1</v>
      </c>
      <c r="F95" s="154" t="s">
        <v>18</v>
      </c>
      <c r="G95" s="73" t="s">
        <v>92</v>
      </c>
      <c r="H95" s="152" t="s">
        <v>75</v>
      </c>
      <c r="K95" s="69">
        <v>3</v>
      </c>
      <c r="P95" s="76"/>
      <c r="Q95" s="74"/>
      <c r="R95" s="74"/>
    </row>
    <row r="96" spans="1:18" ht="15">
      <c r="A96" s="84"/>
      <c r="B96" s="84"/>
      <c r="C96" s="161"/>
      <c r="D96" s="77"/>
      <c r="E96" s="69">
        <v>1</v>
      </c>
      <c r="F96" s="154" t="s">
        <v>18</v>
      </c>
      <c r="G96" s="114" t="s">
        <v>44</v>
      </c>
      <c r="H96" s="153" t="s">
        <v>75</v>
      </c>
      <c r="I96" s="153"/>
      <c r="K96" s="166">
        <v>4</v>
      </c>
      <c r="P96" s="74"/>
      <c r="Q96" s="74"/>
      <c r="R96" s="74"/>
    </row>
    <row r="97" spans="1:18" ht="15">
      <c r="A97" s="84"/>
      <c r="B97" s="84"/>
      <c r="C97" s="84"/>
      <c r="D97" s="77"/>
      <c r="E97" s="69">
        <v>2</v>
      </c>
      <c r="F97" s="154" t="s">
        <v>46</v>
      </c>
      <c r="G97" s="114" t="s">
        <v>45</v>
      </c>
      <c r="H97" s="152" t="s">
        <v>72</v>
      </c>
      <c r="J97" s="79"/>
      <c r="K97" s="69">
        <v>5</v>
      </c>
      <c r="M97" s="69">
        <v>4</v>
      </c>
      <c r="P97" s="76"/>
      <c r="Q97" s="74"/>
      <c r="R97" s="74"/>
    </row>
    <row r="98" spans="1:18" ht="15">
      <c r="A98" s="84"/>
      <c r="B98" s="84"/>
      <c r="C98" s="161"/>
      <c r="D98" s="77"/>
      <c r="E98" s="69">
        <v>2</v>
      </c>
      <c r="F98" s="154" t="s">
        <v>193</v>
      </c>
      <c r="G98" s="73" t="s">
        <v>92</v>
      </c>
      <c r="H98" s="152" t="s">
        <v>167</v>
      </c>
      <c r="J98" s="79"/>
      <c r="K98" s="69">
        <v>6</v>
      </c>
      <c r="M98" s="69">
        <v>7</v>
      </c>
      <c r="P98" s="76"/>
      <c r="Q98" s="74"/>
      <c r="R98" s="74"/>
    </row>
    <row r="99" spans="1:18" ht="15">
      <c r="A99" s="84"/>
      <c r="B99" s="84"/>
      <c r="C99" s="161"/>
      <c r="D99" s="77"/>
      <c r="E99" s="69">
        <v>4</v>
      </c>
      <c r="F99" s="154" t="s">
        <v>18</v>
      </c>
      <c r="G99" s="114" t="s">
        <v>140</v>
      </c>
      <c r="H99" s="152" t="s">
        <v>75</v>
      </c>
      <c r="K99" s="166">
        <v>7</v>
      </c>
      <c r="M99" s="69">
        <v>8</v>
      </c>
      <c r="P99" s="76"/>
      <c r="Q99" s="74"/>
      <c r="R99" s="74"/>
    </row>
    <row r="100" spans="1:18" ht="15">
      <c r="B100" s="84"/>
      <c r="C100" s="84"/>
      <c r="D100" s="77"/>
      <c r="E100" s="69">
        <v>8</v>
      </c>
      <c r="F100" s="154" t="s">
        <v>26</v>
      </c>
      <c r="G100" s="114" t="s">
        <v>77</v>
      </c>
      <c r="H100" s="152" t="s">
        <v>41</v>
      </c>
      <c r="J100" s="79"/>
      <c r="K100" s="166">
        <v>8</v>
      </c>
      <c r="M100" s="69">
        <v>10</v>
      </c>
      <c r="P100" s="76"/>
      <c r="Q100" s="74"/>
      <c r="R100" s="74"/>
    </row>
    <row r="101" spans="1:18" ht="15">
      <c r="A101" s="84"/>
      <c r="B101" s="84"/>
      <c r="C101" s="161"/>
      <c r="E101" s="69">
        <v>12</v>
      </c>
      <c r="F101" s="154" t="s">
        <v>37</v>
      </c>
      <c r="G101" s="114" t="s">
        <v>76</v>
      </c>
      <c r="H101" s="152" t="s">
        <v>143</v>
      </c>
      <c r="J101" s="79"/>
      <c r="K101" s="69">
        <v>9</v>
      </c>
      <c r="M101" s="69">
        <v>14</v>
      </c>
    </row>
    <row r="102" spans="1:18" ht="15">
      <c r="A102" s="84"/>
      <c r="B102" s="84"/>
      <c r="C102" s="161"/>
      <c r="E102" s="69">
        <v>12</v>
      </c>
      <c r="F102" s="154" t="s">
        <v>5</v>
      </c>
      <c r="G102" s="114" t="s">
        <v>168</v>
      </c>
      <c r="H102" s="152" t="s">
        <v>162</v>
      </c>
      <c r="J102" s="79"/>
      <c r="K102" s="166">
        <v>10</v>
      </c>
      <c r="M102" s="69">
        <v>17</v>
      </c>
    </row>
    <row r="103" spans="1:18" ht="15">
      <c r="A103" s="84"/>
      <c r="B103" s="84"/>
      <c r="C103" s="161"/>
      <c r="E103" s="69">
        <v>32</v>
      </c>
      <c r="F103" s="154" t="s">
        <v>169</v>
      </c>
      <c r="G103" s="114" t="s">
        <v>170</v>
      </c>
      <c r="H103" s="152" t="s">
        <v>171</v>
      </c>
      <c r="J103" s="79"/>
      <c r="K103" s="69">
        <v>11</v>
      </c>
      <c r="M103" s="69">
        <v>19</v>
      </c>
    </row>
    <row r="104" spans="1:18" ht="15">
      <c r="A104" s="84"/>
      <c r="B104" s="84"/>
      <c r="C104" s="161"/>
      <c r="E104" s="69">
        <v>32</v>
      </c>
      <c r="F104" s="154" t="s">
        <v>172</v>
      </c>
      <c r="G104" s="73" t="s">
        <v>92</v>
      </c>
      <c r="H104" s="152" t="s">
        <v>173</v>
      </c>
      <c r="J104" s="79"/>
      <c r="K104" s="69">
        <v>12</v>
      </c>
      <c r="M104" s="69">
        <v>20</v>
      </c>
    </row>
    <row r="105" spans="1:18">
      <c r="A105" s="84"/>
      <c r="B105" s="84"/>
      <c r="C105" s="84"/>
      <c r="E105" s="69">
        <v>32</v>
      </c>
      <c r="F105" s="154" t="s">
        <v>180</v>
      </c>
      <c r="G105" s="114" t="s">
        <v>136</v>
      </c>
      <c r="H105" s="152" t="s">
        <v>85</v>
      </c>
      <c r="J105" s="79"/>
      <c r="K105" s="69">
        <v>13</v>
      </c>
      <c r="M105" s="69">
        <v>28</v>
      </c>
    </row>
    <row r="106" spans="1:18">
      <c r="A106" s="84"/>
      <c r="B106" s="84"/>
      <c r="C106" s="84"/>
      <c r="E106" s="69">
        <v>32</v>
      </c>
      <c r="F106" s="154" t="s">
        <v>11</v>
      </c>
      <c r="G106" s="114" t="s">
        <v>195</v>
      </c>
      <c r="H106" s="152" t="s">
        <v>19</v>
      </c>
      <c r="J106" s="79"/>
      <c r="K106" s="166">
        <v>14</v>
      </c>
    </row>
    <row r="107" spans="1:18">
      <c r="A107" s="84"/>
      <c r="B107" s="84"/>
      <c r="C107" s="84"/>
      <c r="E107" s="69">
        <v>64</v>
      </c>
      <c r="F107" s="154" t="s">
        <v>100</v>
      </c>
      <c r="G107" s="114" t="s">
        <v>101</v>
      </c>
      <c r="H107" s="152" t="s">
        <v>162</v>
      </c>
      <c r="J107" s="79"/>
      <c r="K107" s="69">
        <v>15</v>
      </c>
    </row>
    <row r="108" spans="1:18">
      <c r="A108" s="84"/>
      <c r="B108" s="84"/>
      <c r="C108" s="84"/>
      <c r="E108" s="69">
        <v>64</v>
      </c>
      <c r="F108" s="114" t="s">
        <v>176</v>
      </c>
      <c r="G108" s="114" t="s">
        <v>174</v>
      </c>
      <c r="H108" s="152" t="s">
        <v>175</v>
      </c>
      <c r="K108" s="69">
        <v>16</v>
      </c>
    </row>
    <row r="109" spans="1:18">
      <c r="A109" s="84"/>
      <c r="B109" s="84"/>
      <c r="C109" s="84"/>
      <c r="E109" s="69">
        <v>64</v>
      </c>
      <c r="F109" s="114" t="s">
        <v>177</v>
      </c>
      <c r="G109" s="114" t="s">
        <v>178</v>
      </c>
      <c r="H109" s="152" t="s">
        <v>21</v>
      </c>
      <c r="K109" s="166">
        <v>17</v>
      </c>
    </row>
    <row r="110" spans="1:18">
      <c r="A110" s="84"/>
      <c r="B110" s="84"/>
      <c r="C110" s="84"/>
      <c r="E110" s="69">
        <v>128</v>
      </c>
      <c r="F110" s="114" t="s">
        <v>179</v>
      </c>
      <c r="G110" s="114" t="s">
        <v>181</v>
      </c>
      <c r="H110" s="152" t="s">
        <v>182</v>
      </c>
      <c r="K110" s="69">
        <v>18</v>
      </c>
    </row>
    <row r="111" spans="1:18">
      <c r="A111" s="84"/>
      <c r="B111" s="84"/>
      <c r="C111" s="84"/>
      <c r="E111" s="69">
        <v>128</v>
      </c>
      <c r="F111" s="114" t="s">
        <v>103</v>
      </c>
      <c r="G111" s="73" t="s">
        <v>92</v>
      </c>
      <c r="H111" s="152" t="s">
        <v>104</v>
      </c>
      <c r="K111" s="166">
        <v>19</v>
      </c>
    </row>
    <row r="112" spans="1:18">
      <c r="A112" s="84"/>
      <c r="B112" s="84"/>
      <c r="C112" s="84"/>
      <c r="E112" s="69">
        <v>256</v>
      </c>
      <c r="F112" s="114" t="s">
        <v>183</v>
      </c>
      <c r="G112" s="114" t="s">
        <v>184</v>
      </c>
      <c r="H112" s="152" t="s">
        <v>194</v>
      </c>
      <c r="K112" s="166">
        <v>20</v>
      </c>
    </row>
    <row r="113" spans="1:11">
      <c r="A113" s="84"/>
      <c r="B113" s="84"/>
      <c r="C113" s="84"/>
      <c r="E113" s="69">
        <f>16*32</f>
        <v>512</v>
      </c>
      <c r="F113" s="114" t="s">
        <v>133</v>
      </c>
      <c r="G113" s="114" t="s">
        <v>134</v>
      </c>
      <c r="H113" s="152" t="s">
        <v>41</v>
      </c>
      <c r="K113" s="69">
        <v>21</v>
      </c>
    </row>
    <row r="114" spans="1:11">
      <c r="A114" s="84"/>
      <c r="B114" s="84"/>
      <c r="C114" s="84"/>
      <c r="E114" s="69">
        <f t="shared" ref="E114:E120" si="0">16*32</f>
        <v>512</v>
      </c>
      <c r="F114" s="114" t="s">
        <v>81</v>
      </c>
      <c r="G114" s="73" t="s">
        <v>92</v>
      </c>
      <c r="H114" s="152" t="s">
        <v>187</v>
      </c>
      <c r="K114" s="69">
        <v>22</v>
      </c>
    </row>
    <row r="115" spans="1:11">
      <c r="C115" s="84"/>
      <c r="E115" s="69">
        <f t="shared" si="0"/>
        <v>512</v>
      </c>
      <c r="F115" s="114" t="s">
        <v>185</v>
      </c>
      <c r="G115" s="73" t="s">
        <v>92</v>
      </c>
      <c r="H115" s="152" t="s">
        <v>188</v>
      </c>
      <c r="K115" s="69">
        <v>23</v>
      </c>
    </row>
    <row r="116" spans="1:11">
      <c r="C116" s="84"/>
      <c r="E116" s="69">
        <f t="shared" si="0"/>
        <v>512</v>
      </c>
      <c r="F116" s="114" t="s">
        <v>186</v>
      </c>
      <c r="G116" s="73" t="s">
        <v>92</v>
      </c>
      <c r="H116" s="152" t="s">
        <v>20</v>
      </c>
      <c r="K116" s="69">
        <v>24</v>
      </c>
    </row>
    <row r="117" spans="1:11">
      <c r="C117" s="84"/>
      <c r="E117" s="69">
        <f t="shared" si="0"/>
        <v>512</v>
      </c>
      <c r="F117" s="114" t="s">
        <v>25</v>
      </c>
      <c r="G117" s="73" t="s">
        <v>74</v>
      </c>
      <c r="H117" s="152" t="s">
        <v>20</v>
      </c>
      <c r="K117" s="69">
        <v>25</v>
      </c>
    </row>
    <row r="118" spans="1:11">
      <c r="C118" s="84"/>
      <c r="E118" s="69">
        <f t="shared" si="0"/>
        <v>512</v>
      </c>
      <c r="F118" s="114" t="s">
        <v>6</v>
      </c>
      <c r="G118" s="114" t="s">
        <v>93</v>
      </c>
      <c r="H118" s="152" t="s">
        <v>187</v>
      </c>
      <c r="K118" s="69">
        <v>26</v>
      </c>
    </row>
    <row r="119" spans="1:11">
      <c r="C119" s="84"/>
      <c r="E119" s="69">
        <f t="shared" si="0"/>
        <v>512</v>
      </c>
      <c r="F119" s="114" t="s">
        <v>6</v>
      </c>
      <c r="G119" s="114" t="s">
        <v>43</v>
      </c>
      <c r="H119" s="152" t="s">
        <v>187</v>
      </c>
      <c r="K119" s="69">
        <v>27</v>
      </c>
    </row>
    <row r="120" spans="1:11">
      <c r="C120" s="84"/>
      <c r="E120" s="69">
        <f t="shared" si="0"/>
        <v>512</v>
      </c>
      <c r="F120" s="114" t="s">
        <v>24</v>
      </c>
      <c r="G120" s="114" t="s">
        <v>138</v>
      </c>
      <c r="H120" s="152" t="s">
        <v>19</v>
      </c>
      <c r="K120" s="166">
        <v>28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9"/>
  <sheetViews>
    <sheetView workbookViewId="0">
      <selection activeCell="C6" sqref="C6"/>
    </sheetView>
  </sheetViews>
  <sheetFormatPr defaultColWidth="8.85546875" defaultRowHeight="12.75"/>
  <cols>
    <col min="1" max="1" width="8.85546875" style="5"/>
    <col min="2" max="2" width="19.42578125" style="5" customWidth="1"/>
    <col min="3" max="3" width="64.42578125" style="5" customWidth="1"/>
    <col min="4" max="16384" width="8.85546875" style="5"/>
  </cols>
  <sheetData>
    <row r="1" spans="1:3">
      <c r="A1" s="8" t="s">
        <v>31</v>
      </c>
      <c r="B1" s="8" t="s">
        <v>32</v>
      </c>
      <c r="C1" s="8" t="s">
        <v>28</v>
      </c>
    </row>
    <row r="2" spans="1:3" s="10" customFormat="1">
      <c r="A2" s="12" t="s">
        <v>50</v>
      </c>
    </row>
    <row r="3" spans="1:3" s="148" customFormat="1">
      <c r="A3" s="146" t="s">
        <v>110</v>
      </c>
      <c r="B3" s="147" t="s">
        <v>196</v>
      </c>
      <c r="C3" s="148" t="s">
        <v>197</v>
      </c>
    </row>
    <row r="4" spans="1:3">
      <c r="A4" s="13" t="s">
        <v>33</v>
      </c>
      <c r="B4" s="133" t="s">
        <v>198</v>
      </c>
      <c r="C4" s="14" t="s">
        <v>201</v>
      </c>
    </row>
    <row r="5" spans="1:3">
      <c r="A5" s="13" t="s">
        <v>34</v>
      </c>
      <c r="B5" s="133" t="s">
        <v>199</v>
      </c>
      <c r="C5" s="14" t="s">
        <v>202</v>
      </c>
    </row>
    <row r="6" spans="1:3">
      <c r="A6" s="13" t="s">
        <v>17</v>
      </c>
      <c r="B6" s="133" t="s">
        <v>200</v>
      </c>
      <c r="C6" s="14" t="s">
        <v>203</v>
      </c>
    </row>
    <row r="7" spans="1:3">
      <c r="B7" s="134"/>
    </row>
    <row r="8" spans="1:3" s="4" customFormat="1">
      <c r="A8" s="3" t="s">
        <v>51</v>
      </c>
      <c r="B8" s="135"/>
    </row>
    <row r="9" spans="1:3" s="148" customFormat="1">
      <c r="A9" s="146" t="s">
        <v>110</v>
      </c>
      <c r="B9" s="147" t="s">
        <v>111</v>
      </c>
      <c r="C9" s="148" t="s">
        <v>115</v>
      </c>
    </row>
    <row r="10" spans="1:3">
      <c r="A10" s="13" t="s">
        <v>33</v>
      </c>
      <c r="B10" s="133" t="s">
        <v>112</v>
      </c>
      <c r="C10" s="14" t="s">
        <v>116</v>
      </c>
    </row>
    <row r="11" spans="1:3">
      <c r="A11" s="13" t="s">
        <v>34</v>
      </c>
      <c r="B11" s="133" t="s">
        <v>113</v>
      </c>
      <c r="C11" s="14" t="s">
        <v>117</v>
      </c>
    </row>
    <row r="12" spans="1:3">
      <c r="A12" s="13" t="s">
        <v>17</v>
      </c>
      <c r="B12" s="133" t="s">
        <v>114</v>
      </c>
      <c r="C12" s="14" t="s">
        <v>118</v>
      </c>
    </row>
    <row r="13" spans="1:3">
      <c r="B13" s="134"/>
    </row>
    <row r="14" spans="1:3" s="7" customFormat="1">
      <c r="A14" s="6" t="s">
        <v>53</v>
      </c>
      <c r="B14" s="136"/>
    </row>
    <row r="15" spans="1:3" s="148" customFormat="1">
      <c r="A15" s="146" t="s">
        <v>110</v>
      </c>
      <c r="B15" s="147" t="s">
        <v>121</v>
      </c>
      <c r="C15" s="148" t="s">
        <v>127</v>
      </c>
    </row>
    <row r="16" spans="1:3">
      <c r="A16" s="13" t="s">
        <v>33</v>
      </c>
      <c r="B16" s="133" t="s">
        <v>122</v>
      </c>
      <c r="C16" s="14" t="s">
        <v>125</v>
      </c>
    </row>
    <row r="17" spans="1:3">
      <c r="A17" s="13" t="s">
        <v>34</v>
      </c>
      <c r="B17" s="133" t="s">
        <v>123</v>
      </c>
      <c r="C17" s="14" t="s">
        <v>126</v>
      </c>
    </row>
    <row r="18" spans="1:3">
      <c r="A18" s="13" t="s">
        <v>17</v>
      </c>
      <c r="B18" s="133" t="s">
        <v>124</v>
      </c>
      <c r="C18" s="145"/>
    </row>
    <row r="19" spans="1:3">
      <c r="A19" s="8"/>
      <c r="B19" s="134"/>
    </row>
    <row r="20" spans="1:3" s="9" customFormat="1">
      <c r="A20" s="11" t="s">
        <v>52</v>
      </c>
      <c r="B20" s="137"/>
    </row>
    <row r="21" spans="1:3" s="9" customFormat="1">
      <c r="A21" s="11" t="s">
        <v>110</v>
      </c>
      <c r="B21" s="137" t="s">
        <v>111</v>
      </c>
      <c r="C21" s="9" t="s">
        <v>156</v>
      </c>
    </row>
    <row r="22" spans="1:3">
      <c r="A22" s="13" t="s">
        <v>33</v>
      </c>
      <c r="B22" s="133" t="s">
        <v>159</v>
      </c>
      <c r="C22" s="14" t="s">
        <v>157</v>
      </c>
    </row>
    <row r="23" spans="1:3">
      <c r="A23" s="13" t="s">
        <v>34</v>
      </c>
      <c r="B23" s="133" t="s">
        <v>160</v>
      </c>
      <c r="C23" s="14" t="s">
        <v>158</v>
      </c>
    </row>
    <row r="24" spans="1:3">
      <c r="A24" s="13" t="s">
        <v>17</v>
      </c>
      <c r="B24" s="133"/>
      <c r="C24" s="14" t="s">
        <v>161</v>
      </c>
    </row>
    <row r="29" spans="1:3">
      <c r="A29" s="8"/>
    </row>
  </sheetData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Z124"/>
  <sheetViews>
    <sheetView workbookViewId="0">
      <selection activeCell="I12" sqref="I12"/>
    </sheetView>
  </sheetViews>
  <sheetFormatPr defaultRowHeight="15"/>
  <cols>
    <col min="1" max="1" width="22.85546875" bestFit="1" customWidth="1"/>
    <col min="7" max="7" width="18.28515625" customWidth="1"/>
  </cols>
  <sheetData>
    <row r="1" spans="1:26" s="171" customFormat="1" ht="60">
      <c r="A1" s="2" t="s">
        <v>3</v>
      </c>
      <c r="B1" s="2" t="s">
        <v>237</v>
      </c>
      <c r="C1" s="2" t="s">
        <v>13</v>
      </c>
      <c r="D1" s="2" t="s">
        <v>14</v>
      </c>
      <c r="E1" s="2" t="s">
        <v>15</v>
      </c>
      <c r="F1" s="2" t="s">
        <v>12</v>
      </c>
      <c r="G1" s="2" t="s">
        <v>16</v>
      </c>
      <c r="H1" s="2" t="s">
        <v>38</v>
      </c>
      <c r="I1" s="2" t="s">
        <v>39</v>
      </c>
      <c r="J1" s="2" t="s">
        <v>89</v>
      </c>
      <c r="K1" s="2" t="s">
        <v>109</v>
      </c>
      <c r="L1" s="2" t="s">
        <v>40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49</v>
      </c>
      <c r="S1" s="2" t="s">
        <v>10</v>
      </c>
      <c r="T1" s="2" t="s">
        <v>11</v>
      </c>
      <c r="U1" s="1" t="s">
        <v>24</v>
      </c>
      <c r="V1" s="1" t="s">
        <v>47</v>
      </c>
      <c r="W1" s="1" t="s">
        <v>120</v>
      </c>
      <c r="X1" s="1" t="s">
        <v>20</v>
      </c>
      <c r="Y1" s="1" t="s">
        <v>91</v>
      </c>
      <c r="Z1" s="171" t="s">
        <v>205</v>
      </c>
    </row>
    <row r="2" spans="1:26" s="167" customFormat="1">
      <c r="A2" s="167" t="s">
        <v>56</v>
      </c>
      <c r="B2" s="167">
        <v>1</v>
      </c>
      <c r="D2" s="172">
        <v>40</v>
      </c>
      <c r="F2" s="167">
        <v>2.5</v>
      </c>
    </row>
    <row r="3" spans="1:26" s="16" customFormat="1">
      <c r="B3" s="16">
        <v>1</v>
      </c>
      <c r="D3" s="168">
        <v>50</v>
      </c>
      <c r="F3" s="16">
        <v>2.5</v>
      </c>
    </row>
    <row r="4" spans="1:26" s="16" customFormat="1">
      <c r="B4" s="16">
        <v>1</v>
      </c>
      <c r="D4" s="168">
        <v>70</v>
      </c>
      <c r="F4" s="16">
        <v>3</v>
      </c>
    </row>
    <row r="5" spans="1:26" s="16" customFormat="1">
      <c r="B5" s="16">
        <v>1</v>
      </c>
      <c r="D5" s="169">
        <v>90</v>
      </c>
      <c r="F5" s="16">
        <v>4</v>
      </c>
    </row>
    <row r="6" spans="1:26" s="16" customFormat="1">
      <c r="B6" s="16">
        <v>1</v>
      </c>
      <c r="D6" s="169">
        <v>65</v>
      </c>
      <c r="F6" s="16">
        <v>4</v>
      </c>
    </row>
    <row r="7" spans="1:26" s="16" customFormat="1">
      <c r="B7" s="16">
        <v>1</v>
      </c>
      <c r="D7" s="168"/>
      <c r="G7" s="170" t="s">
        <v>239</v>
      </c>
      <c r="P7" s="16">
        <v>1</v>
      </c>
    </row>
    <row r="8" spans="1:26" s="16" customFormat="1">
      <c r="B8" s="16">
        <v>1</v>
      </c>
      <c r="D8" s="168"/>
      <c r="G8" s="170" t="s">
        <v>240</v>
      </c>
      <c r="Y8" s="16">
        <v>1</v>
      </c>
    </row>
    <row r="9" spans="1:26" s="16" customFormat="1">
      <c r="B9" s="16">
        <v>1</v>
      </c>
      <c r="D9" s="168"/>
      <c r="G9" s="170" t="s">
        <v>241</v>
      </c>
      <c r="U9" s="16">
        <v>1</v>
      </c>
    </row>
    <row r="10" spans="1:26" s="16" customFormat="1">
      <c r="B10" s="16">
        <v>1</v>
      </c>
      <c r="D10" s="168"/>
      <c r="G10" s="170" t="s">
        <v>242</v>
      </c>
      <c r="H10" s="171"/>
      <c r="I10" s="171"/>
      <c r="J10" s="171"/>
      <c r="K10" s="171"/>
      <c r="L10" s="171"/>
      <c r="O10" s="16">
        <v>1</v>
      </c>
    </row>
    <row r="11" spans="1:26" s="16" customFormat="1">
      <c r="B11" s="16">
        <v>1</v>
      </c>
      <c r="D11" s="168"/>
      <c r="G11" s="170" t="s">
        <v>243</v>
      </c>
      <c r="H11" s="171"/>
      <c r="I11" s="171"/>
      <c r="J11" s="171"/>
      <c r="K11" s="171"/>
      <c r="L11" s="171"/>
      <c r="O11" s="16">
        <v>1</v>
      </c>
    </row>
    <row r="12" spans="1:26" s="16" customFormat="1">
      <c r="B12" s="16">
        <v>1</v>
      </c>
      <c r="D12" s="168"/>
      <c r="G12" s="170" t="s">
        <v>244</v>
      </c>
      <c r="H12" s="171"/>
      <c r="I12" s="171"/>
      <c r="J12" s="171"/>
      <c r="K12" s="171"/>
      <c r="L12" s="171"/>
      <c r="N12" s="16">
        <v>1</v>
      </c>
    </row>
    <row r="13" spans="1:26" s="16" customFormat="1">
      <c r="B13" s="16">
        <v>1</v>
      </c>
      <c r="D13" s="168"/>
      <c r="G13" s="170" t="s">
        <v>245</v>
      </c>
      <c r="H13" s="171"/>
      <c r="I13" s="171"/>
      <c r="J13" s="171"/>
      <c r="K13" s="171"/>
      <c r="L13" s="171"/>
      <c r="O13" s="16">
        <v>1</v>
      </c>
    </row>
    <row r="14" spans="1:26" s="16" customFormat="1">
      <c r="B14" s="16">
        <v>1</v>
      </c>
      <c r="G14" s="170" t="s">
        <v>246</v>
      </c>
      <c r="H14" s="171"/>
      <c r="I14" s="171"/>
      <c r="J14" s="171"/>
      <c r="K14" s="171"/>
      <c r="L14" s="171"/>
      <c r="O14" s="16">
        <v>1</v>
      </c>
    </row>
    <row r="15" spans="1:26" s="16" customFormat="1">
      <c r="B15" s="16">
        <v>1</v>
      </c>
      <c r="G15" s="170" t="s">
        <v>247</v>
      </c>
      <c r="H15" s="171"/>
      <c r="I15" s="171"/>
      <c r="J15" s="171"/>
      <c r="K15" s="171"/>
      <c r="L15" s="171"/>
      <c r="N15" s="16">
        <v>1</v>
      </c>
    </row>
    <row r="16" spans="1:26" s="16" customFormat="1">
      <c r="B16" s="16">
        <v>1</v>
      </c>
      <c r="G16" s="170" t="s">
        <v>248</v>
      </c>
      <c r="H16" s="171"/>
      <c r="I16" s="171"/>
      <c r="J16" s="171"/>
      <c r="K16" s="171"/>
      <c r="L16" s="171"/>
      <c r="O16" s="16">
        <v>1</v>
      </c>
    </row>
    <row r="17" spans="2:26" s="16" customFormat="1">
      <c r="B17" s="16">
        <v>2</v>
      </c>
      <c r="D17" s="16">
        <v>50</v>
      </c>
      <c r="F17" s="16">
        <v>1</v>
      </c>
      <c r="G17" s="16">
        <v>47.1</v>
      </c>
      <c r="S17" s="16">
        <v>1</v>
      </c>
    </row>
    <row r="18" spans="2:26" s="16" customFormat="1">
      <c r="B18" s="16">
        <v>2</v>
      </c>
      <c r="D18" s="16">
        <v>30</v>
      </c>
      <c r="F18" s="16">
        <v>1</v>
      </c>
      <c r="G18" s="16">
        <f>42*3.14</f>
        <v>131.88</v>
      </c>
      <c r="N18" s="16">
        <v>1</v>
      </c>
    </row>
    <row r="19" spans="2:26" s="16" customFormat="1">
      <c r="B19" s="16">
        <v>2</v>
      </c>
      <c r="D19" s="16">
        <v>60</v>
      </c>
      <c r="F19" s="16">
        <v>3.2</v>
      </c>
      <c r="G19" s="16">
        <f>13*3.14</f>
        <v>40.82</v>
      </c>
      <c r="P19" s="16">
        <v>1</v>
      </c>
    </row>
    <row r="20" spans="2:26" s="16" customFormat="1">
      <c r="B20" s="16">
        <v>2</v>
      </c>
      <c r="D20" s="16">
        <v>30</v>
      </c>
      <c r="F20" s="16">
        <v>2</v>
      </c>
      <c r="G20" s="16">
        <f>14*3.14</f>
        <v>43.96</v>
      </c>
      <c r="N20" s="16">
        <v>1</v>
      </c>
    </row>
    <row r="21" spans="2:26" s="16" customFormat="1">
      <c r="B21" s="16">
        <v>2</v>
      </c>
      <c r="D21" s="16">
        <v>40</v>
      </c>
      <c r="F21" s="16">
        <v>2</v>
      </c>
      <c r="G21" s="16">
        <f>44*3.14</f>
        <v>138.16</v>
      </c>
      <c r="O21" s="16">
        <v>1</v>
      </c>
    </row>
    <row r="22" spans="2:26" s="16" customFormat="1">
      <c r="B22" s="16">
        <v>2</v>
      </c>
      <c r="G22" s="16">
        <f>14*3.14</f>
        <v>43.96</v>
      </c>
      <c r="N22" s="16">
        <v>1</v>
      </c>
    </row>
    <row r="23" spans="2:26" s="16" customFormat="1">
      <c r="B23" s="16">
        <v>2</v>
      </c>
      <c r="G23" s="16">
        <f>20.5*3.14</f>
        <v>64.37</v>
      </c>
      <c r="N23" s="16">
        <v>1</v>
      </c>
    </row>
    <row r="24" spans="2:26" s="16" customFormat="1">
      <c r="B24" s="16">
        <v>3</v>
      </c>
      <c r="D24" s="16">
        <v>55</v>
      </c>
      <c r="F24" s="16">
        <v>0.3</v>
      </c>
      <c r="G24" s="16">
        <v>31</v>
      </c>
      <c r="P24" s="16">
        <v>1</v>
      </c>
    </row>
    <row r="25" spans="2:26" s="16" customFormat="1">
      <c r="B25" s="16">
        <v>3</v>
      </c>
      <c r="D25" s="16">
        <v>50</v>
      </c>
      <c r="F25" s="16">
        <v>1</v>
      </c>
      <c r="G25" s="16">
        <v>29</v>
      </c>
      <c r="P25" s="16">
        <v>1</v>
      </c>
    </row>
    <row r="26" spans="2:26" s="16" customFormat="1">
      <c r="B26" s="16">
        <v>3</v>
      </c>
      <c r="D26" s="16">
        <v>40</v>
      </c>
      <c r="F26" s="16">
        <v>2</v>
      </c>
      <c r="G26" s="16">
        <v>86</v>
      </c>
      <c r="N26" s="16">
        <v>1</v>
      </c>
    </row>
    <row r="27" spans="2:26" s="16" customFormat="1">
      <c r="B27" s="16">
        <v>3</v>
      </c>
      <c r="D27" s="16">
        <v>30</v>
      </c>
      <c r="F27" s="16">
        <v>0.2</v>
      </c>
      <c r="G27" s="16">
        <v>139</v>
      </c>
      <c r="N27" s="16">
        <v>1</v>
      </c>
    </row>
    <row r="28" spans="2:26" s="16" customFormat="1">
      <c r="B28" s="16">
        <v>3</v>
      </c>
      <c r="D28" s="16">
        <v>15</v>
      </c>
      <c r="G28" s="16">
        <v>48</v>
      </c>
      <c r="Y28" s="16">
        <v>1</v>
      </c>
    </row>
    <row r="29" spans="2:26" s="16" customFormat="1">
      <c r="B29" s="16">
        <v>4</v>
      </c>
      <c r="D29" s="16">
        <v>80</v>
      </c>
      <c r="F29" s="16">
        <v>3</v>
      </c>
      <c r="G29" s="170" t="s">
        <v>249</v>
      </c>
      <c r="Z29" s="16">
        <v>1</v>
      </c>
    </row>
    <row r="30" spans="2:26" s="16" customFormat="1">
      <c r="B30" s="16">
        <v>4</v>
      </c>
      <c r="D30" s="16">
        <v>70</v>
      </c>
      <c r="F30" s="16">
        <v>4</v>
      </c>
      <c r="G30" s="170">
        <v>14</v>
      </c>
      <c r="P30" s="16">
        <v>1</v>
      </c>
    </row>
    <row r="31" spans="2:26" s="16" customFormat="1">
      <c r="B31" s="16">
        <v>4</v>
      </c>
      <c r="D31" s="16">
        <v>60</v>
      </c>
      <c r="F31" s="16">
        <v>2</v>
      </c>
      <c r="G31" s="170">
        <v>24.5</v>
      </c>
      <c r="N31" s="16">
        <v>1</v>
      </c>
    </row>
    <row r="32" spans="2:26" s="16" customFormat="1">
      <c r="B32" s="16">
        <v>4</v>
      </c>
      <c r="D32" s="16">
        <v>75</v>
      </c>
      <c r="F32" s="16">
        <v>1</v>
      </c>
      <c r="G32" s="170">
        <v>14.5</v>
      </c>
      <c r="Z32" s="16">
        <v>1</v>
      </c>
    </row>
    <row r="33" spans="1:20" s="16" customFormat="1">
      <c r="B33" s="16">
        <v>4</v>
      </c>
      <c r="D33" s="16">
        <v>70</v>
      </c>
      <c r="G33" s="170">
        <v>28</v>
      </c>
      <c r="O33" s="16">
        <v>1</v>
      </c>
    </row>
    <row r="34" spans="1:20" s="16" customFormat="1">
      <c r="G34" s="170">
        <v>13.5</v>
      </c>
      <c r="N34" s="16">
        <v>1</v>
      </c>
    </row>
    <row r="35" spans="1:20" s="16" customFormat="1"/>
    <row r="36" spans="1:20" s="16" customFormat="1">
      <c r="A36" s="16" t="s">
        <v>67</v>
      </c>
      <c r="B36" s="16">
        <v>1</v>
      </c>
      <c r="D36" s="16">
        <v>70</v>
      </c>
      <c r="F36" s="16">
        <v>1</v>
      </c>
      <c r="G36" s="16">
        <v>81.5</v>
      </c>
      <c r="H36" s="16">
        <v>0.81499999999999995</v>
      </c>
      <c r="I36" s="16">
        <f>(H36^2)/(4*PI())</f>
        <v>5.2857346037607091E-2</v>
      </c>
      <c r="J36" s="16">
        <f>SUM(I36:I41)</f>
        <v>0.50474796539521416</v>
      </c>
      <c r="N36" s="16">
        <v>1</v>
      </c>
    </row>
    <row r="37" spans="1:20" s="16" customFormat="1">
      <c r="D37" s="16">
        <v>90</v>
      </c>
      <c r="F37" s="16">
        <v>3</v>
      </c>
      <c r="G37" s="16">
        <v>71.5</v>
      </c>
      <c r="H37" s="16">
        <v>0.71499999999999997</v>
      </c>
      <c r="I37" s="16">
        <f t="shared" ref="I37:I76" si="0">(H37^2)/(4*PI())</f>
        <v>4.0681992891077094E-2</v>
      </c>
      <c r="N37" s="16">
        <v>1</v>
      </c>
    </row>
    <row r="38" spans="1:20" s="16" customFormat="1">
      <c r="D38" s="16">
        <v>30</v>
      </c>
      <c r="F38" s="16">
        <v>3</v>
      </c>
      <c r="G38" s="16">
        <v>102</v>
      </c>
      <c r="H38" s="173">
        <v>1.02</v>
      </c>
      <c r="I38" s="16">
        <f t="shared" si="0"/>
        <v>8.2792401396403953E-2</v>
      </c>
      <c r="N38" s="16">
        <v>1</v>
      </c>
    </row>
    <row r="39" spans="1:20" s="16" customFormat="1">
      <c r="D39" s="16">
        <v>65</v>
      </c>
      <c r="F39" s="16">
        <v>2</v>
      </c>
      <c r="G39" s="16">
        <v>55</v>
      </c>
      <c r="H39" s="16">
        <v>0.55000000000000004</v>
      </c>
      <c r="I39" s="16">
        <f t="shared" si="0"/>
        <v>2.4072185142649173E-2</v>
      </c>
      <c r="N39" s="16">
        <v>1</v>
      </c>
    </row>
    <row r="40" spans="1:20" s="16" customFormat="1">
      <c r="D40" s="16">
        <v>80</v>
      </c>
      <c r="G40" s="16">
        <v>178</v>
      </c>
      <c r="H40" s="16">
        <v>1.78</v>
      </c>
      <c r="I40" s="16">
        <f t="shared" si="0"/>
        <v>0.2521332608461806</v>
      </c>
      <c r="O40" s="16">
        <v>1</v>
      </c>
    </row>
    <row r="41" spans="1:20" s="16" customFormat="1">
      <c r="G41" s="16">
        <v>81</v>
      </c>
      <c r="H41" s="16">
        <v>0.81</v>
      </c>
      <c r="I41" s="16">
        <f t="shared" si="0"/>
        <v>5.2210779081296274E-2</v>
      </c>
      <c r="T41" s="16">
        <v>1</v>
      </c>
    </row>
    <row r="42" spans="1:20" s="16" customFormat="1">
      <c r="B42" s="16">
        <v>2</v>
      </c>
      <c r="D42" s="16">
        <v>80</v>
      </c>
      <c r="F42" s="16">
        <v>2</v>
      </c>
      <c r="G42" s="16">
        <v>48</v>
      </c>
      <c r="H42" s="16">
        <v>0.48</v>
      </c>
      <c r="I42" s="16">
        <f t="shared" si="0"/>
        <v>1.8334649444186342E-2</v>
      </c>
      <c r="J42" s="16">
        <f>SUM(I42:I52)</f>
        <v>0.30182939182662494</v>
      </c>
      <c r="N42" s="16">
        <v>1</v>
      </c>
    </row>
    <row r="43" spans="1:20" s="16" customFormat="1">
      <c r="D43" s="16">
        <v>35</v>
      </c>
      <c r="F43" s="16">
        <v>4</v>
      </c>
      <c r="G43" s="16">
        <v>62</v>
      </c>
      <c r="H43" s="16">
        <v>0.62</v>
      </c>
      <c r="I43" s="16">
        <f t="shared" si="0"/>
        <v>3.0589580062262287E-2</v>
      </c>
      <c r="N43" s="16">
        <v>1</v>
      </c>
    </row>
    <row r="44" spans="1:20" s="16" customFormat="1">
      <c r="D44" s="16">
        <v>75</v>
      </c>
      <c r="F44" s="16">
        <v>5</v>
      </c>
      <c r="G44" s="16">
        <v>36</v>
      </c>
      <c r="H44" s="16">
        <v>0.36</v>
      </c>
      <c r="I44" s="16">
        <f t="shared" si="0"/>
        <v>1.0313240312354817E-2</v>
      </c>
      <c r="N44" s="16">
        <v>1</v>
      </c>
    </row>
    <row r="45" spans="1:20" s="16" customFormat="1">
      <c r="D45" s="16">
        <v>35</v>
      </c>
      <c r="F45" s="16">
        <v>1</v>
      </c>
      <c r="G45" s="16">
        <v>45</v>
      </c>
      <c r="H45" s="16">
        <v>0.45</v>
      </c>
      <c r="I45" s="16">
        <f t="shared" si="0"/>
        <v>1.6114437988054404E-2</v>
      </c>
      <c r="N45" s="16">
        <v>1</v>
      </c>
    </row>
    <row r="46" spans="1:20" s="16" customFormat="1">
      <c r="D46" s="16">
        <v>90</v>
      </c>
      <c r="F46" s="16">
        <v>3</v>
      </c>
      <c r="G46" s="16">
        <v>36</v>
      </c>
      <c r="H46" s="16">
        <v>0.36</v>
      </c>
      <c r="I46" s="16">
        <f t="shared" si="0"/>
        <v>1.0313240312354817E-2</v>
      </c>
      <c r="N46" s="16">
        <v>1</v>
      </c>
    </row>
    <row r="47" spans="1:20" s="16" customFormat="1">
      <c r="G47" s="16">
        <v>52</v>
      </c>
      <c r="H47" s="16">
        <v>0.52</v>
      </c>
      <c r="I47" s="16">
        <f t="shared" si="0"/>
        <v>2.1517748306024254E-2</v>
      </c>
      <c r="N47" s="16">
        <v>1</v>
      </c>
    </row>
    <row r="48" spans="1:20" s="16" customFormat="1">
      <c r="G48" s="16">
        <v>78</v>
      </c>
      <c r="H48" s="16">
        <v>0.78</v>
      </c>
      <c r="I48" s="16">
        <f t="shared" si="0"/>
        <v>4.8414933688554568E-2</v>
      </c>
      <c r="T48" s="16">
        <v>1</v>
      </c>
    </row>
    <row r="49" spans="2:20" s="16" customFormat="1">
      <c r="G49" s="16">
        <v>40</v>
      </c>
      <c r="H49" s="16">
        <v>0.4</v>
      </c>
      <c r="I49" s="16">
        <f t="shared" si="0"/>
        <v>1.273239544735163E-2</v>
      </c>
      <c r="T49" s="16">
        <v>1</v>
      </c>
    </row>
    <row r="50" spans="2:20" s="16" customFormat="1">
      <c r="G50" s="16">
        <v>94</v>
      </c>
      <c r="H50" s="16">
        <v>0.94</v>
      </c>
      <c r="I50" s="16">
        <f t="shared" si="0"/>
        <v>7.0314653857999357E-2</v>
      </c>
      <c r="T50" s="16">
        <v>1</v>
      </c>
    </row>
    <row r="51" spans="2:20" s="16" customFormat="1">
      <c r="G51" s="16">
        <v>64</v>
      </c>
      <c r="H51" s="16">
        <v>0.64</v>
      </c>
      <c r="I51" s="16">
        <f t="shared" si="0"/>
        <v>3.2594932345220165E-2</v>
      </c>
      <c r="T51" s="16">
        <v>1</v>
      </c>
    </row>
    <row r="52" spans="2:20" s="16" customFormat="1">
      <c r="G52" s="16">
        <v>62</v>
      </c>
      <c r="H52" s="16">
        <v>0.62</v>
      </c>
      <c r="I52" s="16">
        <f t="shared" si="0"/>
        <v>3.0589580062262287E-2</v>
      </c>
      <c r="T52" s="16">
        <v>1</v>
      </c>
    </row>
    <row r="53" spans="2:20" s="16" customFormat="1">
      <c r="B53" s="16">
        <v>3</v>
      </c>
      <c r="D53" s="16">
        <v>80</v>
      </c>
      <c r="F53" s="16">
        <v>3</v>
      </c>
      <c r="G53" s="16">
        <v>30</v>
      </c>
      <c r="H53" s="16">
        <v>0.3</v>
      </c>
      <c r="I53" s="16">
        <f t="shared" si="0"/>
        <v>7.1619724391352897E-3</v>
      </c>
      <c r="J53" s="16">
        <f>SUM(I53:I60)</f>
        <v>0.44093081208894142</v>
      </c>
      <c r="O53" s="16">
        <v>1</v>
      </c>
    </row>
    <row r="54" spans="2:20" s="16" customFormat="1">
      <c r="D54" s="16">
        <v>90</v>
      </c>
      <c r="F54" s="16">
        <v>2</v>
      </c>
      <c r="G54" s="16">
        <v>69</v>
      </c>
      <c r="H54" s="16">
        <v>0.69</v>
      </c>
      <c r="I54" s="16">
        <f t="shared" si="0"/>
        <v>3.7886834203025681E-2</v>
      </c>
      <c r="O54" s="16">
        <v>1</v>
      </c>
    </row>
    <row r="55" spans="2:20" s="16" customFormat="1">
      <c r="D55" s="16">
        <v>10</v>
      </c>
      <c r="F55" s="16">
        <v>4</v>
      </c>
      <c r="G55" s="16">
        <v>83</v>
      </c>
      <c r="H55" s="16">
        <v>0.83</v>
      </c>
      <c r="I55" s="16">
        <f t="shared" si="0"/>
        <v>5.4820920148003348E-2</v>
      </c>
      <c r="O55" s="16">
        <v>1</v>
      </c>
    </row>
    <row r="56" spans="2:20" s="16" customFormat="1">
      <c r="D56" s="16">
        <v>70</v>
      </c>
      <c r="F56" s="16">
        <v>2</v>
      </c>
      <c r="G56" s="16">
        <v>45</v>
      </c>
      <c r="H56" s="16">
        <v>0.45</v>
      </c>
      <c r="I56" s="16">
        <f t="shared" si="0"/>
        <v>1.6114437988054404E-2</v>
      </c>
      <c r="P56" s="16">
        <v>1</v>
      </c>
    </row>
    <row r="57" spans="2:20" s="16" customFormat="1">
      <c r="D57" s="16">
        <v>80</v>
      </c>
      <c r="F57" s="16">
        <v>2</v>
      </c>
      <c r="G57" s="16">
        <v>72</v>
      </c>
      <c r="H57" s="16">
        <v>0.72</v>
      </c>
      <c r="I57" s="16">
        <f t="shared" si="0"/>
        <v>4.1252961249419268E-2</v>
      </c>
      <c r="P57" s="16">
        <v>1</v>
      </c>
    </row>
    <row r="58" spans="2:20" s="16" customFormat="1">
      <c r="G58" s="16">
        <v>84</v>
      </c>
      <c r="H58" s="16">
        <v>0.84</v>
      </c>
      <c r="I58" s="16">
        <f t="shared" si="0"/>
        <v>5.6149863922820668E-2</v>
      </c>
      <c r="P58" s="16">
        <v>1</v>
      </c>
    </row>
    <row r="59" spans="2:20" s="16" customFormat="1">
      <c r="G59" s="16">
        <v>37</v>
      </c>
      <c r="H59" s="16">
        <v>0.37</v>
      </c>
      <c r="I59" s="16">
        <f t="shared" si="0"/>
        <v>1.0894155854640236E-2</v>
      </c>
      <c r="P59" s="16">
        <v>1</v>
      </c>
    </row>
    <row r="60" spans="2:20" s="16" customFormat="1">
      <c r="G60" s="16">
        <v>165</v>
      </c>
      <c r="H60" s="16">
        <v>1.65</v>
      </c>
      <c r="I60" s="16">
        <f t="shared" si="0"/>
        <v>0.21664966628384252</v>
      </c>
      <c r="T60" s="16">
        <v>1</v>
      </c>
    </row>
    <row r="61" spans="2:20" s="16" customFormat="1">
      <c r="B61" s="16">
        <v>4</v>
      </c>
      <c r="D61" s="16">
        <v>50</v>
      </c>
      <c r="F61" s="16">
        <v>1</v>
      </c>
      <c r="G61" s="16">
        <v>31</v>
      </c>
      <c r="H61" s="16">
        <v>0.31</v>
      </c>
      <c r="I61" s="16">
        <f t="shared" si="0"/>
        <v>7.6473950155655718E-3</v>
      </c>
      <c r="J61" s="16">
        <f>SUM(I61:I76)</f>
        <v>0.47372667754981507</v>
      </c>
      <c r="T61" s="16">
        <v>1</v>
      </c>
    </row>
    <row r="62" spans="2:20" s="16" customFormat="1">
      <c r="D62" s="16">
        <v>80</v>
      </c>
      <c r="F62" s="16">
        <v>1</v>
      </c>
      <c r="G62" s="16">
        <v>25</v>
      </c>
      <c r="H62" s="16">
        <v>0.25</v>
      </c>
      <c r="I62" s="16">
        <f t="shared" si="0"/>
        <v>4.9735919716217296E-3</v>
      </c>
      <c r="T62" s="16">
        <v>1</v>
      </c>
    </row>
    <row r="63" spans="2:20" s="16" customFormat="1">
      <c r="D63" s="16">
        <v>75</v>
      </c>
      <c r="F63" s="16">
        <v>2</v>
      </c>
      <c r="G63" s="16">
        <v>48</v>
      </c>
      <c r="H63" s="16">
        <v>0.48</v>
      </c>
      <c r="I63" s="16">
        <f t="shared" si="0"/>
        <v>1.8334649444186342E-2</v>
      </c>
      <c r="T63" s="16">
        <v>1</v>
      </c>
    </row>
    <row r="64" spans="2:20" s="16" customFormat="1">
      <c r="D64" s="16">
        <v>85</v>
      </c>
      <c r="F64" s="16">
        <v>1</v>
      </c>
      <c r="G64" s="16">
        <v>22</v>
      </c>
      <c r="H64" s="16">
        <v>0.22</v>
      </c>
      <c r="I64" s="16">
        <f t="shared" si="0"/>
        <v>3.8515496228238673E-3</v>
      </c>
      <c r="T64" s="16">
        <v>1</v>
      </c>
    </row>
    <row r="65" spans="1:20" s="16" customFormat="1">
      <c r="D65" s="16">
        <v>50</v>
      </c>
      <c r="F65" s="16">
        <v>1</v>
      </c>
      <c r="G65" s="16">
        <v>40</v>
      </c>
      <c r="H65" s="16">
        <v>0.4</v>
      </c>
      <c r="I65" s="16">
        <f t="shared" si="0"/>
        <v>1.273239544735163E-2</v>
      </c>
      <c r="T65" s="16">
        <v>1</v>
      </c>
    </row>
    <row r="66" spans="1:20" s="16" customFormat="1">
      <c r="G66" s="16">
        <v>20</v>
      </c>
      <c r="H66" s="16">
        <v>0.2</v>
      </c>
      <c r="I66" s="16">
        <f t="shared" si="0"/>
        <v>3.1830988618379076E-3</v>
      </c>
      <c r="T66" s="16">
        <v>1</v>
      </c>
    </row>
    <row r="67" spans="1:20" s="16" customFormat="1">
      <c r="G67" s="16">
        <v>20</v>
      </c>
      <c r="H67" s="16">
        <v>0.2</v>
      </c>
      <c r="I67" s="16">
        <f t="shared" si="0"/>
        <v>3.1830988618379076E-3</v>
      </c>
      <c r="T67" s="16">
        <v>1</v>
      </c>
    </row>
    <row r="68" spans="1:20" s="16" customFormat="1">
      <c r="G68" s="16">
        <v>44</v>
      </c>
      <c r="H68" s="16">
        <v>0.44</v>
      </c>
      <c r="I68" s="16">
        <f t="shared" si="0"/>
        <v>1.5406198491295469E-2</v>
      </c>
      <c r="T68" s="16">
        <v>1</v>
      </c>
    </row>
    <row r="69" spans="1:20" s="16" customFormat="1">
      <c r="G69" s="16">
        <v>200</v>
      </c>
      <c r="H69" s="16">
        <v>2</v>
      </c>
      <c r="I69" s="16">
        <f t="shared" si="0"/>
        <v>0.31830988618379069</v>
      </c>
      <c r="T69" s="16">
        <v>1</v>
      </c>
    </row>
    <row r="70" spans="1:20" s="16" customFormat="1">
      <c r="G70" s="16">
        <v>55.5</v>
      </c>
      <c r="H70" s="16">
        <v>0.55500000000000005</v>
      </c>
      <c r="I70" s="16">
        <f t="shared" si="0"/>
        <v>2.4511850672940535E-2</v>
      </c>
      <c r="N70" s="16">
        <v>1</v>
      </c>
    </row>
    <row r="71" spans="1:20" s="16" customFormat="1">
      <c r="G71" s="16">
        <v>29</v>
      </c>
      <c r="H71" s="16">
        <v>0.28999999999999998</v>
      </c>
      <c r="I71" s="16">
        <f t="shared" si="0"/>
        <v>6.6924653570141985E-3</v>
      </c>
      <c r="N71" s="16">
        <v>1</v>
      </c>
    </row>
    <row r="72" spans="1:20" s="16" customFormat="1">
      <c r="G72" s="16">
        <v>33</v>
      </c>
      <c r="H72" s="16">
        <v>0.33</v>
      </c>
      <c r="I72" s="16">
        <f t="shared" si="0"/>
        <v>8.6659866513537024E-3</v>
      </c>
      <c r="N72" s="16">
        <v>1</v>
      </c>
    </row>
    <row r="73" spans="1:20" s="16" customFormat="1">
      <c r="G73" s="16">
        <v>51</v>
      </c>
      <c r="H73" s="16">
        <v>0.51</v>
      </c>
      <c r="I73" s="16">
        <f t="shared" si="0"/>
        <v>2.0698100349100988E-2</v>
      </c>
      <c r="N73" s="16">
        <v>1</v>
      </c>
    </row>
    <row r="74" spans="1:20" s="16" customFormat="1">
      <c r="G74" s="16">
        <v>43</v>
      </c>
      <c r="H74" s="16">
        <v>0.43</v>
      </c>
      <c r="I74" s="16">
        <f t="shared" si="0"/>
        <v>1.4713874488845723E-2</v>
      </c>
      <c r="N74" s="16">
        <v>1</v>
      </c>
    </row>
    <row r="75" spans="1:20" s="16" customFormat="1">
      <c r="G75" s="16">
        <v>28</v>
      </c>
      <c r="H75" s="16">
        <v>0.28000000000000003</v>
      </c>
      <c r="I75" s="16">
        <f t="shared" si="0"/>
        <v>6.238873769202298E-3</v>
      </c>
      <c r="N75" s="16">
        <v>1</v>
      </c>
    </row>
    <row r="76" spans="1:20" s="16" customFormat="1">
      <c r="G76" s="16">
        <v>24</v>
      </c>
      <c r="H76" s="16">
        <v>0.24</v>
      </c>
      <c r="I76" s="16">
        <f t="shared" si="0"/>
        <v>4.5836623610465855E-3</v>
      </c>
      <c r="O76" s="16">
        <v>1</v>
      </c>
    </row>
    <row r="77" spans="1:20" s="175" customFormat="1">
      <c r="A77" s="176" t="s">
        <v>259</v>
      </c>
    </row>
    <row r="78" spans="1:20" s="16" customFormat="1">
      <c r="A78" s="16" t="s">
        <v>238</v>
      </c>
    </row>
    <row r="79" spans="1:20" s="16" customFormat="1">
      <c r="A79" s="16" t="s">
        <v>250</v>
      </c>
      <c r="B79" s="16">
        <v>1</v>
      </c>
      <c r="C79" s="16">
        <v>5</v>
      </c>
      <c r="D79" s="16">
        <v>40</v>
      </c>
      <c r="E79" s="16">
        <v>100</v>
      </c>
      <c r="G79" s="16">
        <v>49.5</v>
      </c>
    </row>
    <row r="80" spans="1:20" s="16" customFormat="1">
      <c r="A80" s="16" t="s">
        <v>251</v>
      </c>
      <c r="B80" s="16">
        <v>1</v>
      </c>
      <c r="C80" s="16">
        <v>6.5</v>
      </c>
      <c r="D80" s="16">
        <v>80</v>
      </c>
      <c r="E80" s="16">
        <v>100</v>
      </c>
      <c r="G80" s="16">
        <v>41.5</v>
      </c>
    </row>
    <row r="81" spans="1:7" s="16" customFormat="1">
      <c r="A81" s="174" t="s">
        <v>252</v>
      </c>
      <c r="B81" s="16">
        <v>1</v>
      </c>
      <c r="C81" s="16">
        <v>6</v>
      </c>
      <c r="D81" s="16">
        <v>5</v>
      </c>
      <c r="E81" s="16">
        <v>100</v>
      </c>
      <c r="G81" s="16">
        <v>29</v>
      </c>
    </row>
    <row r="82" spans="1:7" s="16" customFormat="1">
      <c r="A82" s="174" t="s">
        <v>253</v>
      </c>
      <c r="B82" s="16">
        <v>1</v>
      </c>
      <c r="C82" s="16">
        <v>6.5</v>
      </c>
      <c r="D82" s="16">
        <v>30</v>
      </c>
      <c r="E82" s="16">
        <v>100</v>
      </c>
      <c r="G82" s="16">
        <v>23</v>
      </c>
    </row>
    <row r="83" spans="1:7" s="16" customFormat="1">
      <c r="A83" s="174" t="s">
        <v>254</v>
      </c>
      <c r="B83" s="16">
        <v>1</v>
      </c>
      <c r="C83" s="16">
        <v>3</v>
      </c>
      <c r="D83" s="16">
        <v>15</v>
      </c>
      <c r="E83" s="16">
        <v>25</v>
      </c>
      <c r="G83" s="16">
        <v>24</v>
      </c>
    </row>
    <row r="84" spans="1:7" s="16" customFormat="1">
      <c r="A84" s="174" t="s">
        <v>251</v>
      </c>
      <c r="B84" s="16">
        <v>1</v>
      </c>
      <c r="C84" s="16">
        <v>15</v>
      </c>
      <c r="G84" s="16">
        <v>136</v>
      </c>
    </row>
    <row r="85" spans="1:7" s="16" customFormat="1">
      <c r="A85" s="174" t="s">
        <v>255</v>
      </c>
      <c r="B85" s="16">
        <v>1</v>
      </c>
      <c r="C85" s="16">
        <v>9</v>
      </c>
      <c r="G85" s="16">
        <v>44.5</v>
      </c>
    </row>
    <row r="86" spans="1:7" s="16" customFormat="1">
      <c r="A86" s="174" t="s">
        <v>252</v>
      </c>
      <c r="B86" s="16">
        <v>1</v>
      </c>
      <c r="C86" s="16">
        <v>5</v>
      </c>
      <c r="G86" s="16">
        <v>16.5</v>
      </c>
    </row>
    <row r="87" spans="1:7" s="16" customFormat="1">
      <c r="A87" s="174" t="s">
        <v>255</v>
      </c>
      <c r="B87" s="16">
        <v>1</v>
      </c>
      <c r="C87" s="16">
        <v>12</v>
      </c>
      <c r="G87" s="16">
        <v>85</v>
      </c>
    </row>
    <row r="88" spans="1:7" s="16" customFormat="1">
      <c r="A88" s="174" t="s">
        <v>250</v>
      </c>
      <c r="B88" s="16">
        <v>1</v>
      </c>
      <c r="C88" s="16">
        <v>3</v>
      </c>
      <c r="G88" s="16">
        <v>54</v>
      </c>
    </row>
    <row r="89" spans="1:7" s="16" customFormat="1">
      <c r="A89" s="174" t="s">
        <v>255</v>
      </c>
      <c r="B89" s="16">
        <v>1</v>
      </c>
      <c r="C89" s="16">
        <v>11</v>
      </c>
      <c r="G89" s="16">
        <v>137</v>
      </c>
    </row>
    <row r="90" spans="1:7" s="16" customFormat="1">
      <c r="A90" s="174" t="s">
        <v>256</v>
      </c>
      <c r="B90" s="16">
        <v>4</v>
      </c>
      <c r="C90" s="16">
        <v>3.6</v>
      </c>
      <c r="D90" s="16">
        <v>40</v>
      </c>
      <c r="E90" s="16">
        <v>100</v>
      </c>
      <c r="F90" s="16">
        <v>1.5</v>
      </c>
      <c r="G90" s="16">
        <v>48</v>
      </c>
    </row>
    <row r="91" spans="1:7" s="16" customFormat="1">
      <c r="A91" s="174" t="s">
        <v>256</v>
      </c>
      <c r="B91" s="16">
        <v>4</v>
      </c>
      <c r="C91" s="16">
        <v>12</v>
      </c>
      <c r="D91" s="16">
        <v>70</v>
      </c>
      <c r="E91" s="16">
        <v>100</v>
      </c>
      <c r="F91" s="16">
        <v>2</v>
      </c>
      <c r="G91" s="16">
        <v>19</v>
      </c>
    </row>
    <row r="92" spans="1:7" s="16" customFormat="1">
      <c r="A92" s="174" t="s">
        <v>256</v>
      </c>
      <c r="B92" s="16">
        <v>4</v>
      </c>
      <c r="C92" s="16">
        <v>10</v>
      </c>
      <c r="D92" s="16">
        <v>5</v>
      </c>
      <c r="E92" s="16">
        <v>100</v>
      </c>
      <c r="F92" s="16">
        <v>1.5</v>
      </c>
      <c r="G92" s="16">
        <v>37</v>
      </c>
    </row>
    <row r="93" spans="1:7" s="16" customFormat="1">
      <c r="A93" s="174" t="s">
        <v>256</v>
      </c>
      <c r="B93" s="16">
        <v>4</v>
      </c>
      <c r="C93" s="16">
        <v>8</v>
      </c>
      <c r="D93" s="16">
        <v>50</v>
      </c>
      <c r="E93" s="16">
        <v>100</v>
      </c>
      <c r="F93" s="16">
        <v>1</v>
      </c>
      <c r="G93" s="16">
        <v>14</v>
      </c>
    </row>
    <row r="94" spans="1:7" s="16" customFormat="1">
      <c r="A94" s="174" t="s">
        <v>256</v>
      </c>
      <c r="B94" s="16">
        <v>4</v>
      </c>
      <c r="C94" s="16">
        <v>7</v>
      </c>
      <c r="D94" s="16">
        <v>40</v>
      </c>
      <c r="E94" s="16">
        <v>100</v>
      </c>
      <c r="F94" s="16">
        <v>1</v>
      </c>
      <c r="G94" s="16">
        <v>77</v>
      </c>
    </row>
    <row r="95" spans="1:7" s="16" customFormat="1">
      <c r="A95" s="174" t="s">
        <v>255</v>
      </c>
      <c r="B95" s="16">
        <v>4</v>
      </c>
      <c r="C95" s="16">
        <v>15</v>
      </c>
      <c r="G95" s="16">
        <v>109</v>
      </c>
    </row>
    <row r="96" spans="1:7" s="16" customFormat="1">
      <c r="A96" s="174" t="s">
        <v>256</v>
      </c>
      <c r="B96" s="16">
        <v>4</v>
      </c>
      <c r="C96" s="16">
        <v>18</v>
      </c>
      <c r="G96" s="16">
        <v>39</v>
      </c>
    </row>
    <row r="97" spans="1:7" s="16" customFormat="1">
      <c r="A97" s="174" t="s">
        <v>254</v>
      </c>
      <c r="B97" s="16">
        <v>4</v>
      </c>
      <c r="C97" s="16">
        <v>4</v>
      </c>
      <c r="G97" s="16">
        <v>12</v>
      </c>
    </row>
    <row r="98" spans="1:7" s="16" customFormat="1">
      <c r="A98" s="174" t="s">
        <v>254</v>
      </c>
      <c r="B98" s="16">
        <v>4</v>
      </c>
      <c r="C98" s="16">
        <v>5</v>
      </c>
      <c r="G98" s="16">
        <v>26</v>
      </c>
    </row>
    <row r="99" spans="1:7" s="16" customFormat="1">
      <c r="A99" s="174" t="s">
        <v>256</v>
      </c>
      <c r="B99" s="16">
        <v>4</v>
      </c>
      <c r="C99" s="16">
        <v>9</v>
      </c>
      <c r="G99" s="16">
        <v>91</v>
      </c>
    </row>
    <row r="100" spans="1:7" s="16" customFormat="1">
      <c r="A100" s="174" t="s">
        <v>252</v>
      </c>
      <c r="B100" s="16">
        <v>4</v>
      </c>
      <c r="C100" s="16">
        <v>7</v>
      </c>
      <c r="G100" s="16">
        <v>14</v>
      </c>
    </row>
    <row r="101" spans="1:7" s="16" customFormat="1">
      <c r="A101" s="174" t="s">
        <v>256</v>
      </c>
      <c r="B101" s="16">
        <v>4</v>
      </c>
      <c r="C101" s="16">
        <v>6</v>
      </c>
      <c r="G101" s="16">
        <v>31</v>
      </c>
    </row>
    <row r="102" spans="1:7" s="16" customFormat="1">
      <c r="A102" s="174" t="s">
        <v>256</v>
      </c>
      <c r="B102" s="16">
        <v>4</v>
      </c>
      <c r="C102" s="16">
        <v>10</v>
      </c>
      <c r="G102" s="16">
        <v>20</v>
      </c>
    </row>
    <row r="103" spans="1:7" s="16" customFormat="1">
      <c r="A103" s="174" t="s">
        <v>254</v>
      </c>
      <c r="B103" s="16">
        <v>4</v>
      </c>
      <c r="C103" s="16">
        <v>5</v>
      </c>
      <c r="G103" s="16">
        <v>10</v>
      </c>
    </row>
    <row r="104" spans="1:7" s="16" customFormat="1">
      <c r="A104" s="174" t="s">
        <v>256</v>
      </c>
      <c r="B104" s="16">
        <v>4</v>
      </c>
      <c r="C104" s="16">
        <v>8</v>
      </c>
      <c r="G104" s="16">
        <v>14</v>
      </c>
    </row>
    <row r="105" spans="1:7" s="16" customFormat="1">
      <c r="A105" s="174" t="s">
        <v>6</v>
      </c>
      <c r="B105" s="16">
        <v>2</v>
      </c>
      <c r="C105" s="16">
        <v>4</v>
      </c>
      <c r="D105" s="16">
        <v>70</v>
      </c>
      <c r="E105" s="16">
        <v>80</v>
      </c>
      <c r="F105" s="16">
        <v>3</v>
      </c>
      <c r="G105" s="16">
        <v>31.5</v>
      </c>
    </row>
    <row r="106" spans="1:7" s="16" customFormat="1">
      <c r="A106" s="174" t="s">
        <v>256</v>
      </c>
      <c r="B106" s="16">
        <v>2</v>
      </c>
      <c r="C106" s="16">
        <v>20</v>
      </c>
      <c r="D106" s="16">
        <v>70</v>
      </c>
      <c r="E106" s="16">
        <v>100</v>
      </c>
      <c r="F106" s="16">
        <v>1</v>
      </c>
      <c r="G106" s="16">
        <v>103</v>
      </c>
    </row>
    <row r="107" spans="1:7" s="16" customFormat="1">
      <c r="A107" s="174" t="s">
        <v>252</v>
      </c>
      <c r="B107" s="16">
        <v>2</v>
      </c>
      <c r="C107" s="16">
        <v>6.5</v>
      </c>
      <c r="D107" s="16">
        <v>20</v>
      </c>
      <c r="E107" s="16">
        <v>100</v>
      </c>
      <c r="F107" s="16">
        <v>2</v>
      </c>
      <c r="G107" s="16">
        <v>24</v>
      </c>
    </row>
    <row r="108" spans="1:7" s="16" customFormat="1">
      <c r="A108" s="174" t="s">
        <v>254</v>
      </c>
      <c r="B108" s="16">
        <v>2</v>
      </c>
      <c r="C108" s="16">
        <v>6</v>
      </c>
      <c r="D108" s="16">
        <v>90</v>
      </c>
      <c r="E108" s="16">
        <v>100</v>
      </c>
      <c r="F108" s="16">
        <v>2</v>
      </c>
      <c r="G108" s="16">
        <v>34</v>
      </c>
    </row>
    <row r="109" spans="1:7" s="16" customFormat="1">
      <c r="A109" s="174" t="s">
        <v>252</v>
      </c>
      <c r="B109" s="16">
        <v>2</v>
      </c>
      <c r="C109" s="16">
        <v>9</v>
      </c>
      <c r="D109" s="16">
        <v>95</v>
      </c>
      <c r="E109" s="16">
        <v>90</v>
      </c>
      <c r="F109" s="16">
        <v>1</v>
      </c>
      <c r="G109" s="16">
        <v>42</v>
      </c>
    </row>
    <row r="110" spans="1:7" s="16" customFormat="1">
      <c r="A110" s="174" t="s">
        <v>6</v>
      </c>
      <c r="B110" s="16">
        <v>2</v>
      </c>
      <c r="C110" s="16">
        <v>16</v>
      </c>
      <c r="G110" s="16">
        <v>85</v>
      </c>
    </row>
    <row r="111" spans="1:7" s="16" customFormat="1">
      <c r="A111" s="174" t="s">
        <v>6</v>
      </c>
      <c r="B111" s="16">
        <v>2</v>
      </c>
      <c r="C111" s="16">
        <v>14</v>
      </c>
      <c r="G111" s="16">
        <v>63.5</v>
      </c>
    </row>
    <row r="112" spans="1:7" s="16" customFormat="1">
      <c r="A112" s="174" t="s">
        <v>256</v>
      </c>
      <c r="B112" s="16">
        <v>2</v>
      </c>
      <c r="C112" s="16">
        <v>14</v>
      </c>
      <c r="G112" s="16">
        <v>51</v>
      </c>
    </row>
    <row r="113" spans="1:7" s="16" customFormat="1">
      <c r="A113" s="174" t="s">
        <v>6</v>
      </c>
      <c r="B113" s="16">
        <v>2</v>
      </c>
      <c r="C113" s="16">
        <v>14</v>
      </c>
      <c r="G113" s="16">
        <v>61</v>
      </c>
    </row>
    <row r="114" spans="1:7" s="16" customFormat="1">
      <c r="A114" s="174" t="s">
        <v>257</v>
      </c>
      <c r="B114" s="16">
        <v>3</v>
      </c>
      <c r="C114" s="16">
        <v>5</v>
      </c>
      <c r="D114" s="16">
        <v>80</v>
      </c>
      <c r="E114" s="16">
        <v>100</v>
      </c>
      <c r="F114" s="16">
        <v>4</v>
      </c>
      <c r="G114" s="16">
        <v>74</v>
      </c>
    </row>
    <row r="115" spans="1:7" s="16" customFormat="1">
      <c r="A115" s="174" t="s">
        <v>257</v>
      </c>
      <c r="B115" s="16">
        <v>3</v>
      </c>
      <c r="C115" s="16">
        <v>6</v>
      </c>
      <c r="D115" s="16">
        <v>60</v>
      </c>
      <c r="E115" s="16">
        <v>15</v>
      </c>
      <c r="F115" s="16">
        <v>1.5</v>
      </c>
      <c r="G115" s="16">
        <v>97.5</v>
      </c>
    </row>
    <row r="116" spans="1:7" s="16" customFormat="1">
      <c r="A116" s="174" t="s">
        <v>257</v>
      </c>
      <c r="B116" s="16">
        <v>3</v>
      </c>
      <c r="C116" s="16">
        <v>5</v>
      </c>
      <c r="D116" s="16">
        <v>20</v>
      </c>
      <c r="E116" s="16">
        <v>100</v>
      </c>
      <c r="F116" s="16">
        <v>2</v>
      </c>
      <c r="G116" s="16">
        <v>34.5</v>
      </c>
    </row>
    <row r="117" spans="1:7" s="16" customFormat="1">
      <c r="A117" s="174" t="s">
        <v>257</v>
      </c>
      <c r="B117" s="16">
        <v>3</v>
      </c>
      <c r="C117" s="16">
        <v>5</v>
      </c>
      <c r="D117" s="16">
        <v>50</v>
      </c>
      <c r="E117" s="16">
        <v>100</v>
      </c>
      <c r="F117" s="16">
        <v>2</v>
      </c>
      <c r="G117" s="16">
        <v>34</v>
      </c>
    </row>
    <row r="118" spans="1:7" s="16" customFormat="1">
      <c r="A118" s="174" t="s">
        <v>257</v>
      </c>
      <c r="B118" s="16">
        <v>3</v>
      </c>
      <c r="C118" s="16">
        <v>6</v>
      </c>
      <c r="D118" s="16">
        <v>90</v>
      </c>
      <c r="E118" s="16">
        <v>100</v>
      </c>
      <c r="F118" s="16">
        <v>3</v>
      </c>
      <c r="G118" s="16">
        <v>37</v>
      </c>
    </row>
    <row r="119" spans="1:7" s="16" customFormat="1">
      <c r="A119" s="174" t="s">
        <v>256</v>
      </c>
      <c r="B119" s="16">
        <v>3</v>
      </c>
      <c r="C119" s="16">
        <v>12</v>
      </c>
      <c r="G119" s="16">
        <v>50.5</v>
      </c>
    </row>
    <row r="120" spans="1:7" s="16" customFormat="1">
      <c r="A120" s="174" t="s">
        <v>256</v>
      </c>
      <c r="B120" s="16">
        <v>3</v>
      </c>
      <c r="C120" s="16">
        <v>13</v>
      </c>
      <c r="G120" s="16">
        <v>55.5</v>
      </c>
    </row>
    <row r="121" spans="1:7" s="16" customFormat="1">
      <c r="A121" s="174" t="s">
        <v>256</v>
      </c>
      <c r="B121" s="16">
        <v>3</v>
      </c>
      <c r="C121" s="16">
        <v>12</v>
      </c>
      <c r="G121" s="16">
        <v>115.5</v>
      </c>
    </row>
    <row r="122" spans="1:7" s="16" customFormat="1">
      <c r="A122" s="174" t="s">
        <v>256</v>
      </c>
      <c r="B122" s="16">
        <v>3</v>
      </c>
      <c r="C122" s="16">
        <v>11</v>
      </c>
      <c r="G122" s="16">
        <v>20</v>
      </c>
    </row>
    <row r="123" spans="1:7" s="16" customFormat="1">
      <c r="A123" s="174" t="s">
        <v>258</v>
      </c>
      <c r="B123" s="16">
        <v>3</v>
      </c>
      <c r="C123" s="16">
        <v>15</v>
      </c>
      <c r="G123" s="16">
        <v>131</v>
      </c>
    </row>
    <row r="124" spans="1:7" s="16" customFormat="1">
      <c r="A124" s="174" t="s">
        <v>258</v>
      </c>
      <c r="B124" s="16">
        <v>3</v>
      </c>
      <c r="C124" s="16">
        <v>16</v>
      </c>
      <c r="G124" s="16">
        <v>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28"/>
  <sheetViews>
    <sheetView workbookViewId="0">
      <selection activeCell="J25" sqref="J25"/>
    </sheetView>
  </sheetViews>
  <sheetFormatPr defaultRowHeight="15"/>
  <cols>
    <col min="1" max="16384" width="9.140625" style="16"/>
  </cols>
  <sheetData>
    <row r="1" spans="2:3">
      <c r="B1" s="16" t="s">
        <v>271</v>
      </c>
      <c r="C1" s="16" t="s">
        <v>63</v>
      </c>
    </row>
    <row r="2" spans="2:3">
      <c r="B2" s="16">
        <v>1</v>
      </c>
      <c r="C2" s="16" t="s">
        <v>252</v>
      </c>
    </row>
    <row r="3" spans="2:3">
      <c r="C3" s="16" t="s">
        <v>254</v>
      </c>
    </row>
    <row r="4" spans="2:3">
      <c r="C4" s="16" t="s">
        <v>251</v>
      </c>
    </row>
    <row r="5" spans="2:3">
      <c r="C5" s="16" t="s">
        <v>272</v>
      </c>
    </row>
    <row r="6" spans="2:3">
      <c r="C6" s="16" t="s">
        <v>273</v>
      </c>
    </row>
    <row r="7" spans="2:3">
      <c r="C7" s="16" t="s">
        <v>27</v>
      </c>
    </row>
    <row r="8" spans="2:3">
      <c r="C8" s="16" t="s">
        <v>274</v>
      </c>
    </row>
    <row r="9" spans="2:3">
      <c r="B9" s="16">
        <v>2</v>
      </c>
      <c r="C9" s="16" t="s">
        <v>36</v>
      </c>
    </row>
    <row r="10" spans="2:3">
      <c r="B10" s="16">
        <v>4</v>
      </c>
      <c r="C10" s="16" t="s">
        <v>275</v>
      </c>
    </row>
    <row r="11" spans="2:3">
      <c r="B11" s="16">
        <v>8</v>
      </c>
      <c r="C11" s="174" t="s">
        <v>250</v>
      </c>
    </row>
    <row r="12" spans="2:3">
      <c r="C12" s="174" t="s">
        <v>276</v>
      </c>
    </row>
    <row r="13" spans="2:3">
      <c r="C13" s="174" t="s">
        <v>277</v>
      </c>
    </row>
    <row r="14" spans="2:3">
      <c r="B14" s="16">
        <v>16</v>
      </c>
      <c r="C14" s="174" t="s">
        <v>278</v>
      </c>
    </row>
    <row r="15" spans="2:3">
      <c r="C15" s="174" t="s">
        <v>279</v>
      </c>
    </row>
    <row r="16" spans="2:3">
      <c r="B16" s="16">
        <v>32</v>
      </c>
      <c r="C16" s="174" t="s">
        <v>280</v>
      </c>
    </row>
    <row r="17" spans="2:3">
      <c r="C17" s="174" t="s">
        <v>281</v>
      </c>
    </row>
    <row r="18" spans="2:3">
      <c r="C18" s="174" t="s">
        <v>282</v>
      </c>
    </row>
    <row r="19" spans="2:3">
      <c r="C19" s="178" t="s">
        <v>283</v>
      </c>
    </row>
    <row r="20" spans="2:3">
      <c r="C20" s="174" t="s">
        <v>284</v>
      </c>
    </row>
    <row r="21" spans="2:3">
      <c r="B21" s="16">
        <v>64</v>
      </c>
      <c r="C21" s="174" t="s">
        <v>285</v>
      </c>
    </row>
    <row r="22" spans="2:3">
      <c r="C22" s="174" t="s">
        <v>286</v>
      </c>
    </row>
    <row r="23" spans="2:3">
      <c r="B23" s="16">
        <v>128</v>
      </c>
      <c r="C23" s="174" t="s">
        <v>287</v>
      </c>
    </row>
    <row r="24" spans="2:3">
      <c r="C24" s="174" t="s">
        <v>288</v>
      </c>
    </row>
    <row r="25" spans="2:3">
      <c r="C25" s="174" t="s">
        <v>289</v>
      </c>
    </row>
    <row r="26" spans="2:3">
      <c r="C26" s="174" t="s">
        <v>290</v>
      </c>
    </row>
    <row r="27" spans="2:3">
      <c r="B27" s="16">
        <v>256</v>
      </c>
      <c r="C27" s="174" t="s">
        <v>291</v>
      </c>
    </row>
    <row r="28" spans="2:3">
      <c r="C28" s="174" t="s"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K78"/>
  <sheetViews>
    <sheetView workbookViewId="0">
      <selection activeCell="I7" sqref="I7"/>
    </sheetView>
  </sheetViews>
  <sheetFormatPr defaultRowHeight="15"/>
  <sheetData>
    <row r="3" spans="1:11">
      <c r="A3" s="16" t="s">
        <v>305</v>
      </c>
      <c r="B3" s="16"/>
      <c r="C3" s="16"/>
      <c r="D3" s="16"/>
      <c r="E3" s="182"/>
      <c r="F3" s="16"/>
      <c r="G3" s="16"/>
      <c r="H3" s="16"/>
      <c r="I3" s="16"/>
      <c r="J3" s="16"/>
      <c r="K3" s="16"/>
    </row>
    <row r="4" spans="1:1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11">
      <c r="A5" s="16" t="s">
        <v>293</v>
      </c>
      <c r="B5" s="16"/>
      <c r="C5" s="16"/>
      <c r="D5" s="179" t="s">
        <v>294</v>
      </c>
      <c r="E5" s="179" t="s">
        <v>295</v>
      </c>
      <c r="F5" s="179" t="s">
        <v>296</v>
      </c>
      <c r="G5" s="179" t="s">
        <v>297</v>
      </c>
      <c r="H5" s="179" t="s">
        <v>298</v>
      </c>
      <c r="I5" s="179" t="s">
        <v>299</v>
      </c>
      <c r="J5" s="179" t="s">
        <v>300</v>
      </c>
      <c r="K5" s="16"/>
    </row>
    <row r="6" spans="1:11">
      <c r="A6" s="16" t="s">
        <v>58</v>
      </c>
      <c r="B6" s="16" t="s">
        <v>31</v>
      </c>
      <c r="C6" s="16" t="s">
        <v>301</v>
      </c>
      <c r="D6" s="179" t="s">
        <v>302</v>
      </c>
      <c r="E6" s="179" t="s">
        <v>303</v>
      </c>
      <c r="F6" s="179" t="s">
        <v>303</v>
      </c>
      <c r="G6" s="179" t="s">
        <v>304</v>
      </c>
      <c r="H6" s="179" t="s">
        <v>304</v>
      </c>
      <c r="I6" s="179" t="s">
        <v>304</v>
      </c>
      <c r="J6" s="179" t="s">
        <v>304</v>
      </c>
      <c r="K6" s="16"/>
    </row>
    <row r="8" spans="1:11">
      <c r="A8" s="16" t="s">
        <v>68</v>
      </c>
      <c r="B8" s="16" t="s">
        <v>33</v>
      </c>
      <c r="C8" s="16"/>
      <c r="D8" s="180">
        <v>2.02572008967228</v>
      </c>
      <c r="E8" s="181">
        <v>2.0069999999999997</v>
      </c>
      <c r="F8" s="181">
        <v>0.1144</v>
      </c>
      <c r="G8" s="180">
        <v>44.837562380038392</v>
      </c>
      <c r="H8" s="180">
        <v>3.937564376199616</v>
      </c>
      <c r="I8" s="180">
        <v>6.0748560460652588</v>
      </c>
      <c r="J8" s="180">
        <v>6.6556773992322462</v>
      </c>
    </row>
    <row r="9" spans="1:11">
      <c r="A9" s="16" t="s">
        <v>68</v>
      </c>
      <c r="B9" s="16" t="s">
        <v>34</v>
      </c>
      <c r="C9" s="16"/>
      <c r="D9" s="180">
        <v>8.1949300699302174E-2</v>
      </c>
      <c r="E9" s="181">
        <v>0.16339999999999999</v>
      </c>
      <c r="F9" s="181">
        <v>7.1000000000000091E-3</v>
      </c>
      <c r="G9" s="180">
        <v>61.746775021385801</v>
      </c>
      <c r="H9" s="180">
        <v>3.7744508982035936</v>
      </c>
      <c r="I9" s="180">
        <v>0.56971770744225836</v>
      </c>
      <c r="J9" s="180">
        <v>0.12422301112061634</v>
      </c>
      <c r="K9" s="16"/>
    </row>
    <row r="10" spans="1:11">
      <c r="A10" s="16" t="s">
        <v>68</v>
      </c>
      <c r="B10" s="16" t="s">
        <v>17</v>
      </c>
      <c r="C10" s="16"/>
      <c r="D10" s="180">
        <v>0.1077896477641116</v>
      </c>
      <c r="E10" s="181">
        <v>8.0899999999999972E-2</v>
      </c>
      <c r="F10" s="181">
        <v>1.9100000000000006E-2</v>
      </c>
      <c r="G10" s="180">
        <v>152.20927219183844</v>
      </c>
      <c r="H10" s="180">
        <v>4.8225397391670182</v>
      </c>
      <c r="I10" s="180">
        <v>2.4656289440471184</v>
      </c>
      <c r="J10" s="180">
        <v>1.8880468742111909</v>
      </c>
      <c r="K10" s="16"/>
    </row>
    <row r="11" spans="1:11">
      <c r="A11" s="16" t="s">
        <v>55</v>
      </c>
      <c r="B11" s="16" t="s">
        <v>33</v>
      </c>
      <c r="C11" s="16"/>
      <c r="D11" s="180">
        <v>0.52283420000708292</v>
      </c>
      <c r="E11" s="181">
        <v>0.65</v>
      </c>
      <c r="F11" s="181">
        <v>3.960000000000001E-2</v>
      </c>
      <c r="G11" s="180">
        <v>12.513671128107079</v>
      </c>
      <c r="H11" s="180">
        <v>4.6261491204588898</v>
      </c>
      <c r="I11" s="180">
        <v>4.0749521988527722</v>
      </c>
      <c r="J11" s="180">
        <v>2.8534138527724675</v>
      </c>
      <c r="K11" s="16"/>
    </row>
    <row r="12" spans="1:11">
      <c r="A12" s="16" t="s">
        <v>55</v>
      </c>
      <c r="B12" s="16" t="s">
        <v>34</v>
      </c>
      <c r="C12" s="16"/>
      <c r="D12" s="180">
        <v>0.24537037037033471</v>
      </c>
      <c r="E12" s="181">
        <v>0.16250000000000001</v>
      </c>
      <c r="F12" s="181">
        <v>4.500000000000004E-3</v>
      </c>
      <c r="G12" s="180">
        <v>13.859510321651465</v>
      </c>
      <c r="H12" s="180">
        <v>4.8577150072011515</v>
      </c>
      <c r="I12" s="180">
        <v>1.725588094095055</v>
      </c>
      <c r="J12" s="180">
        <v>0.85064222755640972</v>
      </c>
      <c r="K12" s="16"/>
    </row>
    <row r="13" spans="1:11">
      <c r="A13" s="16" t="s">
        <v>55</v>
      </c>
      <c r="B13" s="16" t="s">
        <v>17</v>
      </c>
      <c r="C13" s="16"/>
      <c r="D13" s="180">
        <v>4.0024150165207661E-2</v>
      </c>
      <c r="E13" s="181">
        <v>4.9599999999999977E-2</v>
      </c>
      <c r="F13" s="181">
        <v>1.89999999999999E-3</v>
      </c>
      <c r="G13" s="180">
        <v>4.4976173285198602</v>
      </c>
      <c r="H13" s="180">
        <v>4.5005454512635392</v>
      </c>
      <c r="I13" s="180">
        <v>0.59566787003610111</v>
      </c>
      <c r="J13" s="180">
        <v>0.13106200361010878</v>
      </c>
      <c r="K13" s="16"/>
    </row>
    <row r="14" spans="1:11">
      <c r="A14" s="16" t="s">
        <v>54</v>
      </c>
      <c r="B14" s="16" t="s">
        <v>33</v>
      </c>
      <c r="C14" s="16"/>
      <c r="D14" s="180">
        <v>5.8497825069753766</v>
      </c>
      <c r="E14" s="181">
        <v>0.13990000000000002</v>
      </c>
      <c r="F14" s="181">
        <v>2.9600000000000001E-2</v>
      </c>
      <c r="G14" s="180">
        <v>8.9381035272560787</v>
      </c>
      <c r="H14" s="180">
        <v>0.22721233165368818</v>
      </c>
      <c r="I14" s="180">
        <v>3.3568483737975265</v>
      </c>
      <c r="J14" s="180">
        <v>2.3951509848831889</v>
      </c>
    </row>
    <row r="15" spans="1:11">
      <c r="A15" s="16" t="s">
        <v>54</v>
      </c>
      <c r="B15" s="16" t="s">
        <v>34</v>
      </c>
      <c r="C15" s="16"/>
      <c r="D15" s="180">
        <v>4.54641357885468</v>
      </c>
      <c r="E15" s="181">
        <v>4.7599999999999976E-2</v>
      </c>
      <c r="F15" s="181">
        <v>1.4499999999999999E-2</v>
      </c>
      <c r="G15" s="180">
        <v>5.3142646380820571</v>
      </c>
      <c r="H15" s="180">
        <v>1.9522220193637621</v>
      </c>
      <c r="I15" s="180">
        <v>1.2282157676348548</v>
      </c>
      <c r="J15" s="180">
        <v>0.47540828953434822</v>
      </c>
    </row>
    <row r="16" spans="1:11">
      <c r="A16" s="16" t="s">
        <v>67</v>
      </c>
      <c r="B16" s="16" t="s">
        <v>33</v>
      </c>
      <c r="C16" s="16"/>
      <c r="D16" s="180">
        <v>1.9575949315614127</v>
      </c>
      <c r="E16" s="181">
        <v>9.5099999999999962E-2</v>
      </c>
      <c r="F16" s="181">
        <v>8.9000000000000051E-3</v>
      </c>
      <c r="G16" s="180">
        <v>28.726980656013467</v>
      </c>
      <c r="H16" s="180">
        <v>2.5593920100925143</v>
      </c>
      <c r="I16" s="180">
        <v>1.1202691337258202</v>
      </c>
      <c r="J16" s="180">
        <v>0.84894735912531583</v>
      </c>
      <c r="K16" s="16"/>
    </row>
    <row r="17" spans="1:11">
      <c r="A17" s="16" t="s">
        <v>67</v>
      </c>
      <c r="B17" s="16" t="s">
        <v>34</v>
      </c>
      <c r="C17" s="16"/>
      <c r="D17" s="180">
        <v>2.6779506925504348</v>
      </c>
      <c r="E17" s="181">
        <v>9.3999999999999972E-2</v>
      </c>
      <c r="F17" s="181">
        <v>7.6000000000000095E-3</v>
      </c>
      <c r="G17" s="180">
        <v>159.89420905086106</v>
      </c>
      <c r="H17" s="180">
        <v>2.8981631718061687</v>
      </c>
      <c r="I17" s="180">
        <v>1.173568281938326</v>
      </c>
      <c r="J17" s="180">
        <v>2.0939585903083704</v>
      </c>
    </row>
    <row r="18" spans="1:11">
      <c r="A18" s="16"/>
      <c r="B18" s="16"/>
      <c r="C18" s="16"/>
      <c r="D18" s="180"/>
      <c r="E18" s="181"/>
      <c r="F18" s="181"/>
      <c r="G18" s="180"/>
      <c r="H18" s="180"/>
      <c r="I18" s="180"/>
      <c r="J18" s="180"/>
      <c r="K18" s="16"/>
    </row>
    <row r="19" spans="1:11">
      <c r="A19" s="16"/>
      <c r="B19" s="16"/>
      <c r="C19" s="16"/>
      <c r="D19" s="16"/>
      <c r="G19" s="16"/>
      <c r="H19" s="16"/>
      <c r="I19" s="16"/>
      <c r="J19" s="16"/>
      <c r="K19" s="16"/>
    </row>
    <row r="20" spans="1:11">
      <c r="A20" s="16"/>
      <c r="B20" s="16"/>
      <c r="C20" s="16"/>
      <c r="D20" s="16"/>
      <c r="G20" s="16"/>
      <c r="H20" s="16"/>
      <c r="I20" s="16"/>
      <c r="J20" s="16"/>
      <c r="K20" s="16"/>
    </row>
    <row r="21" spans="1:11">
      <c r="A21" s="16"/>
      <c r="B21" s="16"/>
      <c r="C21" s="16"/>
      <c r="D21" s="16"/>
      <c r="E21" s="16"/>
      <c r="G21" s="16"/>
      <c r="H21" s="16"/>
      <c r="I21" s="16"/>
      <c r="J21" s="16"/>
      <c r="K21" s="16"/>
    </row>
    <row r="22" spans="1:1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</row>
    <row r="23" spans="1:11">
      <c r="A23" s="183" t="s">
        <v>306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</row>
    <row r="24" spans="1:1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</row>
    <row r="25" spans="1:11">
      <c r="A25" s="16" t="s">
        <v>307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16" t="s">
        <v>308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</row>
    <row r="28" spans="1:11">
      <c r="A28" s="183" t="s">
        <v>309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</row>
    <row r="29" spans="1:1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</row>
    <row r="30" spans="1:11">
      <c r="A30" s="16"/>
      <c r="B30" s="16"/>
      <c r="C30" s="16" t="s">
        <v>310</v>
      </c>
      <c r="D30" s="16"/>
      <c r="E30" s="16"/>
      <c r="F30" s="16"/>
      <c r="G30" s="16"/>
      <c r="H30" s="16"/>
      <c r="I30" s="16"/>
      <c r="J30" s="16"/>
      <c r="K30" s="16"/>
    </row>
    <row r="31" spans="1:11">
      <c r="A31" s="16" t="s">
        <v>311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</row>
    <row r="32" spans="1:11">
      <c r="A32" s="16" t="s">
        <v>312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</row>
    <row r="33" spans="1:11">
      <c r="A33" s="16" t="s">
        <v>313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</row>
    <row r="34" spans="1:1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</row>
    <row r="35" spans="1:11">
      <c r="A35" s="16"/>
      <c r="B35" s="16"/>
      <c r="C35" s="16" t="s">
        <v>314</v>
      </c>
      <c r="D35" s="16"/>
      <c r="E35" s="16"/>
      <c r="F35" s="16"/>
      <c r="G35" s="16"/>
      <c r="H35" s="16"/>
      <c r="I35" s="16"/>
      <c r="J35" s="16"/>
      <c r="K35" s="16"/>
    </row>
    <row r="36" spans="1:11">
      <c r="A36" s="16" t="s">
        <v>315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</row>
    <row r="37" spans="1:11">
      <c r="A37" s="16" t="s">
        <v>316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</row>
    <row r="38" spans="1:1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</row>
    <row r="39" spans="1:11">
      <c r="A39" s="16" t="s">
        <v>317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</row>
    <row r="40" spans="1:11">
      <c r="A40" s="16" t="s">
        <v>318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</row>
    <row r="41" spans="1:1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>
      <c r="A42" s="16" t="s">
        <v>319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</row>
    <row r="43" spans="1:1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</row>
    <row r="44" spans="1:1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</row>
    <row r="45" spans="1:11">
      <c r="A45" s="183" t="s">
        <v>320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</row>
    <row r="46" spans="1:1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</row>
    <row r="47" spans="1:11">
      <c r="A47" s="16"/>
      <c r="B47" s="16"/>
      <c r="C47" s="16" t="s">
        <v>321</v>
      </c>
      <c r="D47" s="16"/>
      <c r="E47" s="16"/>
      <c r="F47" s="16"/>
      <c r="G47" s="16"/>
      <c r="H47" s="16"/>
      <c r="I47" s="16"/>
      <c r="J47" s="16"/>
      <c r="K47" s="16"/>
    </row>
    <row r="48" spans="1:11">
      <c r="A48" s="16" t="s">
        <v>322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</row>
    <row r="49" spans="1:11">
      <c r="A49" s="16" t="s">
        <v>323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</row>
    <row r="50" spans="1:11">
      <c r="A50" s="16" t="s">
        <v>324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</row>
    <row r="51" spans="1:11">
      <c r="A51" s="16" t="s">
        <v>325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</row>
    <row r="52" spans="1:11">
      <c r="A52" s="16" t="s">
        <v>326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</row>
    <row r="53" spans="1:1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</row>
    <row r="54" spans="1:11">
      <c r="A54" s="16" t="s">
        <v>327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</row>
    <row r="55" spans="1:11">
      <c r="A55" s="16" t="s">
        <v>328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</row>
    <row r="56" spans="1:1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</row>
    <row r="57" spans="1:11">
      <c r="A57" s="16" t="s">
        <v>329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</row>
    <row r="58" spans="1:1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</row>
    <row r="59" spans="1:1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</row>
    <row r="60" spans="1:1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</row>
    <row r="61" spans="1:1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</row>
    <row r="62" spans="1:1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</row>
    <row r="63" spans="1:1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</row>
    <row r="64" spans="1:1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</row>
    <row r="65" spans="1:1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</row>
    <row r="66" spans="1:1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</row>
    <row r="67" spans="1:1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</row>
    <row r="68" spans="1:1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</row>
    <row r="69" spans="1:1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</row>
    <row r="70" spans="1:1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</row>
    <row r="71" spans="1:1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</row>
    <row r="72" spans="1:1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</row>
    <row r="73" spans="1:1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</row>
    <row r="74" spans="1:1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</row>
    <row r="75" spans="1:1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</row>
    <row r="76" spans="1:1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</row>
    <row r="77" spans="1:1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</row>
    <row r="78" spans="1:1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Succession</vt:lpstr>
      <vt:lpstr>Species area curve</vt:lpstr>
      <vt:lpstr>Soil horizons</vt:lpstr>
      <vt:lpstr>Retrogression veg data</vt:lpstr>
      <vt:lpstr>Retrogression Species area curv</vt:lpstr>
      <vt:lpstr>Soil Elemental Analysis</vt:lpstr>
    </vt:vector>
  </TitlesOfParts>
  <Company>Faculty of Science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2012-04-10T10:49:43Z</dcterms:created>
  <dcterms:modified xsi:type="dcterms:W3CDTF">2013-06-27T22:57:18Z</dcterms:modified>
</cp:coreProperties>
</file>