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 Jeff Files\OSU\Super Senior\2013 Fall\Senior Design (ECEN4013)\HgRepo\wiki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 refMode="R1C1"/>
</workbook>
</file>

<file path=xl/calcChain.xml><?xml version="1.0" encoding="utf-8"?>
<calcChain xmlns="http://schemas.openxmlformats.org/spreadsheetml/2006/main">
  <c r="D54" i="1" l="1"/>
  <c r="F37" i="1"/>
  <c r="D36" i="1"/>
  <c r="F27" i="1"/>
  <c r="D25" i="1"/>
  <c r="F18" i="1"/>
  <c r="D16" i="1"/>
  <c r="C7" i="1"/>
  <c r="H18" i="1" l="1"/>
  <c r="H17" i="1"/>
  <c r="H16" i="1"/>
  <c r="H15" i="1"/>
  <c r="H14" i="1"/>
  <c r="E24" i="1"/>
  <c r="F25" i="1"/>
  <c r="G26" i="1"/>
  <c r="H27" i="1"/>
  <c r="H26" i="1"/>
  <c r="H25" i="1"/>
  <c r="H24" i="1"/>
  <c r="H23" i="1"/>
  <c r="G23" i="1"/>
  <c r="F23" i="1"/>
  <c r="E23" i="1"/>
  <c r="D23" i="1"/>
  <c r="G25" i="1"/>
  <c r="G24" i="1"/>
  <c r="F24" i="1"/>
  <c r="L40" i="1"/>
  <c r="D41" i="1" s="1"/>
  <c r="H54" i="1"/>
  <c r="H53" i="1"/>
  <c r="G53" i="1"/>
  <c r="H52" i="1"/>
  <c r="G52" i="1"/>
  <c r="F52" i="1"/>
  <c r="H51" i="1"/>
  <c r="G51" i="1"/>
  <c r="F51" i="1"/>
  <c r="E51" i="1"/>
  <c r="H50" i="1"/>
  <c r="G50" i="1"/>
  <c r="F50" i="1"/>
  <c r="E50" i="1"/>
  <c r="D50" i="1"/>
  <c r="H36" i="1"/>
  <c r="H35" i="1"/>
  <c r="G35" i="1"/>
  <c r="H34" i="1"/>
  <c r="G34" i="1"/>
  <c r="F34" i="1"/>
  <c r="H33" i="1"/>
  <c r="G33" i="1"/>
  <c r="F33" i="1"/>
  <c r="E33" i="1"/>
  <c r="H32" i="1"/>
  <c r="G32" i="1"/>
  <c r="F32" i="1"/>
  <c r="E32" i="1"/>
  <c r="D32" i="1"/>
  <c r="E14" i="1"/>
  <c r="F14" i="1"/>
  <c r="G14" i="1"/>
  <c r="D14" i="1"/>
  <c r="G15" i="1"/>
  <c r="G16" i="1"/>
  <c r="G17" i="1"/>
  <c r="F16" i="1"/>
  <c r="F15" i="1"/>
  <c r="E15" i="1"/>
  <c r="H8" i="1"/>
  <c r="H9" i="1"/>
  <c r="G7" i="1"/>
  <c r="G8" i="1"/>
  <c r="G6" i="1"/>
  <c r="F6" i="1"/>
  <c r="E6" i="1"/>
  <c r="G5" i="1"/>
  <c r="F5" i="1"/>
  <c r="E5" i="1"/>
  <c r="D46" i="1" l="1"/>
  <c r="D45" i="1"/>
  <c r="D44" i="1"/>
  <c r="D42" i="1"/>
  <c r="D43" i="1"/>
  <c r="L49" i="1"/>
  <c r="L31" i="1"/>
  <c r="L22" i="1"/>
  <c r="L13" i="1"/>
  <c r="H6" i="1"/>
  <c r="D5" i="1"/>
  <c r="H5" i="1" s="1"/>
  <c r="F7" i="1"/>
  <c r="H7" i="1" s="1"/>
  <c r="I24" i="1" l="1"/>
  <c r="I28" i="1"/>
  <c r="I62" i="1" s="1"/>
  <c r="I25" i="1"/>
  <c r="F62" i="1" s="1"/>
  <c r="I23" i="1"/>
  <c r="D62" i="1" s="1"/>
  <c r="I26" i="1"/>
  <c r="I27" i="1"/>
  <c r="H62" i="1" s="1"/>
  <c r="I35" i="1"/>
  <c r="G63" i="1" s="1"/>
  <c r="I36" i="1"/>
  <c r="H63" i="1" s="1"/>
  <c r="I33" i="1"/>
  <c r="E63" i="1" s="1"/>
  <c r="I37" i="1"/>
  <c r="I63" i="1" s="1"/>
  <c r="I34" i="1"/>
  <c r="F63" i="1" s="1"/>
  <c r="I32" i="1"/>
  <c r="D63" i="1" s="1"/>
  <c r="E45" i="1"/>
  <c r="H64" i="1" s="1"/>
  <c r="I51" i="1"/>
  <c r="E65" i="1" s="1"/>
  <c r="I55" i="1"/>
  <c r="I65" i="1" s="1"/>
  <c r="I52" i="1"/>
  <c r="F65" i="1" s="1"/>
  <c r="I50" i="1"/>
  <c r="D65" i="1" s="1"/>
  <c r="I53" i="1"/>
  <c r="G65" i="1" s="1"/>
  <c r="I54" i="1"/>
  <c r="H65" i="1" s="1"/>
  <c r="I16" i="1"/>
  <c r="F61" i="1" s="1"/>
  <c r="I14" i="1"/>
  <c r="D61" i="1" s="1"/>
  <c r="G62" i="1"/>
  <c r="I19" i="1"/>
  <c r="I61" i="1" s="1"/>
  <c r="I15" i="1"/>
  <c r="E61" i="1" s="1"/>
  <c r="I18" i="1"/>
  <c r="H61" i="1" s="1"/>
  <c r="E62" i="1"/>
  <c r="I17" i="1"/>
  <c r="G61" i="1" s="1"/>
  <c r="E43" i="1"/>
  <c r="F64" i="1" s="1"/>
  <c r="E46" i="1"/>
  <c r="I64" i="1" s="1"/>
  <c r="E42" i="1"/>
  <c r="E64" i="1" s="1"/>
  <c r="E41" i="1"/>
  <c r="D64" i="1" s="1"/>
  <c r="E44" i="1"/>
  <c r="G64" i="1" s="1"/>
  <c r="I8" i="1"/>
  <c r="C64" i="1" s="1"/>
  <c r="I7" i="1"/>
  <c r="C63" i="1" s="1"/>
  <c r="I6" i="1"/>
  <c r="C62" i="1" s="1"/>
  <c r="I5" i="1"/>
  <c r="C61" i="1" s="1"/>
  <c r="I9" i="1"/>
  <c r="C65" i="1" s="1"/>
  <c r="H66" i="1" l="1"/>
  <c r="G66" i="1"/>
  <c r="E66" i="1"/>
  <c r="F66" i="1"/>
  <c r="D66" i="1"/>
  <c r="I66" i="1"/>
</calcChain>
</file>

<file path=xl/sharedStrings.xml><?xml version="1.0" encoding="utf-8"?>
<sst xmlns="http://schemas.openxmlformats.org/spreadsheetml/2006/main" count="112" uniqueCount="40">
  <si>
    <t>Team Skill</t>
  </si>
  <si>
    <t>Technical Complexity</t>
  </si>
  <si>
    <t>Creativity</t>
  </si>
  <si>
    <t>Cost</t>
  </si>
  <si>
    <t>Interest</t>
  </si>
  <si>
    <t>Key</t>
  </si>
  <si>
    <t>Equal</t>
  </si>
  <si>
    <t>Moderate</t>
  </si>
  <si>
    <t>Strong</t>
  </si>
  <si>
    <t>Very Strong</t>
  </si>
  <si>
    <t>Heavily</t>
  </si>
  <si>
    <t>Pairwise Comparison</t>
  </si>
  <si>
    <t>Geometric Mean</t>
  </si>
  <si>
    <t>Weights</t>
  </si>
  <si>
    <t>Fount of Power</t>
  </si>
  <si>
    <t>Lute of Lords</t>
  </si>
  <si>
    <t>Magic Crystal</t>
  </si>
  <si>
    <t>Reflective Shield 2.0</t>
  </si>
  <si>
    <t>Sorcerer's Spelltome</t>
  </si>
  <si>
    <t>The Elder Wand</t>
  </si>
  <si>
    <t>Team Skill Pairwise</t>
  </si>
  <si>
    <t>SUM:</t>
  </si>
  <si>
    <t>Technical Complexity Pairwise</t>
  </si>
  <si>
    <t>Creativity Pairwise</t>
  </si>
  <si>
    <t>Interest Pairwise</t>
  </si>
  <si>
    <t>SCORE</t>
  </si>
  <si>
    <t>Rating</t>
  </si>
  <si>
    <t>Normalized Rating</t>
  </si>
  <si>
    <t>Price ($)</t>
  </si>
  <si>
    <t>Smallest Value</t>
  </si>
  <si>
    <t>Team 1</t>
  </si>
  <si>
    <t>Team Members</t>
  </si>
  <si>
    <t>Michael Lenth</t>
  </si>
  <si>
    <t>Carlos Idwin</t>
  </si>
  <si>
    <t>Stephen Polczynski</t>
  </si>
  <si>
    <t>Jason Semien</t>
  </si>
  <si>
    <t>Spencer Hood</t>
  </si>
  <si>
    <t>Jeff Szcinski (PM)</t>
  </si>
  <si>
    <t>Michael Bowman (LE)</t>
  </si>
  <si>
    <t>This is the pairwise comparison. We used this to evaluate our own personal skills and compare them with our percieved skill required to complete each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</si>
</sst>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3" xfId="0" applyFill="1" applyBorder="1" applyAlignment="1" applyProtection="1">
      <alignment wrapText="1"/>
    </xf>
    <xf numFmtId="0" fontId="0" fillId="4" borderId="9" xfId="0" applyFill="1" applyBorder="1" applyAlignment="1" applyProtection="1">
      <alignment wrapText="1"/>
    </xf>
    <xf numFmtId="0" fontId="0" fillId="0" borderId="9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0" fillId="4" borderId="1" xfId="0" applyFill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0" borderId="10" xfId="0" applyBorder="1" applyAlignment="1" applyProtection="1">
      <alignment wrapText="1"/>
    </xf>
    <xf numFmtId="0" fontId="0" fillId="0" borderId="8" xfId="0" applyBorder="1" applyAlignment="1" applyProtection="1">
      <alignment wrapText="1"/>
    </xf>
    <xf numFmtId="0" fontId="0" fillId="3" borderId="5" xfId="0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10" xfId="0" applyFill="1" applyBorder="1" applyAlignment="1" applyProtection="1">
      <alignment wrapText="1"/>
      <protection locked="0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5" borderId="16" xfId="0" applyFill="1" applyBorder="1" applyAlignment="1" applyProtection="1">
      <alignment wrapText="1"/>
    </xf>
    <xf numFmtId="0" fontId="0" fillId="5" borderId="17" xfId="0" applyFill="1" applyBorder="1" applyAlignment="1" applyProtection="1">
      <alignment wrapText="1"/>
    </xf>
    <xf numFmtId="0" fontId="0" fillId="5" borderId="18" xfId="0" applyFill="1" applyBorder="1" applyAlignment="1" applyProtection="1">
      <alignment wrapText="1"/>
    </xf>
    <xf numFmtId="0" fontId="0" fillId="5" borderId="19" xfId="0" applyFill="1" applyBorder="1" applyAlignment="1" applyProtection="1">
      <alignment wrapText="1"/>
    </xf>
    <xf numFmtId="0" fontId="0" fillId="5" borderId="13" xfId="0" applyFill="1" applyBorder="1" applyAlignment="1" applyProtection="1">
      <alignment wrapText="1"/>
    </xf>
    <xf numFmtId="0" fontId="0" fillId="5" borderId="14" xfId="0" applyFill="1" applyBorder="1" applyAlignment="1" applyProtection="1">
      <alignment wrapText="1"/>
    </xf>
    <xf numFmtId="0" fontId="0" fillId="5" borderId="15" xfId="0" applyFill="1" applyBorder="1" applyAlignment="1" applyProtection="1">
      <alignment wrapText="1"/>
    </xf>
    <xf numFmtId="0" fontId="0" fillId="2" borderId="16" xfId="0" applyFill="1" applyBorder="1" applyAlignment="1" applyProtection="1">
      <alignment horizontal="left" wrapText="1"/>
    </xf>
    <xf numFmtId="0" fontId="0" fillId="2" borderId="17" xfId="0" applyFill="1" applyBorder="1" applyAlignment="1" applyProtection="1">
      <alignment horizontal="left" wrapText="1"/>
    </xf>
    <xf numFmtId="0" fontId="0" fillId="2" borderId="19" xfId="0" applyFill="1" applyBorder="1" applyAlignment="1" applyProtection="1">
      <alignment horizontal="left" wrapText="1"/>
    </xf>
    <xf numFmtId="0" fontId="0" fillId="0" borderId="2" xfId="0" applyBorder="1" applyProtection="1"/>
    <xf numFmtId="0" fontId="0" fillId="2" borderId="13" xfId="0" applyFill="1" applyBorder="1" applyAlignment="1" applyProtection="1">
      <alignment wrapText="1"/>
    </xf>
    <xf numFmtId="0" fontId="0" fillId="5" borderId="3" xfId="0" applyFill="1" applyBorder="1" applyProtection="1"/>
    <xf numFmtId="0" fontId="0" fillId="0" borderId="4" xfId="0" applyBorder="1" applyProtection="1"/>
    <xf numFmtId="0" fontId="0" fillId="2" borderId="14" xfId="0" applyFill="1" applyBorder="1" applyAlignment="1" applyProtection="1">
      <alignment wrapText="1"/>
    </xf>
    <xf numFmtId="0" fontId="0" fillId="5" borderId="5" xfId="0" applyFill="1" applyBorder="1" applyProtection="1"/>
    <xf numFmtId="0" fontId="0" fillId="0" borderId="6" xfId="0" applyBorder="1" applyProtection="1"/>
    <xf numFmtId="0" fontId="0" fillId="2" borderId="15" xfId="0" applyFill="1" applyBorder="1" applyAlignment="1" applyProtection="1">
      <alignment wrapText="1"/>
    </xf>
    <xf numFmtId="0" fontId="0" fillId="5" borderId="7" xfId="0" applyFill="1" applyBorder="1" applyProtection="1"/>
    <xf numFmtId="0" fontId="0" fillId="0" borderId="8" xfId="0" applyBorder="1" applyProtection="1"/>
    <xf numFmtId="0" fontId="0" fillId="5" borderId="2" xfId="0" applyFill="1" applyBorder="1" applyProtection="1"/>
    <xf numFmtId="0" fontId="0" fillId="0" borderId="12" xfId="0" applyBorder="1" applyProtection="1"/>
    <xf numFmtId="0" fontId="0" fillId="2" borderId="13" xfId="0" applyFill="1" applyBorder="1" applyProtection="1"/>
    <xf numFmtId="0" fontId="0" fillId="2" borderId="14" xfId="0" applyFill="1" applyBorder="1" applyProtection="1"/>
    <xf numFmtId="0" fontId="0" fillId="2" borderId="20" xfId="0" applyFill="1" applyBorder="1" applyProtection="1"/>
    <xf numFmtId="0" fontId="0" fillId="0" borderId="0" xfId="0" applyBorder="1" applyAlignment="1" applyProtection="1">
      <alignment wrapText="1"/>
    </xf>
    <xf numFmtId="0" fontId="0" fillId="4" borderId="0" xfId="0" applyFill="1" applyBorder="1" applyAlignment="1" applyProtection="1">
      <alignment wrapText="1"/>
    </xf>
    <xf numFmtId="0" fontId="0" fillId="4" borderId="0" xfId="0" applyFill="1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</xf>
    <xf numFmtId="0" fontId="0" fillId="6" borderId="11" xfId="0" applyFill="1" applyBorder="1" applyAlignment="1" applyProtection="1">
      <alignment wrapText="1"/>
    </xf>
    <xf numFmtId="0" fontId="1" fillId="7" borderId="2" xfId="0" applyFont="1" applyFill="1" applyBorder="1" applyAlignment="1" applyProtection="1">
      <alignment wrapText="1"/>
    </xf>
    <xf numFmtId="0" fontId="0" fillId="0" borderId="21" xfId="0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0" fontId="0" fillId="3" borderId="3" xfId="0" applyFill="1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</xf>
    <xf numFmtId="0" fontId="0" fillId="0" borderId="13" xfId="0" applyBorder="1" applyAlignment="1" applyProtection="1">
      <alignment wrapText="1"/>
    </xf>
    <xf numFmtId="0" fontId="0" fillId="0" borderId="14" xfId="0" applyBorder="1" applyAlignment="1" applyProtection="1">
      <alignment wrapText="1"/>
    </xf>
    <xf numFmtId="0" fontId="0" fillId="0" borderId="15" xfId="0" applyBorder="1" applyAlignment="1" applyProtection="1">
      <alignment wrapText="1"/>
    </xf>
    <xf numFmtId="0" fontId="0" fillId="0" borderId="3" xfId="0" applyBorder="1" applyProtection="1"/>
    <xf numFmtId="0" fontId="0" fillId="0" borderId="9" xfId="0" applyBorder="1" applyProtection="1"/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7" xfId="0" applyNumberFormat="1" applyFill="1" applyBorder="1" applyAlignment="1" applyProtection="1">
      <alignment wrapText="1"/>
      <protection locked="0"/>
    </xf>
    <xf numFmtId="2" fontId="0" fillId="3" borderId="10" xfId="0" applyNumberFormat="1" applyFill="1" applyBorder="1" applyAlignment="1" applyProtection="1">
      <alignment wrapText="1"/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6" borderId="2" xfId="0" applyFill="1" applyBorder="1" applyProtection="1"/>
    <xf numFmtId="0" fontId="0" fillId="0" borderId="26" xfId="0" applyBorder="1" applyAlignment="1" applyProtection="1">
      <alignment wrapText="1"/>
    </xf>
    <xf numFmtId="0" fontId="0" fillId="0" borderId="27" xfId="0" applyBorder="1" applyAlignment="1" applyProtection="1">
      <alignment wrapText="1"/>
    </xf>
    <xf numFmtId="0" fontId="0" fillId="0" borderId="28" xfId="0" applyBorder="1" applyAlignment="1" applyProtection="1">
      <alignment wrapText="1"/>
    </xf>
    <xf numFmtId="164" fontId="0" fillId="0" borderId="29" xfId="0" applyNumberFormat="1" applyBorder="1" applyAlignment="1" applyProtection="1">
      <alignment wrapText="1"/>
    </xf>
    <xf numFmtId="164" fontId="0" fillId="0" borderId="30" xfId="0" applyNumberFormat="1" applyBorder="1" applyAlignment="1" applyProtection="1">
      <alignment wrapText="1"/>
    </xf>
    <xf numFmtId="164" fontId="0" fillId="0" borderId="31" xfId="0" applyNumberFormat="1" applyBorder="1" applyAlignment="1" applyProtection="1">
      <alignment wrapText="1"/>
    </xf>
    <xf numFmtId="0" fontId="0" fillId="0" borderId="11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" fillId="0" borderId="0" xfId="0" applyFont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zoomScaleNormal="100" workbookViewId="0">
      <selection activeCell="P1" sqref="P1"/>
    </sheetView>
  </sheetViews>
  <sheetFormatPr defaultRowHeight="15" x14ac:dyDescent="0.25"/>
  <cols>
    <col min="1" max="1" width="20.28515625" style="15" customWidth="1"/>
    <col min="2" max="2" width="15.5703125" style="16" customWidth="1"/>
    <col min="3" max="3" width="16" style="16" customWidth="1"/>
    <col min="4" max="4" width="14.85546875" style="16" customWidth="1"/>
    <col min="5" max="5" width="15" style="16" customWidth="1"/>
    <col min="6" max="6" width="15.7109375" style="16" customWidth="1"/>
    <col min="7" max="7" width="15.42578125" style="16" customWidth="1"/>
    <col min="8" max="8" width="16.42578125" style="16" customWidth="1"/>
    <col min="9" max="9" width="14.7109375" style="16" customWidth="1"/>
    <col min="10" max="10" width="9.140625" style="15"/>
    <col min="11" max="11" width="12.7109375" style="15" customWidth="1"/>
    <col min="12" max="12" width="11.5703125" style="15" customWidth="1"/>
    <col min="13" max="13" width="9.140625" style="15"/>
    <col min="14" max="14" width="20.42578125" style="15" customWidth="1"/>
    <col min="15" max="15" width="9.140625" style="15"/>
    <col min="16" max="16" width="46.42578125" style="15" customWidth="1"/>
    <col min="17" max="16384" width="9.140625" style="15"/>
  </cols>
  <sheetData>
    <row r="1" spans="2:16" ht="69.75" x14ac:dyDescent="0.9">
      <c r="C1" s="15"/>
      <c r="D1" s="75" t="s">
        <v>30</v>
      </c>
      <c r="E1" s="75"/>
      <c r="F1" s="75"/>
      <c r="G1" s="75"/>
      <c r="H1" s="75"/>
      <c r="I1" s="15"/>
      <c r="P1" s="16" t="s">
        <v>39</v>
      </c>
    </row>
    <row r="2" spans="2:16" x14ac:dyDescent="0.25">
      <c r="B2" s="15"/>
      <c r="C2" s="15"/>
      <c r="D2" s="15"/>
      <c r="E2" s="15"/>
      <c r="F2" s="15"/>
      <c r="G2" s="15"/>
      <c r="H2" s="15"/>
      <c r="I2" s="15"/>
    </row>
    <row r="3" spans="2:16" ht="15.75" thickBot="1" x14ac:dyDescent="0.3"/>
    <row r="4" spans="2:16" ht="30.75" thickBot="1" x14ac:dyDescent="0.3">
      <c r="B4" s="47" t="s">
        <v>11</v>
      </c>
      <c r="C4" s="24" t="s">
        <v>0</v>
      </c>
      <c r="D4" s="25" t="s">
        <v>1</v>
      </c>
      <c r="E4" s="25" t="s">
        <v>2</v>
      </c>
      <c r="F4" s="25" t="s">
        <v>3</v>
      </c>
      <c r="G4" s="25" t="s">
        <v>4</v>
      </c>
      <c r="H4" s="25" t="s">
        <v>12</v>
      </c>
      <c r="I4" s="26" t="s">
        <v>13</v>
      </c>
      <c r="K4" s="27" t="s">
        <v>5</v>
      </c>
      <c r="N4" s="65" t="s">
        <v>31</v>
      </c>
    </row>
    <row r="5" spans="2:16" x14ac:dyDescent="0.25">
      <c r="B5" s="28" t="s">
        <v>0</v>
      </c>
      <c r="C5" s="1">
        <v>1</v>
      </c>
      <c r="D5" s="2">
        <f>1/C6</f>
        <v>4</v>
      </c>
      <c r="E5" s="2">
        <f>1/C7</f>
        <v>3</v>
      </c>
      <c r="F5" s="2">
        <f>1/C8</f>
        <v>1</v>
      </c>
      <c r="G5" s="2">
        <f>1/C9</f>
        <v>0.5</v>
      </c>
      <c r="H5" s="3">
        <f>POWER(C5+D5+E5+F5,0.2)</f>
        <v>1.5518455739153598</v>
      </c>
      <c r="I5" s="4">
        <f>H5/($H$5+$H$6+$H$7+$H$8+$H$9)</f>
        <v>0.21559680653403462</v>
      </c>
      <c r="K5" s="29">
        <v>1</v>
      </c>
      <c r="L5" s="30" t="s">
        <v>6</v>
      </c>
      <c r="N5" s="64" t="s">
        <v>32</v>
      </c>
    </row>
    <row r="6" spans="2:16" ht="30" x14ac:dyDescent="0.25">
      <c r="B6" s="31" t="s">
        <v>1</v>
      </c>
      <c r="C6" s="58">
        <v>0.25</v>
      </c>
      <c r="D6" s="5">
        <v>1</v>
      </c>
      <c r="E6" s="5">
        <f>1/D7</f>
        <v>0.33333333333333331</v>
      </c>
      <c r="F6" s="5">
        <f>1/D8</f>
        <v>0.25</v>
      </c>
      <c r="G6" s="5">
        <f>1/D9</f>
        <v>0.2</v>
      </c>
      <c r="H6" s="6">
        <f t="shared" ref="H6:H9" si="0">POWER(C6+D6+E6+F6,0.2)</f>
        <v>1.1288813207301975</v>
      </c>
      <c r="I6" s="7">
        <f>H6/($H$5+$H$6+$H$7+$H$8+$H$9)</f>
        <v>0.156834682391296</v>
      </c>
      <c r="K6" s="32">
        <v>2</v>
      </c>
      <c r="L6" s="33" t="s">
        <v>7</v>
      </c>
      <c r="N6" s="62" t="s">
        <v>33</v>
      </c>
    </row>
    <row r="7" spans="2:16" x14ac:dyDescent="0.25">
      <c r="B7" s="31" t="s">
        <v>2</v>
      </c>
      <c r="C7" s="58">
        <f>1/3</f>
        <v>0.33333333333333331</v>
      </c>
      <c r="D7" s="59">
        <v>3</v>
      </c>
      <c r="E7" s="5">
        <v>1</v>
      </c>
      <c r="F7" s="5">
        <f t="shared" ref="F7" si="1">1/E8</f>
        <v>1</v>
      </c>
      <c r="G7" s="5">
        <f>1/E9</f>
        <v>1</v>
      </c>
      <c r="H7" s="6">
        <f>POWER(C7+D7+E7+F7,0.2)</f>
        <v>1.3976542375431584</v>
      </c>
      <c r="I7" s="7">
        <f>H7/($H$5+$H$6+$H$7+$H$8+$H$9)</f>
        <v>0.19417511337342708</v>
      </c>
      <c r="K7" s="32">
        <v>3</v>
      </c>
      <c r="L7" s="33" t="s">
        <v>8</v>
      </c>
      <c r="N7" s="62" t="s">
        <v>34</v>
      </c>
    </row>
    <row r="8" spans="2:16" x14ac:dyDescent="0.25">
      <c r="B8" s="31" t="s">
        <v>3</v>
      </c>
      <c r="C8" s="58">
        <v>1</v>
      </c>
      <c r="D8" s="59">
        <v>4</v>
      </c>
      <c r="E8" s="59">
        <v>1</v>
      </c>
      <c r="F8" s="5">
        <v>1</v>
      </c>
      <c r="G8" s="5">
        <f>1/F9</f>
        <v>0.25</v>
      </c>
      <c r="H8" s="6">
        <f>POWER(C8+D8+E8+F8,0.2)</f>
        <v>1.475773161594552</v>
      </c>
      <c r="I8" s="7">
        <f>H8/($H$5+$H$6+$H$7+$H$8+$H$9)</f>
        <v>0.20502812016640443</v>
      </c>
      <c r="K8" s="32">
        <v>4</v>
      </c>
      <c r="L8" s="33" t="s">
        <v>9</v>
      </c>
      <c r="N8" s="62" t="s">
        <v>38</v>
      </c>
    </row>
    <row r="9" spans="2:16" ht="15.75" thickBot="1" x14ac:dyDescent="0.3">
      <c r="B9" s="34" t="s">
        <v>4</v>
      </c>
      <c r="C9" s="60">
        <v>2</v>
      </c>
      <c r="D9" s="61">
        <v>5</v>
      </c>
      <c r="E9" s="61">
        <v>1</v>
      </c>
      <c r="F9" s="61">
        <v>4</v>
      </c>
      <c r="G9" s="8">
        <v>1</v>
      </c>
      <c r="H9" s="9">
        <f t="shared" si="0"/>
        <v>1.6437518295172258</v>
      </c>
      <c r="I9" s="10">
        <f>H9/($H$5+$H$6+$H$7+$H$8+$H$9)</f>
        <v>0.22836527753483779</v>
      </c>
      <c r="K9" s="35">
        <v>5</v>
      </c>
      <c r="L9" s="36" t="s">
        <v>10</v>
      </c>
      <c r="N9" s="62" t="s">
        <v>37</v>
      </c>
    </row>
    <row r="10" spans="2:16" x14ac:dyDescent="0.25">
      <c r="N10" s="62" t="s">
        <v>35</v>
      </c>
    </row>
    <row r="11" spans="2:16" ht="15.75" thickBot="1" x14ac:dyDescent="0.3">
      <c r="N11" s="63" t="s">
        <v>36</v>
      </c>
    </row>
    <row r="12" spans="2:16" ht="15.75" thickBot="1" x14ac:dyDescent="0.3"/>
    <row r="13" spans="2:16" ht="30.75" thickBot="1" x14ac:dyDescent="0.3">
      <c r="B13" s="47" t="s">
        <v>20</v>
      </c>
      <c r="C13" s="17" t="s">
        <v>14</v>
      </c>
      <c r="D13" s="18" t="s">
        <v>15</v>
      </c>
      <c r="E13" s="18" t="s">
        <v>16</v>
      </c>
      <c r="F13" s="18" t="s">
        <v>17</v>
      </c>
      <c r="G13" s="18" t="s">
        <v>18</v>
      </c>
      <c r="H13" s="19" t="s">
        <v>19</v>
      </c>
      <c r="I13" s="20" t="s">
        <v>0</v>
      </c>
      <c r="K13" s="37" t="s">
        <v>21</v>
      </c>
      <c r="L13" s="38">
        <f>SUM(C14:H14,C15:H15,C16:H16,C17:H17,C18:H18,C19:H19)</f>
        <v>57.35</v>
      </c>
    </row>
    <row r="14" spans="2:16" x14ac:dyDescent="0.25">
      <c r="B14" s="21" t="s">
        <v>14</v>
      </c>
      <c r="C14" s="1">
        <v>1</v>
      </c>
      <c r="D14" s="2">
        <f>1/C15</f>
        <v>0.25</v>
      </c>
      <c r="E14" s="2">
        <f>1/C16</f>
        <v>0.5</v>
      </c>
      <c r="F14" s="2">
        <f>1/C17</f>
        <v>0.2</v>
      </c>
      <c r="G14" s="2">
        <f>1/C18</f>
        <v>1</v>
      </c>
      <c r="H14" s="2">
        <f>1/C19</f>
        <v>0.33333333333333331</v>
      </c>
      <c r="I14" s="4">
        <f t="shared" ref="I14:I19" si="2">SUM(C14:H14)/$L$13</f>
        <v>5.7250799186283063E-2</v>
      </c>
    </row>
    <row r="15" spans="2:16" ht="15" customHeight="1" x14ac:dyDescent="0.25">
      <c r="B15" s="22" t="s">
        <v>15</v>
      </c>
      <c r="C15" s="11">
        <v>4</v>
      </c>
      <c r="D15" s="5">
        <v>1</v>
      </c>
      <c r="E15" s="5">
        <f>1/D16</f>
        <v>4</v>
      </c>
      <c r="F15" s="5">
        <f>1/D17</f>
        <v>1</v>
      </c>
      <c r="G15" s="5">
        <f>1/D18</f>
        <v>5</v>
      </c>
      <c r="H15" s="5">
        <f>1/D19</f>
        <v>1</v>
      </c>
      <c r="I15" s="7">
        <f t="shared" si="2"/>
        <v>0.27898866608544026</v>
      </c>
    </row>
    <row r="16" spans="2:16" ht="15" customHeight="1" x14ac:dyDescent="0.25">
      <c r="B16" s="22" t="s">
        <v>16</v>
      </c>
      <c r="C16" s="11">
        <v>2</v>
      </c>
      <c r="D16" s="13">
        <f>1/4</f>
        <v>0.25</v>
      </c>
      <c r="E16" s="5">
        <v>1</v>
      </c>
      <c r="F16" s="5">
        <f t="shared" ref="F16" si="3">1/E17</f>
        <v>0.2</v>
      </c>
      <c r="G16" s="5">
        <f>1/E18</f>
        <v>1</v>
      </c>
      <c r="H16" s="5">
        <f>1/E19</f>
        <v>0.33333333333333331</v>
      </c>
      <c r="I16" s="7">
        <f t="shared" si="2"/>
        <v>8.3405986631793078E-2</v>
      </c>
    </row>
    <row r="17" spans="2:12" ht="30" x14ac:dyDescent="0.25">
      <c r="B17" s="22" t="s">
        <v>17</v>
      </c>
      <c r="C17" s="11">
        <v>5</v>
      </c>
      <c r="D17" s="59">
        <v>1</v>
      </c>
      <c r="E17" s="13">
        <v>5</v>
      </c>
      <c r="F17" s="5">
        <v>1</v>
      </c>
      <c r="G17" s="5">
        <f>1/F18</f>
        <v>3</v>
      </c>
      <c r="H17" s="5">
        <f>1/F19</f>
        <v>2</v>
      </c>
      <c r="I17" s="7">
        <f t="shared" si="2"/>
        <v>0.29642545771578027</v>
      </c>
    </row>
    <row r="18" spans="2:12" ht="30" x14ac:dyDescent="0.25">
      <c r="B18" s="22" t="s">
        <v>18</v>
      </c>
      <c r="C18" s="11">
        <v>1</v>
      </c>
      <c r="D18" s="13">
        <v>0.2</v>
      </c>
      <c r="E18" s="13">
        <v>1</v>
      </c>
      <c r="F18" s="13">
        <f>1/3</f>
        <v>0.33333333333333331</v>
      </c>
      <c r="G18" s="5">
        <v>1</v>
      </c>
      <c r="H18" s="5">
        <f>1/G19</f>
        <v>4</v>
      </c>
      <c r="I18" s="7">
        <f t="shared" si="2"/>
        <v>0.13135716361522812</v>
      </c>
    </row>
    <row r="19" spans="2:12" ht="15.75" thickBot="1" x14ac:dyDescent="0.3">
      <c r="B19" s="23" t="s">
        <v>19</v>
      </c>
      <c r="C19" s="12">
        <v>3</v>
      </c>
      <c r="D19" s="14">
        <v>1</v>
      </c>
      <c r="E19" s="14">
        <v>3</v>
      </c>
      <c r="F19" s="14">
        <v>0.5</v>
      </c>
      <c r="G19" s="14">
        <v>0.25</v>
      </c>
      <c r="H19" s="9">
        <v>1</v>
      </c>
      <c r="I19" s="10">
        <f t="shared" si="2"/>
        <v>0.15257192676547515</v>
      </c>
    </row>
    <row r="20" spans="2:12" ht="30.75" customHeight="1" x14ac:dyDescent="0.25"/>
    <row r="21" spans="2:12" ht="15.75" thickBot="1" x14ac:dyDescent="0.3"/>
    <row r="22" spans="2:12" ht="45.75" thickBot="1" x14ac:dyDescent="0.3">
      <c r="B22" s="47" t="s">
        <v>22</v>
      </c>
      <c r="C22" s="17" t="s">
        <v>14</v>
      </c>
      <c r="D22" s="18" t="s">
        <v>15</v>
      </c>
      <c r="E22" s="18" t="s">
        <v>16</v>
      </c>
      <c r="F22" s="18" t="s">
        <v>17</v>
      </c>
      <c r="G22" s="18" t="s">
        <v>18</v>
      </c>
      <c r="H22" s="19" t="s">
        <v>19</v>
      </c>
      <c r="I22" s="20" t="s">
        <v>1</v>
      </c>
      <c r="K22" s="37" t="s">
        <v>21</v>
      </c>
      <c r="L22" s="38">
        <f>SUM(C23:H23,C24:H24,C25:H25,C26:H26,C27:H27,C28:H28)</f>
        <v>57.35</v>
      </c>
    </row>
    <row r="23" spans="2:12" x14ac:dyDescent="0.25">
      <c r="B23" s="21" t="s">
        <v>14</v>
      </c>
      <c r="C23" s="1">
        <v>1</v>
      </c>
      <c r="D23" s="2">
        <f>1/C24</f>
        <v>0.25</v>
      </c>
      <c r="E23" s="2">
        <f>1/C25</f>
        <v>0.5</v>
      </c>
      <c r="F23" s="2">
        <f>1/C26</f>
        <v>0.2</v>
      </c>
      <c r="G23" s="2">
        <f>1/C27</f>
        <v>1</v>
      </c>
      <c r="H23" s="2">
        <f>1/C28</f>
        <v>0.33333333333333331</v>
      </c>
      <c r="I23" s="4">
        <f>SUM(C23:H23)/$L$22</f>
        <v>5.7250799186283063E-2</v>
      </c>
    </row>
    <row r="24" spans="2:12" ht="15" customHeight="1" x14ac:dyDescent="0.25">
      <c r="B24" s="22" t="s">
        <v>15</v>
      </c>
      <c r="C24" s="11">
        <v>4</v>
      </c>
      <c r="D24" s="5">
        <v>1</v>
      </c>
      <c r="E24" s="5">
        <f>1/D25</f>
        <v>4</v>
      </c>
      <c r="F24" s="5">
        <f>1/D26</f>
        <v>1</v>
      </c>
      <c r="G24" s="5">
        <f>1/D27</f>
        <v>5</v>
      </c>
      <c r="H24" s="5">
        <f>1/D28</f>
        <v>1</v>
      </c>
      <c r="I24" s="7">
        <f t="shared" ref="I24:I28" si="4">SUM(C24:H24)/$L$22</f>
        <v>0.27898866608544026</v>
      </c>
    </row>
    <row r="25" spans="2:12" ht="15" customHeight="1" x14ac:dyDescent="0.25">
      <c r="B25" s="22" t="s">
        <v>16</v>
      </c>
      <c r="C25" s="11">
        <v>2</v>
      </c>
      <c r="D25" s="13">
        <f>1/4</f>
        <v>0.25</v>
      </c>
      <c r="E25" s="5">
        <v>1</v>
      </c>
      <c r="F25" s="5">
        <f>1/E26</f>
        <v>0.2</v>
      </c>
      <c r="G25" s="5">
        <f>1/E27</f>
        <v>1</v>
      </c>
      <c r="H25" s="5">
        <f>1/E28</f>
        <v>0.33333333333333331</v>
      </c>
      <c r="I25" s="7">
        <f t="shared" si="4"/>
        <v>8.3405986631793078E-2</v>
      </c>
    </row>
    <row r="26" spans="2:12" ht="30" x14ac:dyDescent="0.25">
      <c r="B26" s="22" t="s">
        <v>17</v>
      </c>
      <c r="C26" s="11">
        <v>5</v>
      </c>
      <c r="D26" s="59">
        <v>1</v>
      </c>
      <c r="E26" s="13">
        <v>5</v>
      </c>
      <c r="F26" s="5">
        <v>1</v>
      </c>
      <c r="G26" s="5">
        <f>1/F27</f>
        <v>3</v>
      </c>
      <c r="H26" s="5">
        <f>1/F28</f>
        <v>2</v>
      </c>
      <c r="I26" s="7">
        <f t="shared" si="4"/>
        <v>0.29642545771578027</v>
      </c>
    </row>
    <row r="27" spans="2:12" ht="30" x14ac:dyDescent="0.25">
      <c r="B27" s="22" t="s">
        <v>18</v>
      </c>
      <c r="C27" s="11">
        <v>1</v>
      </c>
      <c r="D27" s="13">
        <v>0.2</v>
      </c>
      <c r="E27" s="13">
        <v>1</v>
      </c>
      <c r="F27" s="13">
        <f>1/3</f>
        <v>0.33333333333333331</v>
      </c>
      <c r="G27" s="5">
        <v>1</v>
      </c>
      <c r="H27" s="5">
        <f>1/G28</f>
        <v>4</v>
      </c>
      <c r="I27" s="7">
        <f t="shared" si="4"/>
        <v>0.13135716361522812</v>
      </c>
    </row>
    <row r="28" spans="2:12" ht="15.75" thickBot="1" x14ac:dyDescent="0.3">
      <c r="B28" s="23" t="s">
        <v>19</v>
      </c>
      <c r="C28" s="12">
        <v>3</v>
      </c>
      <c r="D28" s="14">
        <v>1</v>
      </c>
      <c r="E28" s="14">
        <v>3</v>
      </c>
      <c r="F28" s="14">
        <v>0.5</v>
      </c>
      <c r="G28" s="14">
        <v>0.25</v>
      </c>
      <c r="H28" s="9">
        <v>1</v>
      </c>
      <c r="I28" s="10">
        <f t="shared" si="4"/>
        <v>0.15257192676547515</v>
      </c>
    </row>
    <row r="30" spans="2:12" ht="15.75" thickBot="1" x14ac:dyDescent="0.3"/>
    <row r="31" spans="2:12" ht="30.75" thickBot="1" x14ac:dyDescent="0.3">
      <c r="B31" s="47" t="s">
        <v>23</v>
      </c>
      <c r="C31" s="17" t="s">
        <v>14</v>
      </c>
      <c r="D31" s="18" t="s">
        <v>15</v>
      </c>
      <c r="E31" s="18" t="s">
        <v>16</v>
      </c>
      <c r="F31" s="18" t="s">
        <v>17</v>
      </c>
      <c r="G31" s="18" t="s">
        <v>18</v>
      </c>
      <c r="H31" s="19" t="s">
        <v>19</v>
      </c>
      <c r="I31" s="20" t="s">
        <v>2</v>
      </c>
      <c r="K31" s="37" t="s">
        <v>21</v>
      </c>
      <c r="L31" s="38">
        <f>SUM(C32:H32,C33:H33,C34:H34,C35:H35,C36:H36,C37:H37)</f>
        <v>63.333333333333343</v>
      </c>
    </row>
    <row r="32" spans="2:12" x14ac:dyDescent="0.25">
      <c r="B32" s="21" t="s">
        <v>14</v>
      </c>
      <c r="C32" s="1">
        <v>1</v>
      </c>
      <c r="D32" s="2">
        <f>1/C33</f>
        <v>0.2</v>
      </c>
      <c r="E32" s="2">
        <f>1/C34</f>
        <v>0.25</v>
      </c>
      <c r="F32" s="2">
        <f>1/C35</f>
        <v>0.2</v>
      </c>
      <c r="G32" s="2">
        <f>1/C36</f>
        <v>0.33333333333333331</v>
      </c>
      <c r="H32" s="2">
        <f>1/C37</f>
        <v>0.2</v>
      </c>
      <c r="I32" s="4">
        <f>SUM(C32:H32)/$L$31</f>
        <v>3.4473684210526309E-2</v>
      </c>
    </row>
    <row r="33" spans="2:12" ht="15" customHeight="1" x14ac:dyDescent="0.25">
      <c r="B33" s="22" t="s">
        <v>15</v>
      </c>
      <c r="C33" s="11">
        <v>5</v>
      </c>
      <c r="D33" s="5">
        <v>1</v>
      </c>
      <c r="E33" s="5">
        <f>1/D34</f>
        <v>5</v>
      </c>
      <c r="F33" s="5">
        <f>1/D35</f>
        <v>0.33333333333333331</v>
      </c>
      <c r="G33" s="5">
        <f>1/D36</f>
        <v>3</v>
      </c>
      <c r="H33" s="5">
        <f>1/D37</f>
        <v>4</v>
      </c>
      <c r="I33" s="7">
        <f t="shared" ref="I33:I37" si="5">SUM(C33:H33)/$L$31</f>
        <v>0.28947368421052633</v>
      </c>
    </row>
    <row r="34" spans="2:12" ht="15" customHeight="1" x14ac:dyDescent="0.25">
      <c r="B34" s="22" t="s">
        <v>16</v>
      </c>
      <c r="C34" s="11">
        <v>4</v>
      </c>
      <c r="D34" s="13">
        <v>0.2</v>
      </c>
      <c r="E34" s="5">
        <v>1</v>
      </c>
      <c r="F34" s="5">
        <f t="shared" ref="F34" si="6">1/E35</f>
        <v>0.5</v>
      </c>
      <c r="G34" s="5">
        <f>1/E36</f>
        <v>2</v>
      </c>
      <c r="H34" s="5">
        <f>1/E37</f>
        <v>0.5</v>
      </c>
      <c r="I34" s="7">
        <f t="shared" si="5"/>
        <v>0.1294736842105263</v>
      </c>
    </row>
    <row r="35" spans="2:12" ht="30" x14ac:dyDescent="0.25">
      <c r="B35" s="22" t="s">
        <v>17</v>
      </c>
      <c r="C35" s="11">
        <v>5</v>
      </c>
      <c r="D35" s="13">
        <v>3</v>
      </c>
      <c r="E35" s="13">
        <v>2</v>
      </c>
      <c r="F35" s="5">
        <v>1</v>
      </c>
      <c r="G35" s="5">
        <f>1/F36</f>
        <v>5</v>
      </c>
      <c r="H35" s="5">
        <f>1/F37</f>
        <v>3</v>
      </c>
      <c r="I35" s="7">
        <f t="shared" si="5"/>
        <v>0.29999999999999993</v>
      </c>
    </row>
    <row r="36" spans="2:12" ht="30" x14ac:dyDescent="0.25">
      <c r="B36" s="22" t="s">
        <v>18</v>
      </c>
      <c r="C36" s="11">
        <v>3</v>
      </c>
      <c r="D36" s="13">
        <f>1/3</f>
        <v>0.33333333333333331</v>
      </c>
      <c r="E36" s="13">
        <v>0.5</v>
      </c>
      <c r="F36" s="13">
        <v>0.2</v>
      </c>
      <c r="G36" s="5">
        <v>1</v>
      </c>
      <c r="H36" s="5">
        <f>1/G37</f>
        <v>1</v>
      </c>
      <c r="I36" s="7">
        <f t="shared" si="5"/>
        <v>9.5263157894736827E-2</v>
      </c>
    </row>
    <row r="37" spans="2:12" ht="15.75" thickBot="1" x14ac:dyDescent="0.3">
      <c r="B37" s="23" t="s">
        <v>19</v>
      </c>
      <c r="C37" s="12">
        <v>5</v>
      </c>
      <c r="D37" s="14">
        <v>0.25</v>
      </c>
      <c r="E37" s="14">
        <v>2</v>
      </c>
      <c r="F37" s="14">
        <f>1/3</f>
        <v>0.33333333333333331</v>
      </c>
      <c r="G37" s="14">
        <v>1</v>
      </c>
      <c r="H37" s="9">
        <v>1</v>
      </c>
      <c r="I37" s="10">
        <f t="shared" si="5"/>
        <v>0.15131578947368418</v>
      </c>
    </row>
    <row r="38" spans="2:12" x14ac:dyDescent="0.25">
      <c r="B38" s="43"/>
      <c r="C38" s="44"/>
      <c r="D38" s="44"/>
      <c r="E38" s="44"/>
      <c r="F38" s="44"/>
      <c r="G38" s="44"/>
      <c r="H38" s="42"/>
      <c r="I38" s="42"/>
    </row>
    <row r="39" spans="2:12" ht="15.75" thickBot="1" x14ac:dyDescent="0.3"/>
    <row r="40" spans="2:12" ht="30.75" thickBot="1" x14ac:dyDescent="0.3">
      <c r="B40" s="47" t="s">
        <v>3</v>
      </c>
      <c r="C40" s="48" t="s">
        <v>28</v>
      </c>
      <c r="D40" s="49" t="s">
        <v>26</v>
      </c>
      <c r="E40" s="50" t="s">
        <v>27</v>
      </c>
      <c r="G40" s="15"/>
      <c r="H40" s="15"/>
      <c r="K40" s="46" t="s">
        <v>29</v>
      </c>
      <c r="L40" s="45">
        <f>MIN(C41:C43)</f>
        <v>500</v>
      </c>
    </row>
    <row r="41" spans="2:12" x14ac:dyDescent="0.25">
      <c r="B41" s="21" t="s">
        <v>14</v>
      </c>
      <c r="C41" s="51">
        <v>500</v>
      </c>
      <c r="D41" s="3">
        <f t="shared" ref="D41:D46" si="7">$L$40/C41</f>
        <v>1</v>
      </c>
      <c r="E41" s="4">
        <f t="shared" ref="E41:E46" si="8">D41/($D$41+$D$42+$D$43+$D$44+$D$45+$D$46)</f>
        <v>0.25225225225225223</v>
      </c>
    </row>
    <row r="42" spans="2:12" x14ac:dyDescent="0.25">
      <c r="B42" s="22" t="s">
        <v>15</v>
      </c>
      <c r="C42" s="11">
        <v>700</v>
      </c>
      <c r="D42" s="6">
        <f t="shared" si="7"/>
        <v>0.7142857142857143</v>
      </c>
      <c r="E42" s="7">
        <f t="shared" si="8"/>
        <v>0.18018018018018017</v>
      </c>
    </row>
    <row r="43" spans="2:12" x14ac:dyDescent="0.25">
      <c r="B43" s="22" t="s">
        <v>16</v>
      </c>
      <c r="C43" s="11">
        <v>1000</v>
      </c>
      <c r="D43" s="6">
        <f t="shared" si="7"/>
        <v>0.5</v>
      </c>
      <c r="E43" s="7">
        <f t="shared" si="8"/>
        <v>0.12612612612612611</v>
      </c>
    </row>
    <row r="44" spans="2:12" ht="30" x14ac:dyDescent="0.25">
      <c r="B44" s="22" t="s">
        <v>17</v>
      </c>
      <c r="C44" s="11">
        <v>1200</v>
      </c>
      <c r="D44" s="6">
        <f t="shared" si="7"/>
        <v>0.41666666666666669</v>
      </c>
      <c r="E44" s="7">
        <f t="shared" si="8"/>
        <v>0.10510510510510511</v>
      </c>
    </row>
    <row r="45" spans="2:12" ht="30" x14ac:dyDescent="0.25">
      <c r="B45" s="22" t="s">
        <v>18</v>
      </c>
      <c r="C45" s="11">
        <v>600</v>
      </c>
      <c r="D45" s="6">
        <f t="shared" si="7"/>
        <v>0.83333333333333337</v>
      </c>
      <c r="E45" s="7">
        <f t="shared" si="8"/>
        <v>0.21021021021021022</v>
      </c>
    </row>
    <row r="46" spans="2:12" ht="15.75" thickBot="1" x14ac:dyDescent="0.3">
      <c r="B46" s="23" t="s">
        <v>19</v>
      </c>
      <c r="C46" s="12">
        <v>1000</v>
      </c>
      <c r="D46" s="9">
        <f t="shared" si="7"/>
        <v>0.5</v>
      </c>
      <c r="E46" s="10">
        <f t="shared" si="8"/>
        <v>0.12612612612612611</v>
      </c>
    </row>
    <row r="47" spans="2:12" x14ac:dyDescent="0.25">
      <c r="B47" s="43"/>
    </row>
    <row r="48" spans="2:12" ht="15.75" thickBot="1" x14ac:dyDescent="0.3"/>
    <row r="49" spans="2:12" ht="30.75" thickBot="1" x14ac:dyDescent="0.3">
      <c r="B49" s="47" t="s">
        <v>24</v>
      </c>
      <c r="C49" s="17" t="s">
        <v>14</v>
      </c>
      <c r="D49" s="18" t="s">
        <v>15</v>
      </c>
      <c r="E49" s="18" t="s">
        <v>16</v>
      </c>
      <c r="F49" s="18" t="s">
        <v>17</v>
      </c>
      <c r="G49" s="18" t="s">
        <v>18</v>
      </c>
      <c r="H49" s="19" t="s">
        <v>19</v>
      </c>
      <c r="I49" s="20" t="s">
        <v>4</v>
      </c>
      <c r="K49" s="37" t="s">
        <v>21</v>
      </c>
      <c r="L49" s="38">
        <f>SUM(C50:H50,C51:H51,C52:H52,C53:H53,C54:H54,C55:H55)</f>
        <v>57.1</v>
      </c>
    </row>
    <row r="50" spans="2:12" x14ac:dyDescent="0.25">
      <c r="B50" s="21" t="s">
        <v>14</v>
      </c>
      <c r="C50" s="1">
        <v>1</v>
      </c>
      <c r="D50" s="2">
        <f>1/C51</f>
        <v>0.2</v>
      </c>
      <c r="E50" s="2">
        <f>1/C52</f>
        <v>0.5</v>
      </c>
      <c r="F50" s="2">
        <f>1/C53</f>
        <v>0.2</v>
      </c>
      <c r="G50" s="2">
        <f>1/C54</f>
        <v>0.5</v>
      </c>
      <c r="H50" s="2">
        <f>1/C55</f>
        <v>0.5</v>
      </c>
      <c r="I50" s="4">
        <f>SUM(C50:H50)/$L$49</f>
        <v>5.0788091068301226E-2</v>
      </c>
    </row>
    <row r="51" spans="2:12" ht="15" customHeight="1" x14ac:dyDescent="0.25">
      <c r="B51" s="22" t="s">
        <v>15</v>
      </c>
      <c r="C51" s="11">
        <v>5</v>
      </c>
      <c r="D51" s="5">
        <v>1</v>
      </c>
      <c r="E51" s="5">
        <f>1/D52</f>
        <v>4</v>
      </c>
      <c r="F51" s="5">
        <f>1/D53</f>
        <v>1</v>
      </c>
      <c r="G51" s="5">
        <f>1/D54</f>
        <v>3</v>
      </c>
      <c r="H51" s="5">
        <f>1/D55</f>
        <v>2</v>
      </c>
      <c r="I51" s="7">
        <f t="shared" ref="I51:I55" si="9">SUM(C51:H51)/$L$49</f>
        <v>0.28021015761821366</v>
      </c>
    </row>
    <row r="52" spans="2:12" ht="15" customHeight="1" x14ac:dyDescent="0.25">
      <c r="B52" s="22" t="s">
        <v>16</v>
      </c>
      <c r="C52" s="11">
        <v>2</v>
      </c>
      <c r="D52" s="13">
        <v>0.25</v>
      </c>
      <c r="E52" s="5">
        <v>1</v>
      </c>
      <c r="F52" s="5">
        <f t="shared" ref="F52" si="10">1/E53</f>
        <v>0.2</v>
      </c>
      <c r="G52" s="5">
        <f>1/E54</f>
        <v>0.5</v>
      </c>
      <c r="H52" s="5">
        <f>1/E55</f>
        <v>0.33333333333333331</v>
      </c>
      <c r="I52" s="7">
        <f t="shared" si="9"/>
        <v>7.5014594279042612E-2</v>
      </c>
    </row>
    <row r="53" spans="2:12" ht="30" x14ac:dyDescent="0.25">
      <c r="B53" s="22" t="s">
        <v>17</v>
      </c>
      <c r="C53" s="11">
        <v>5</v>
      </c>
      <c r="D53" s="13">
        <v>1</v>
      </c>
      <c r="E53" s="13">
        <v>5</v>
      </c>
      <c r="F53" s="5">
        <v>1</v>
      </c>
      <c r="G53" s="5">
        <f>1/F54</f>
        <v>4</v>
      </c>
      <c r="H53" s="5">
        <f>1/F55</f>
        <v>2</v>
      </c>
      <c r="I53" s="7">
        <f t="shared" si="9"/>
        <v>0.31523642732049034</v>
      </c>
    </row>
    <row r="54" spans="2:12" ht="30" x14ac:dyDescent="0.25">
      <c r="B54" s="22" t="s">
        <v>18</v>
      </c>
      <c r="C54" s="11">
        <v>2</v>
      </c>
      <c r="D54" s="13">
        <f>1/3</f>
        <v>0.33333333333333331</v>
      </c>
      <c r="E54" s="13">
        <v>2</v>
      </c>
      <c r="F54" s="13">
        <v>0.25</v>
      </c>
      <c r="G54" s="5">
        <v>1</v>
      </c>
      <c r="H54" s="5">
        <f>1/G55</f>
        <v>0.33333333333333331</v>
      </c>
      <c r="I54" s="7">
        <f t="shared" si="9"/>
        <v>0.1036193812025686</v>
      </c>
    </row>
    <row r="55" spans="2:12" ht="15.75" thickBot="1" x14ac:dyDescent="0.3">
      <c r="B55" s="23" t="s">
        <v>19</v>
      </c>
      <c r="C55" s="12">
        <v>2</v>
      </c>
      <c r="D55" s="14">
        <v>0.5</v>
      </c>
      <c r="E55" s="14">
        <v>3</v>
      </c>
      <c r="F55" s="14">
        <v>0.5</v>
      </c>
      <c r="G55" s="14">
        <v>3</v>
      </c>
      <c r="H55" s="9">
        <v>1</v>
      </c>
      <c r="I55" s="10">
        <f t="shared" si="9"/>
        <v>0.17513134851138354</v>
      </c>
    </row>
    <row r="59" spans="2:12" ht="15.75" thickBot="1" x14ac:dyDescent="0.3"/>
    <row r="60" spans="2:12" ht="30.75" thickBot="1" x14ac:dyDescent="0.3">
      <c r="B60" s="72"/>
      <c r="C60" s="74"/>
      <c r="D60" s="17" t="s">
        <v>14</v>
      </c>
      <c r="E60" s="18" t="s">
        <v>15</v>
      </c>
      <c r="F60" s="18" t="s">
        <v>16</v>
      </c>
      <c r="G60" s="18" t="s">
        <v>17</v>
      </c>
      <c r="H60" s="18" t="s">
        <v>18</v>
      </c>
      <c r="I60" s="20" t="s">
        <v>19</v>
      </c>
    </row>
    <row r="61" spans="2:12" x14ac:dyDescent="0.25">
      <c r="B61" s="39" t="s">
        <v>0</v>
      </c>
      <c r="C61" s="53">
        <f>I5</f>
        <v>0.21559680653403462</v>
      </c>
      <c r="D61" s="56">
        <f>I14</f>
        <v>5.7250799186283063E-2</v>
      </c>
      <c r="E61" s="57">
        <f>I15</f>
        <v>0.27898866608544026</v>
      </c>
      <c r="F61" s="57">
        <f>I16</f>
        <v>8.3405986631793078E-2</v>
      </c>
      <c r="G61" s="57">
        <f>I17</f>
        <v>0.29642545771578027</v>
      </c>
      <c r="H61" s="57">
        <f>I18</f>
        <v>0.13135716361522812</v>
      </c>
      <c r="I61" s="30">
        <f>I19</f>
        <v>0.15257192676547515</v>
      </c>
    </row>
    <row r="62" spans="2:12" x14ac:dyDescent="0.25">
      <c r="B62" s="40" t="s">
        <v>1</v>
      </c>
      <c r="C62" s="54">
        <f>I6</f>
        <v>0.156834682391296</v>
      </c>
      <c r="D62" s="52">
        <f>I23</f>
        <v>5.7250799186283063E-2</v>
      </c>
      <c r="E62" s="6">
        <f>I24</f>
        <v>0.27898866608544026</v>
      </c>
      <c r="F62" s="6">
        <f>I25</f>
        <v>8.3405986631793078E-2</v>
      </c>
      <c r="G62" s="6">
        <f>I26</f>
        <v>0.29642545771578027</v>
      </c>
      <c r="H62" s="6">
        <f>I27</f>
        <v>0.13135716361522812</v>
      </c>
      <c r="I62" s="7">
        <f>I28</f>
        <v>0.15257192676547515</v>
      </c>
    </row>
    <row r="63" spans="2:12" x14ac:dyDescent="0.25">
      <c r="B63" s="40" t="s">
        <v>2</v>
      </c>
      <c r="C63" s="54">
        <f>I7</f>
        <v>0.19417511337342708</v>
      </c>
      <c r="D63" s="52">
        <f>I32</f>
        <v>3.4473684210526309E-2</v>
      </c>
      <c r="E63" s="6">
        <f>I33</f>
        <v>0.28947368421052633</v>
      </c>
      <c r="F63" s="6">
        <f>I34</f>
        <v>0.1294736842105263</v>
      </c>
      <c r="G63" s="6">
        <f>I35</f>
        <v>0.29999999999999993</v>
      </c>
      <c r="H63" s="6">
        <f>I36</f>
        <v>9.5263157894736827E-2</v>
      </c>
      <c r="I63" s="7">
        <f>I37</f>
        <v>0.15131578947368418</v>
      </c>
    </row>
    <row r="64" spans="2:12" x14ac:dyDescent="0.25">
      <c r="B64" s="40" t="s">
        <v>3</v>
      </c>
      <c r="C64" s="54">
        <f>I8</f>
        <v>0.20502812016640443</v>
      </c>
      <c r="D64" s="52">
        <f>E41</f>
        <v>0.25225225225225223</v>
      </c>
      <c r="E64" s="6">
        <f>E42</f>
        <v>0.18018018018018017</v>
      </c>
      <c r="F64" s="6">
        <f>E43</f>
        <v>0.12612612612612611</v>
      </c>
      <c r="G64" s="6">
        <f>E44</f>
        <v>0.10510510510510511</v>
      </c>
      <c r="H64" s="6">
        <f>E45</f>
        <v>0.21021021021021022</v>
      </c>
      <c r="I64" s="7">
        <f>E46</f>
        <v>0.12612612612612611</v>
      </c>
    </row>
    <row r="65" spans="2:9" ht="15.75" thickBot="1" x14ac:dyDescent="0.3">
      <c r="B65" s="41" t="s">
        <v>4</v>
      </c>
      <c r="C65" s="55">
        <f>I9</f>
        <v>0.22836527753483779</v>
      </c>
      <c r="D65" s="66">
        <f>I50</f>
        <v>5.0788091068301226E-2</v>
      </c>
      <c r="E65" s="67">
        <f>I51</f>
        <v>0.28021015761821366</v>
      </c>
      <c r="F65" s="67">
        <f>I52</f>
        <v>7.5014594279042612E-2</v>
      </c>
      <c r="G65" s="67">
        <f>I53</f>
        <v>0.31523642732049034</v>
      </c>
      <c r="H65" s="67">
        <f>I54</f>
        <v>0.1036193812025686</v>
      </c>
      <c r="I65" s="68">
        <f>I55</f>
        <v>0.17513134851138354</v>
      </c>
    </row>
    <row r="66" spans="2:9" ht="15.75" thickBot="1" x14ac:dyDescent="0.3">
      <c r="B66" s="72" t="s">
        <v>25</v>
      </c>
      <c r="C66" s="73"/>
      <c r="D66" s="69">
        <f>$C$61*D61+$C$62*D62+$C$63*D63+$C$64*D64+$C$65*D65</f>
        <v>9.1332973522389338E-2</v>
      </c>
      <c r="E66" s="70">
        <f t="shared" ref="E66:I66" si="11">$C$61*E61+$C$62*E62+$C$63*E63+$C$64*E64+$C$65*E65</f>
        <v>0.2610450237998454</v>
      </c>
      <c r="F66" s="70">
        <f t="shared" si="11"/>
        <v>9.9193714282226439E-2</v>
      </c>
      <c r="G66" s="70">
        <f t="shared" si="11"/>
        <v>0.26218926491821531</v>
      </c>
      <c r="H66" s="70">
        <f t="shared" si="11"/>
        <v>0.13418135149624574</v>
      </c>
      <c r="I66" s="71">
        <f t="shared" si="11"/>
        <v>0.15205767198107764</v>
      </c>
    </row>
  </sheetData>
  <mergeCells count="3">
    <mergeCell ref="B66:C66"/>
    <mergeCell ref="B60:C60"/>
    <mergeCell ref="D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Szcinski, Jeff</dc:creator>
  <cp:lastModifiedBy>Jeff Szcinski II</cp:lastModifiedBy>
  <dcterms:created xsi:type="dcterms:W3CDTF">2013-08-22T23:57:59Z</dcterms:created>
  <dcterms:modified xsi:type="dcterms:W3CDTF">2014-01-17T19:29:22Z</dcterms:modified>
</cp:coreProperties>
</file>