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s/src/Kartana9/"/>
    </mc:Choice>
  </mc:AlternateContent>
  <xr:revisionPtr revIDLastSave="0" documentId="8_{0292E661-B544-D34E-AD25-2BD0329F5666}" xr6:coauthVersionLast="47" xr6:coauthVersionMax="47" xr10:uidLastSave="{00000000-0000-0000-0000-000000000000}"/>
  <bookViews>
    <workbookView xWindow="6280" yWindow="760" windowWidth="33640" windowHeight="21580" xr2:uid="{1A9992FB-C001-7647-8C04-DC19BDE12C33}"/>
  </bookViews>
  <sheets>
    <sheet name="MainInstructionCard" sheetId="1" r:id="rId1"/>
    <sheet name="Assembler" sheetId="12" r:id="rId2"/>
    <sheet name="Sheet4" sheetId="4" r:id="rId3"/>
  </sheets>
  <definedNames>
    <definedName name="_xlnm.Print_Area" localSheetId="0">MainInstructionCard!$B$1:$BM$143</definedName>
    <definedName name="_xlnm.Print_Titles" localSheetId="0">MainInstructionCard!$3:$3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8" i="12" l="1"/>
  <c r="T48" i="12" s="1"/>
  <c r="Q48" i="12"/>
  <c r="V48" i="12" s="1"/>
  <c r="P48" i="12"/>
  <c r="P47" i="12"/>
  <c r="S47" i="12" s="1"/>
  <c r="T47" i="12" s="1"/>
  <c r="S46" i="12"/>
  <c r="T46" i="12" s="1"/>
  <c r="Q46" i="12"/>
  <c r="V46" i="12" s="1"/>
  <c r="P46" i="12"/>
  <c r="S45" i="12"/>
  <c r="T45" i="12" s="1"/>
  <c r="P45" i="12"/>
  <c r="Q45" i="12" s="1"/>
  <c r="P44" i="12"/>
  <c r="S44" i="12" s="1"/>
  <c r="T44" i="12" s="1"/>
  <c r="V43" i="12"/>
  <c r="T43" i="12"/>
  <c r="S43" i="12"/>
  <c r="Q43" i="12"/>
  <c r="U43" i="12" s="1"/>
  <c r="P43" i="12"/>
  <c r="Q42" i="12"/>
  <c r="U42" i="12" s="1"/>
  <c r="P42" i="12"/>
  <c r="S42" i="12" s="1"/>
  <c r="T42" i="12" s="1"/>
  <c r="V41" i="12"/>
  <c r="Q41" i="12"/>
  <c r="U41" i="12" s="1"/>
  <c r="P41" i="12"/>
  <c r="S41" i="12" s="1"/>
  <c r="T41" i="12" s="1"/>
  <c r="U40" i="12"/>
  <c r="S40" i="12"/>
  <c r="T40" i="12" s="1"/>
  <c r="Q40" i="12"/>
  <c r="V40" i="12" s="1"/>
  <c r="P40" i="12"/>
  <c r="P39" i="12"/>
  <c r="S39" i="12" s="1"/>
  <c r="T39" i="12" s="1"/>
  <c r="S38" i="12"/>
  <c r="T38" i="12" s="1"/>
  <c r="Q38" i="12"/>
  <c r="V38" i="12" s="1"/>
  <c r="P38" i="12"/>
  <c r="P37" i="12"/>
  <c r="S37" i="12" s="1"/>
  <c r="T37" i="12" s="1"/>
  <c r="S36" i="12"/>
  <c r="T36" i="12" s="1"/>
  <c r="Q36" i="12"/>
  <c r="V36" i="12" s="1"/>
  <c r="P36" i="12"/>
  <c r="S35" i="12"/>
  <c r="T35" i="12" s="1"/>
  <c r="P35" i="12"/>
  <c r="Q35" i="12" s="1"/>
  <c r="P34" i="12"/>
  <c r="S34" i="12" s="1"/>
  <c r="T34" i="12" s="1"/>
  <c r="V33" i="12"/>
  <c r="T33" i="12"/>
  <c r="S33" i="12"/>
  <c r="Q33" i="12"/>
  <c r="U33" i="12" s="1"/>
  <c r="P33" i="12"/>
  <c r="Q32" i="12"/>
  <c r="U32" i="12" s="1"/>
  <c r="P32" i="12"/>
  <c r="S32" i="12" s="1"/>
  <c r="T32" i="12" s="1"/>
  <c r="V31" i="12"/>
  <c r="Q31" i="12"/>
  <c r="U31" i="12" s="1"/>
  <c r="P31" i="12"/>
  <c r="S31" i="12" s="1"/>
  <c r="T31" i="12" s="1"/>
  <c r="U30" i="12"/>
  <c r="S30" i="12"/>
  <c r="T30" i="12" s="1"/>
  <c r="Q30" i="12"/>
  <c r="V30" i="12" s="1"/>
  <c r="P30" i="12"/>
  <c r="P29" i="12"/>
  <c r="S29" i="12" s="1"/>
  <c r="T29" i="12" s="1"/>
  <c r="S28" i="12"/>
  <c r="T28" i="12" s="1"/>
  <c r="Q28" i="12"/>
  <c r="V28" i="12" s="1"/>
  <c r="P28" i="12"/>
  <c r="P27" i="12"/>
  <c r="S27" i="12" s="1"/>
  <c r="T27" i="12" s="1"/>
  <c r="S26" i="12"/>
  <c r="T26" i="12" s="1"/>
  <c r="Q26" i="12"/>
  <c r="V26" i="12" s="1"/>
  <c r="P26" i="12"/>
  <c r="S25" i="12"/>
  <c r="T25" i="12" s="1"/>
  <c r="P25" i="12"/>
  <c r="Q25" i="12" s="1"/>
  <c r="R24" i="12"/>
  <c r="P24" i="12"/>
  <c r="S24" i="12" s="1"/>
  <c r="T24" i="12" s="1"/>
  <c r="R10" i="12"/>
  <c r="R9" i="12"/>
  <c r="R8" i="12"/>
  <c r="R7" i="12"/>
  <c r="R6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8" i="12"/>
  <c r="P23" i="12"/>
  <c r="S23" i="12" s="1"/>
  <c r="V22" i="12"/>
  <c r="Q22" i="12"/>
  <c r="U22" i="12" s="1"/>
  <c r="P22" i="12"/>
  <c r="S22" i="12" s="1"/>
  <c r="S21" i="12"/>
  <c r="Q21" i="12"/>
  <c r="V21" i="12" s="1"/>
  <c r="P21" i="12"/>
  <c r="P20" i="12"/>
  <c r="S20" i="12" s="1"/>
  <c r="U19" i="12"/>
  <c r="Q19" i="12"/>
  <c r="V19" i="12" s="1"/>
  <c r="P19" i="12"/>
  <c r="S19" i="12" s="1"/>
  <c r="U18" i="12"/>
  <c r="S18" i="12"/>
  <c r="Q18" i="12"/>
  <c r="V18" i="12" s="1"/>
  <c r="P18" i="12"/>
  <c r="Q17" i="12"/>
  <c r="V17" i="12" s="1"/>
  <c r="P17" i="12"/>
  <c r="S17" i="12" s="1"/>
  <c r="V16" i="12"/>
  <c r="S16" i="12"/>
  <c r="Q16" i="12"/>
  <c r="U16" i="12" s="1"/>
  <c r="P16" i="12"/>
  <c r="S15" i="12"/>
  <c r="P15" i="12"/>
  <c r="Q15" i="12" s="1"/>
  <c r="P14" i="12"/>
  <c r="S14" i="12" s="1"/>
  <c r="P13" i="12"/>
  <c r="S13" i="12" s="1"/>
  <c r="V12" i="12"/>
  <c r="Q12" i="12"/>
  <c r="U12" i="12" s="1"/>
  <c r="P12" i="12"/>
  <c r="S12" i="12" s="1"/>
  <c r="S11" i="12"/>
  <c r="Q11" i="12"/>
  <c r="V11" i="12" s="1"/>
  <c r="P11" i="12"/>
  <c r="P10" i="12"/>
  <c r="S10" i="12" s="1"/>
  <c r="T10" i="12" s="1"/>
  <c r="Q9" i="12"/>
  <c r="P9" i="12"/>
  <c r="S9" i="12" s="1"/>
  <c r="T9" i="12" s="1"/>
  <c r="P8" i="12"/>
  <c r="S8" i="12" s="1"/>
  <c r="T7" i="12"/>
  <c r="S7" i="12"/>
  <c r="P7" i="12"/>
  <c r="Q7" i="12" s="1"/>
  <c r="T6" i="12"/>
  <c r="P6" i="12"/>
  <c r="S6" i="12" s="1"/>
  <c r="F138" i="12"/>
  <c r="C138" i="12"/>
  <c r="F137" i="12"/>
  <c r="C137" i="12"/>
  <c r="F136" i="12"/>
  <c r="C136" i="12"/>
  <c r="F135" i="12"/>
  <c r="C135" i="12"/>
  <c r="F134" i="12"/>
  <c r="C134" i="12"/>
  <c r="F133" i="12"/>
  <c r="C133" i="12"/>
  <c r="F131" i="12"/>
  <c r="C131" i="12"/>
  <c r="F129" i="12"/>
  <c r="C129" i="12"/>
  <c r="F128" i="12"/>
  <c r="C128" i="12"/>
  <c r="F127" i="12"/>
  <c r="C127" i="12"/>
  <c r="F126" i="12"/>
  <c r="C126" i="12"/>
  <c r="F124" i="12"/>
  <c r="C124" i="12"/>
  <c r="F123" i="12"/>
  <c r="C123" i="12"/>
  <c r="F122" i="12"/>
  <c r="C122" i="12"/>
  <c r="F121" i="12"/>
  <c r="C121" i="12"/>
  <c r="F120" i="12"/>
  <c r="C120" i="12"/>
  <c r="F119" i="12"/>
  <c r="C119" i="12"/>
  <c r="F118" i="12"/>
  <c r="C118" i="12"/>
  <c r="F117" i="12"/>
  <c r="C117" i="12"/>
  <c r="F116" i="12"/>
  <c r="C116" i="12"/>
  <c r="F115" i="12"/>
  <c r="C115" i="12"/>
  <c r="F114" i="12"/>
  <c r="C114" i="12"/>
  <c r="F113" i="12"/>
  <c r="C113" i="12"/>
  <c r="F112" i="12"/>
  <c r="C112" i="12"/>
  <c r="F111" i="12"/>
  <c r="C111" i="12"/>
  <c r="F110" i="12"/>
  <c r="C110" i="12"/>
  <c r="F109" i="12"/>
  <c r="C109" i="12"/>
  <c r="F108" i="12"/>
  <c r="C108" i="12"/>
  <c r="F107" i="12"/>
  <c r="C107" i="12"/>
  <c r="F106" i="12"/>
  <c r="C106" i="12"/>
  <c r="F105" i="12"/>
  <c r="C105" i="12"/>
  <c r="F104" i="12"/>
  <c r="C104" i="12"/>
  <c r="F103" i="12"/>
  <c r="C103" i="12"/>
  <c r="F102" i="12"/>
  <c r="C102" i="12"/>
  <c r="F101" i="12"/>
  <c r="C101" i="12"/>
  <c r="F100" i="12"/>
  <c r="C100" i="12"/>
  <c r="F99" i="12"/>
  <c r="C99" i="12"/>
  <c r="F98" i="12"/>
  <c r="C98" i="12"/>
  <c r="F97" i="12"/>
  <c r="C97" i="12"/>
  <c r="F96" i="12"/>
  <c r="C96" i="12"/>
  <c r="F95" i="12"/>
  <c r="C95" i="12"/>
  <c r="F94" i="12"/>
  <c r="C94" i="12"/>
  <c r="F93" i="12"/>
  <c r="C93" i="12"/>
  <c r="F92" i="12"/>
  <c r="C92" i="12"/>
  <c r="F91" i="12"/>
  <c r="C91" i="12"/>
  <c r="F90" i="12"/>
  <c r="C90" i="12"/>
  <c r="F89" i="12"/>
  <c r="C89" i="12"/>
  <c r="F88" i="12"/>
  <c r="C88" i="12"/>
  <c r="F87" i="12"/>
  <c r="C87" i="12"/>
  <c r="F86" i="12"/>
  <c r="C86" i="12"/>
  <c r="F85" i="12"/>
  <c r="C85" i="12"/>
  <c r="F84" i="12"/>
  <c r="C84" i="12"/>
  <c r="F83" i="12"/>
  <c r="C83" i="12"/>
  <c r="F82" i="12"/>
  <c r="C82" i="12"/>
  <c r="F81" i="12"/>
  <c r="C81" i="12"/>
  <c r="F80" i="12"/>
  <c r="C80" i="12"/>
  <c r="F79" i="12"/>
  <c r="C79" i="12"/>
  <c r="F78" i="12"/>
  <c r="C78" i="12"/>
  <c r="F77" i="12"/>
  <c r="C77" i="12"/>
  <c r="F76" i="12"/>
  <c r="C76" i="12"/>
  <c r="F75" i="12"/>
  <c r="C75" i="12"/>
  <c r="F74" i="12"/>
  <c r="C74" i="12"/>
  <c r="F73" i="12"/>
  <c r="C73" i="12"/>
  <c r="F72" i="12"/>
  <c r="C72" i="12"/>
  <c r="F71" i="12"/>
  <c r="C71" i="12"/>
  <c r="F70" i="12"/>
  <c r="C70" i="12"/>
  <c r="F69" i="12"/>
  <c r="C69" i="12"/>
  <c r="F68" i="12"/>
  <c r="C68" i="12"/>
  <c r="F67" i="12"/>
  <c r="C67" i="12"/>
  <c r="F66" i="12"/>
  <c r="C66" i="12"/>
  <c r="F65" i="12"/>
  <c r="C65" i="12"/>
  <c r="F63" i="12"/>
  <c r="C63" i="12"/>
  <c r="F62" i="12"/>
  <c r="C62" i="12"/>
  <c r="F60" i="12"/>
  <c r="C60" i="12"/>
  <c r="F59" i="12"/>
  <c r="C59" i="12"/>
  <c r="F57" i="12"/>
  <c r="C57" i="12"/>
  <c r="F56" i="12"/>
  <c r="C56" i="12"/>
  <c r="F55" i="12"/>
  <c r="C55" i="12"/>
  <c r="F54" i="12"/>
  <c r="C54" i="12"/>
  <c r="F52" i="12"/>
  <c r="C52" i="12"/>
  <c r="F51" i="12"/>
  <c r="C51" i="12"/>
  <c r="F50" i="12"/>
  <c r="C50" i="12"/>
  <c r="F49" i="12"/>
  <c r="C49" i="12"/>
  <c r="F48" i="12"/>
  <c r="C48" i="12"/>
  <c r="F47" i="12"/>
  <c r="C47" i="12"/>
  <c r="F46" i="12"/>
  <c r="C46" i="12"/>
  <c r="F45" i="12"/>
  <c r="C45" i="12"/>
  <c r="F44" i="12"/>
  <c r="C44" i="12"/>
  <c r="F43" i="12"/>
  <c r="C43" i="12"/>
  <c r="F42" i="12"/>
  <c r="C42" i="12"/>
  <c r="F41" i="12"/>
  <c r="C41" i="12"/>
  <c r="F40" i="12"/>
  <c r="C40" i="12"/>
  <c r="F39" i="12"/>
  <c r="C39" i="12"/>
  <c r="F38" i="12"/>
  <c r="C38" i="12"/>
  <c r="F37" i="12"/>
  <c r="C37" i="12"/>
  <c r="F36" i="12"/>
  <c r="C36" i="12"/>
  <c r="F35" i="12"/>
  <c r="C35" i="12"/>
  <c r="F34" i="12"/>
  <c r="C34" i="12"/>
  <c r="F33" i="12"/>
  <c r="C33" i="12"/>
  <c r="F32" i="12"/>
  <c r="C32" i="12"/>
  <c r="F31" i="12"/>
  <c r="C31" i="12"/>
  <c r="F30" i="12"/>
  <c r="C30" i="12"/>
  <c r="F29" i="12"/>
  <c r="C29" i="12"/>
  <c r="F28" i="12"/>
  <c r="C28" i="12"/>
  <c r="F27" i="12"/>
  <c r="C27" i="12"/>
  <c r="F26" i="12"/>
  <c r="C26" i="12"/>
  <c r="F25" i="12"/>
  <c r="C25" i="12"/>
  <c r="F24" i="12"/>
  <c r="C24" i="12"/>
  <c r="F23" i="12"/>
  <c r="C23" i="12"/>
  <c r="F22" i="12"/>
  <c r="C22" i="12"/>
  <c r="F21" i="12"/>
  <c r="C21" i="12"/>
  <c r="F20" i="12"/>
  <c r="C20" i="12"/>
  <c r="F19" i="12"/>
  <c r="C19" i="12"/>
  <c r="F18" i="12"/>
  <c r="C18" i="12"/>
  <c r="F17" i="12"/>
  <c r="C17" i="12"/>
  <c r="F16" i="12"/>
  <c r="C16" i="12"/>
  <c r="F15" i="12"/>
  <c r="C15" i="12"/>
  <c r="F14" i="12"/>
  <c r="C14" i="12"/>
  <c r="F13" i="12"/>
  <c r="C13" i="12"/>
  <c r="F12" i="12"/>
  <c r="C12" i="12"/>
  <c r="F11" i="12"/>
  <c r="C11" i="12"/>
  <c r="F10" i="12"/>
  <c r="C10" i="12"/>
  <c r="F9" i="12"/>
  <c r="C9" i="12"/>
  <c r="F8" i="12"/>
  <c r="C8" i="12"/>
  <c r="F7" i="12"/>
  <c r="C7" i="12"/>
  <c r="F6" i="12"/>
  <c r="C6" i="12"/>
  <c r="F5" i="12"/>
  <c r="C5" i="12"/>
  <c r="F4" i="12"/>
  <c r="C4" i="12"/>
  <c r="H135" i="1"/>
  <c r="P135" i="1" s="1"/>
  <c r="H137" i="1"/>
  <c r="P137" i="1" s="1"/>
  <c r="H69" i="1"/>
  <c r="P69" i="1" s="1"/>
  <c r="H143" i="1"/>
  <c r="H142" i="1"/>
  <c r="H141" i="1"/>
  <c r="H140" i="1"/>
  <c r="H139" i="1"/>
  <c r="H138" i="1"/>
  <c r="H136" i="1"/>
  <c r="P136" i="1" s="1"/>
  <c r="H134" i="1"/>
  <c r="P134" i="1" s="1"/>
  <c r="H133" i="1"/>
  <c r="H132" i="1"/>
  <c r="P132" i="1" s="1"/>
  <c r="H131" i="1"/>
  <c r="H130" i="1"/>
  <c r="H129" i="1"/>
  <c r="H128" i="1"/>
  <c r="H127" i="1"/>
  <c r="H126" i="1"/>
  <c r="H125" i="1"/>
  <c r="H124" i="1"/>
  <c r="H123" i="1"/>
  <c r="P123" i="1" s="1"/>
  <c r="H122" i="1"/>
  <c r="P122" i="1" s="1"/>
  <c r="H121" i="1"/>
  <c r="P121" i="1" s="1"/>
  <c r="H120" i="1"/>
  <c r="P120" i="1" s="1"/>
  <c r="H119" i="1"/>
  <c r="P119" i="1" s="1"/>
  <c r="H118" i="1"/>
  <c r="P118" i="1" s="1"/>
  <c r="H117" i="1"/>
  <c r="P117" i="1" s="1"/>
  <c r="H116" i="1"/>
  <c r="H115" i="1"/>
  <c r="P115" i="1" s="1"/>
  <c r="H114" i="1"/>
  <c r="P114" i="1" s="1"/>
  <c r="H113" i="1"/>
  <c r="P113" i="1" s="1"/>
  <c r="H112" i="1"/>
  <c r="H111" i="1"/>
  <c r="H110" i="1"/>
  <c r="P110" i="1" s="1"/>
  <c r="H109" i="1"/>
  <c r="P109" i="1" s="1"/>
  <c r="H108" i="1"/>
  <c r="H107" i="1"/>
  <c r="P107" i="1" s="1"/>
  <c r="H106" i="1"/>
  <c r="P106" i="1" s="1"/>
  <c r="H105" i="1"/>
  <c r="P105" i="1" s="1"/>
  <c r="H104" i="1"/>
  <c r="P104" i="1" s="1"/>
  <c r="H103" i="1"/>
  <c r="P103" i="1" s="1"/>
  <c r="H102" i="1"/>
  <c r="P102" i="1" s="1"/>
  <c r="H101" i="1"/>
  <c r="P101" i="1" s="1"/>
  <c r="H100" i="1"/>
  <c r="H99" i="1"/>
  <c r="H98" i="1"/>
  <c r="P98" i="1" s="1"/>
  <c r="H97" i="1"/>
  <c r="P97" i="1" s="1"/>
  <c r="H96" i="1"/>
  <c r="H95" i="1"/>
  <c r="H94" i="1"/>
  <c r="P94" i="1" s="1"/>
  <c r="H93" i="1"/>
  <c r="P93" i="1" s="1"/>
  <c r="H92" i="1"/>
  <c r="H91" i="1"/>
  <c r="H90" i="1"/>
  <c r="H89" i="1"/>
  <c r="H88" i="1"/>
  <c r="H87" i="1"/>
  <c r="P87" i="1" s="1"/>
  <c r="H86" i="1"/>
  <c r="H85" i="1"/>
  <c r="P85" i="1" s="1"/>
  <c r="H84" i="1"/>
  <c r="H83" i="1"/>
  <c r="P83" i="1" s="1"/>
  <c r="H82" i="1"/>
  <c r="P82" i="1" s="1"/>
  <c r="H81" i="1"/>
  <c r="P81" i="1" s="1"/>
  <c r="H80" i="1"/>
  <c r="P80" i="1" s="1"/>
  <c r="H79" i="1"/>
  <c r="P79" i="1" s="1"/>
  <c r="H78" i="1"/>
  <c r="H77" i="1"/>
  <c r="H76" i="1"/>
  <c r="H75" i="1"/>
  <c r="H74" i="1"/>
  <c r="H73" i="1"/>
  <c r="H72" i="1"/>
  <c r="H71" i="1"/>
  <c r="H70" i="1"/>
  <c r="H68" i="1"/>
  <c r="P68" i="1" s="1"/>
  <c r="H67" i="1"/>
  <c r="H66" i="1"/>
  <c r="P66" i="1" s="1"/>
  <c r="H65" i="1"/>
  <c r="P65" i="1" s="1"/>
  <c r="H64" i="1"/>
  <c r="H63" i="1"/>
  <c r="P63" i="1" s="1"/>
  <c r="H62" i="1"/>
  <c r="P62" i="1" s="1"/>
  <c r="H61" i="1"/>
  <c r="H60" i="1"/>
  <c r="H59" i="1"/>
  <c r="H58" i="1"/>
  <c r="P58" i="1" s="1"/>
  <c r="H57" i="1"/>
  <c r="P57" i="1" s="1"/>
  <c r="H56" i="1"/>
  <c r="H55" i="1"/>
  <c r="P55" i="1" s="1"/>
  <c r="H54" i="1"/>
  <c r="P54" i="1" s="1"/>
  <c r="H53" i="1"/>
  <c r="P53" i="1" s="1"/>
  <c r="H52" i="1"/>
  <c r="P52" i="1" s="1"/>
  <c r="H51" i="1"/>
  <c r="P51" i="1" s="1"/>
  <c r="H50" i="1"/>
  <c r="H49" i="1"/>
  <c r="H48" i="1"/>
  <c r="H47" i="1"/>
  <c r="H46" i="1"/>
  <c r="P46" i="1" s="1"/>
  <c r="H45" i="1"/>
  <c r="P45" i="1" s="1"/>
  <c r="H44" i="1"/>
  <c r="P44" i="1" s="1"/>
  <c r="H43" i="1"/>
  <c r="P43" i="1" s="1"/>
  <c r="H42" i="1"/>
  <c r="H41" i="1"/>
  <c r="H40" i="1"/>
  <c r="H39" i="1"/>
  <c r="P39" i="1" s="1"/>
  <c r="H38" i="1"/>
  <c r="P38" i="1" s="1"/>
  <c r="H37" i="1"/>
  <c r="P37" i="1" s="1"/>
  <c r="H36" i="1"/>
  <c r="P36" i="1" s="1"/>
  <c r="H35" i="1"/>
  <c r="P35" i="1" s="1"/>
  <c r="H34" i="1"/>
  <c r="P34" i="1" s="1"/>
  <c r="H33" i="1"/>
  <c r="P33" i="1" s="1"/>
  <c r="H32" i="1"/>
  <c r="H31" i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H23" i="1"/>
  <c r="H22" i="1"/>
  <c r="H21" i="1"/>
  <c r="P21" i="1" s="1"/>
  <c r="H20" i="1"/>
  <c r="H19" i="1"/>
  <c r="P19" i="1" s="1"/>
  <c r="H18" i="1"/>
  <c r="H17" i="1"/>
  <c r="P17" i="1" s="1"/>
  <c r="H16" i="1"/>
  <c r="H15" i="1"/>
  <c r="P15" i="1" s="1"/>
  <c r="H14" i="1"/>
  <c r="P14" i="1" s="1"/>
  <c r="H13" i="1"/>
  <c r="P13" i="1" s="1"/>
  <c r="H12" i="1"/>
  <c r="P12" i="1" s="1"/>
  <c r="H11" i="1"/>
  <c r="P11" i="1" s="1"/>
  <c r="H10" i="1"/>
  <c r="P10" i="1" s="1"/>
  <c r="H9" i="1"/>
  <c r="P9" i="1" s="1"/>
  <c r="D143" i="1"/>
  <c r="D142" i="1"/>
  <c r="D141" i="1"/>
  <c r="D140" i="1"/>
  <c r="D139" i="1"/>
  <c r="D138" i="1"/>
  <c r="D136" i="1"/>
  <c r="D134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5" i="1"/>
  <c r="D64" i="1"/>
  <c r="D62" i="1"/>
  <c r="D61" i="1"/>
  <c r="D60" i="1"/>
  <c r="D59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143" i="1"/>
  <c r="C142" i="1"/>
  <c r="C141" i="1"/>
  <c r="C140" i="1"/>
  <c r="C139" i="1"/>
  <c r="C138" i="1"/>
  <c r="C136" i="1"/>
  <c r="C134" i="1"/>
  <c r="C133" i="1"/>
  <c r="C132" i="1"/>
  <c r="C131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8" i="1"/>
  <c r="C67" i="1"/>
  <c r="C65" i="1"/>
  <c r="C64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G136" i="1"/>
  <c r="F136" i="1"/>
  <c r="E136" i="1"/>
  <c r="U143" i="1"/>
  <c r="U142" i="1"/>
  <c r="U141" i="1"/>
  <c r="U140" i="1"/>
  <c r="U139" i="1"/>
  <c r="U136" i="1"/>
  <c r="U138" i="1"/>
  <c r="U134" i="1"/>
  <c r="U133" i="1"/>
  <c r="U132" i="1"/>
  <c r="U131" i="1"/>
  <c r="U130" i="1"/>
  <c r="U128" i="1"/>
  <c r="U127" i="1"/>
  <c r="U126" i="1"/>
  <c r="U125" i="1"/>
  <c r="U129" i="1"/>
  <c r="U41" i="1"/>
  <c r="G9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8" i="1"/>
  <c r="U67" i="1"/>
  <c r="U65" i="1"/>
  <c r="U64" i="1"/>
  <c r="U62" i="1"/>
  <c r="U61" i="1"/>
  <c r="U60" i="1"/>
  <c r="U59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57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G143" i="1"/>
  <c r="G142" i="1"/>
  <c r="G141" i="1"/>
  <c r="G140" i="1"/>
  <c r="G139" i="1"/>
  <c r="G138" i="1"/>
  <c r="G134" i="1"/>
  <c r="G133" i="1"/>
  <c r="G132" i="1"/>
  <c r="G131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8" i="1"/>
  <c r="G67" i="1"/>
  <c r="G65" i="1"/>
  <c r="G64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F143" i="1"/>
  <c r="F142" i="1"/>
  <c r="F141" i="1"/>
  <c r="F140" i="1"/>
  <c r="F139" i="1"/>
  <c r="F138" i="1"/>
  <c r="F134" i="1"/>
  <c r="F133" i="1"/>
  <c r="F132" i="1"/>
  <c r="F131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8" i="1"/>
  <c r="F67" i="1"/>
  <c r="F65" i="1"/>
  <c r="F64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9" i="1"/>
  <c r="E143" i="1"/>
  <c r="E142" i="1"/>
  <c r="E141" i="1"/>
  <c r="E140" i="1"/>
  <c r="E139" i="1"/>
  <c r="E138" i="1"/>
  <c r="E134" i="1"/>
  <c r="E133" i="1"/>
  <c r="E132" i="1"/>
  <c r="E131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5" i="1"/>
  <c r="E64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V25" i="12" l="1"/>
  <c r="U25" i="12"/>
  <c r="V45" i="12"/>
  <c r="U45" i="12"/>
  <c r="V35" i="12"/>
  <c r="U35" i="12"/>
  <c r="Q29" i="12"/>
  <c r="Q39" i="12"/>
  <c r="U26" i="12"/>
  <c r="U36" i="12"/>
  <c r="U46" i="12"/>
  <c r="Q27" i="12"/>
  <c r="V32" i="12"/>
  <c r="Q37" i="12"/>
  <c r="V42" i="12"/>
  <c r="Q47" i="12"/>
  <c r="Q24" i="12"/>
  <c r="Q34" i="12"/>
  <c r="Q44" i="12"/>
  <c r="U28" i="12"/>
  <c r="U38" i="12"/>
  <c r="U48" i="12"/>
  <c r="U15" i="12"/>
  <c r="V15" i="12"/>
  <c r="Q14" i="12"/>
  <c r="Q10" i="12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Q20" i="12"/>
  <c r="U11" i="12"/>
  <c r="Q13" i="12"/>
  <c r="U21" i="12"/>
  <c r="Q23" i="12"/>
  <c r="U17" i="12"/>
  <c r="Q6" i="12"/>
  <c r="Q8" i="12"/>
  <c r="U9" i="12"/>
  <c r="V9" i="12"/>
  <c r="V7" i="12"/>
  <c r="U7" i="12"/>
  <c r="U44" i="12" l="1"/>
  <c r="V44" i="12"/>
  <c r="V47" i="12"/>
  <c r="U47" i="12"/>
  <c r="V39" i="12"/>
  <c r="U39" i="12"/>
  <c r="V37" i="12"/>
  <c r="U37" i="12"/>
  <c r="U34" i="12"/>
  <c r="V34" i="12"/>
  <c r="U24" i="12"/>
  <c r="R25" i="12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V24" i="12"/>
  <c r="U29" i="12"/>
  <c r="V29" i="12"/>
  <c r="V27" i="12"/>
  <c r="U27" i="12"/>
  <c r="V23" i="12"/>
  <c r="U23" i="12"/>
  <c r="V13" i="12"/>
  <c r="U13" i="12"/>
  <c r="V20" i="12"/>
  <c r="U20" i="12"/>
  <c r="V10" i="12"/>
  <c r="U10" i="12"/>
  <c r="V14" i="12"/>
  <c r="U14" i="12"/>
  <c r="V6" i="12"/>
  <c r="U6" i="12"/>
  <c r="V8" i="12"/>
  <c r="U8" i="12"/>
</calcChain>
</file>

<file path=xl/sharedStrings.xml><?xml version="1.0" encoding="utf-8"?>
<sst xmlns="http://schemas.openxmlformats.org/spreadsheetml/2006/main" count="1880" uniqueCount="413">
  <si>
    <t>Instruction Word</t>
  </si>
  <si>
    <t>Mneumonic</t>
  </si>
  <si>
    <t>NOP</t>
  </si>
  <si>
    <t>No Operation</t>
  </si>
  <si>
    <t>Operation</t>
  </si>
  <si>
    <t>Flags</t>
  </si>
  <si>
    <t>ADD a,b,c</t>
  </si>
  <si>
    <t>Add Reg-a and Reg-b, Store in Reg-c</t>
  </si>
  <si>
    <t>SUB a,b,c</t>
  </si>
  <si>
    <t>AND a,b,c</t>
  </si>
  <si>
    <t>OR a,b,c</t>
  </si>
  <si>
    <t>XOR a,b,c</t>
  </si>
  <si>
    <t>Sub Reg-b from Reg-a, Store in Reg-c</t>
  </si>
  <si>
    <t>ZF</t>
  </si>
  <si>
    <t>Logical AND Reg-a and Reg-b, Store in Reg-c</t>
  </si>
  <si>
    <t>Logical OR Reg-a and Reg-b, Store in Reg-c</t>
  </si>
  <si>
    <t>Logical XOR Reg-a and Reg-b, Store in Reg-c</t>
  </si>
  <si>
    <t>Logical NOT Reg-a into Reg-c</t>
  </si>
  <si>
    <t>ALU_FUNC/3</t>
  </si>
  <si>
    <t xml:space="preserve"> </t>
  </si>
  <si>
    <t>00</t>
  </si>
  <si>
    <t>01</t>
  </si>
  <si>
    <t>10</t>
  </si>
  <si>
    <t>11</t>
  </si>
  <si>
    <t>000</t>
  </si>
  <si>
    <t>001</t>
  </si>
  <si>
    <t>010</t>
  </si>
  <si>
    <t>101</t>
  </si>
  <si>
    <t>011</t>
  </si>
  <si>
    <t>100</t>
  </si>
  <si>
    <t>110</t>
  </si>
  <si>
    <t>111</t>
  </si>
  <si>
    <t xml:space="preserve">  </t>
  </si>
  <si>
    <t>/ALU_OE</t>
  </si>
  <si>
    <t>A</t>
  </si>
  <si>
    <t>B</t>
  </si>
  <si>
    <t>A'</t>
  </si>
  <si>
    <t>B'</t>
  </si>
  <si>
    <t>FETCH</t>
  </si>
  <si>
    <t>EXECUTE</t>
  </si>
  <si>
    <t>PREV    &gt;</t>
  </si>
  <si>
    <t>&lt; VALID &gt;</t>
  </si>
  <si>
    <t>&lt; UNDEFINED &gt;</t>
  </si>
  <si>
    <t>REG_WE (incoming)</t>
  </si>
  <si>
    <t>A_SEL (incoming)</t>
  </si>
  <si>
    <t>REG_INT_WRITE (internal)</t>
  </si>
  <si>
    <t>REG_INT_C_BUFFERENABLE (internal)</t>
  </si>
  <si>
    <t>SRAM ADDRESS BUS SRC</t>
  </si>
  <si>
    <t>C_SEL (incoming)</t>
  </si>
  <si>
    <t>&lt; A_SEL&gt;</t>
  </si>
  <si>
    <t>&lt; C_SEL&gt;</t>
  </si>
  <si>
    <t>SRAM_/OE</t>
  </si>
  <si>
    <t>SRAM_/WE</t>
  </si>
  <si>
    <t>A_REG_/LE</t>
  </si>
  <si>
    <t>AND</t>
  </si>
  <si>
    <t>OR</t>
  </si>
  <si>
    <t>XOR</t>
  </si>
  <si>
    <t>NOT b,c</t>
  </si>
  <si>
    <t>~</t>
  </si>
  <si>
    <t>C</t>
  </si>
  <si>
    <t>aaa</t>
  </si>
  <si>
    <t>bbb</t>
  </si>
  <si>
    <t>ccc</t>
  </si>
  <si>
    <t>Size</t>
  </si>
  <si>
    <t>Opcode</t>
  </si>
  <si>
    <t>Register C</t>
  </si>
  <si>
    <t>Register A</t>
  </si>
  <si>
    <t>Register B</t>
  </si>
  <si>
    <t>LOADI c,imm16</t>
  </si>
  <si>
    <t>Load imm16 value into register C</t>
  </si>
  <si>
    <t>LOADB [b],c</t>
  </si>
  <si>
    <t>LOADW [b],c</t>
  </si>
  <si>
    <t>Load byte from address in reg-b into reg-c</t>
  </si>
  <si>
    <t>Load word from address in reg-b into reg-c</t>
  </si>
  <si>
    <t>STOREB a,[b]</t>
  </si>
  <si>
    <t>Store word reg-a to address in reg-b</t>
  </si>
  <si>
    <t>STOREW a,[b]</t>
  </si>
  <si>
    <t>Store byte reg-a to address in reg-b</t>
  </si>
  <si>
    <t>cnt</t>
  </si>
  <si>
    <t>MOV SP,c</t>
  </si>
  <si>
    <t>MOV b,c</t>
  </si>
  <si>
    <t>c = b</t>
  </si>
  <si>
    <t xml:space="preserve">SHL b,c,cnt </t>
  </si>
  <si>
    <t>SHR b,c,cnt</t>
  </si>
  <si>
    <t>SHRA b,c,cnt</t>
  </si>
  <si>
    <t>LOADB [imm16],c</t>
  </si>
  <si>
    <t>STOREB a,[imm16]</t>
  </si>
  <si>
    <t>Load byte from address imm16 into reg-c</t>
  </si>
  <si>
    <t>Store byte reg-a to address imm16</t>
  </si>
  <si>
    <t>LOADW [imm16],c</t>
  </si>
  <si>
    <t>STOREW a,[imm16]</t>
  </si>
  <si>
    <t>Load word from address imm16 into reg-c</t>
  </si>
  <si>
    <t>Store word reg-a to address imm16</t>
  </si>
  <si>
    <t>JMP imm16</t>
  </si>
  <si>
    <t>JZ imm16</t>
  </si>
  <si>
    <t>JMP [b]</t>
  </si>
  <si>
    <t>JZ [b]</t>
  </si>
  <si>
    <t>JNZ [b]</t>
  </si>
  <si>
    <t>JC [b]</t>
  </si>
  <si>
    <t>JNC [b]</t>
  </si>
  <si>
    <t>JV [b]</t>
  </si>
  <si>
    <t>JNV [b]</t>
  </si>
  <si>
    <t>JNZ imm16</t>
  </si>
  <si>
    <t>JC imm16</t>
  </si>
  <si>
    <t>JNC imm16</t>
  </si>
  <si>
    <t>JV imm16</t>
  </si>
  <si>
    <t>r=0: jump to imm16, r=1 jump to +imm16</t>
  </si>
  <si>
    <t>if Z r=0: jump to imm16, r=1 jump to +imm16</t>
  </si>
  <si>
    <t>if NZ r=0: jump to imm16, r=1 jump to +imm16</t>
  </si>
  <si>
    <t>if C r=0: jump to imm16, r=1 jump to +imm16</t>
  </si>
  <si>
    <t>if NC r=0: jump to imm16, r=1 jump to +imm16</t>
  </si>
  <si>
    <t>if V r=0: jump to imm16, r=1 jump to +imm16</t>
  </si>
  <si>
    <t>if NV r=0: jump to imm16, r=1 jump to +imm16</t>
  </si>
  <si>
    <t>jmp to [b]</t>
  </si>
  <si>
    <t>if Z: jmp to [b]</t>
  </si>
  <si>
    <t>if NZ: jmp to [b]</t>
  </si>
  <si>
    <t>if C: jmp to [b]</t>
  </si>
  <si>
    <t>if NC: jmp to [b]</t>
  </si>
  <si>
    <t>if V: jmp to [b]</t>
  </si>
  <si>
    <t>if NV: jmp to [b]</t>
  </si>
  <si>
    <t>MOV b,SP</t>
  </si>
  <si>
    <t>CMP a,b</t>
  </si>
  <si>
    <t>Set flags based on a-b</t>
  </si>
  <si>
    <t>Word2</t>
  </si>
  <si>
    <t>imm16</t>
  </si>
  <si>
    <t>PUSH b</t>
  </si>
  <si>
    <t>RET</t>
  </si>
  <si>
    <t>a+b</t>
  </si>
  <si>
    <t>a-b</t>
  </si>
  <si>
    <t>a &amp; b</t>
  </si>
  <si>
    <t>a | b</t>
  </si>
  <si>
    <t>a $ b</t>
  </si>
  <si>
    <t>!b</t>
  </si>
  <si>
    <t>b</t>
  </si>
  <si>
    <t>ALUb</t>
  </si>
  <si>
    <t>JMP +imm16</t>
  </si>
  <si>
    <t>JZ +imm16</t>
  </si>
  <si>
    <t>jump to PC+imm16</t>
  </si>
  <si>
    <t>if Z jump to PC+imm16</t>
  </si>
  <si>
    <t>JNZ +imm16</t>
  </si>
  <si>
    <t>JC +imm16</t>
  </si>
  <si>
    <t>JNC +imm16</t>
  </si>
  <si>
    <t>JV +imm16</t>
  </si>
  <si>
    <t>Jreserved</t>
  </si>
  <si>
    <t>a</t>
  </si>
  <si>
    <t>JNV imm16</t>
  </si>
  <si>
    <t>Shift Reserved</t>
  </si>
  <si>
    <t>CALL [imm16]</t>
  </si>
  <si>
    <t>Inst Size</t>
  </si>
  <si>
    <t>ExecCycles 00,01,10 = 1 Cyc 11 = 2 Cyc</t>
  </si>
  <si>
    <t>Needed ALU</t>
  </si>
  <si>
    <t>Actual ALU Op</t>
  </si>
  <si>
    <t>f(n)=(op(n)#op3#op5) * (op3#op2#op1)</t>
  </si>
  <si>
    <t>Memory Access</t>
  </si>
  <si>
    <t>8b or 16b Mem</t>
  </si>
  <si>
    <t>n</t>
  </si>
  <si>
    <t>y</t>
  </si>
  <si>
    <t>Jump Condition</t>
  </si>
  <si>
    <t>SP_MODE/2</t>
  </si>
  <si>
    <t>H2L_DIR</t>
  </si>
  <si>
    <t>Internal Control Signals</t>
  </si>
  <si>
    <t xml:space="preserve">Memory Control Signals </t>
  </si>
  <si>
    <t xml:space="preserve">Fetch Control Signals </t>
  </si>
  <si>
    <t>Fetch Cycle 1</t>
  </si>
  <si>
    <t>Fetch Cycle 2 (LARGE INSTRUCTION)</t>
  </si>
  <si>
    <t>/PC_ADOE</t>
  </si>
  <si>
    <t>/IR1_LATCH</t>
  </si>
  <si>
    <t>/IR2_LATCH</t>
  </si>
  <si>
    <t>MEM_R/W</t>
  </si>
  <si>
    <t>/PC_BBOE</t>
  </si>
  <si>
    <t>/SP_ADOE</t>
  </si>
  <si>
    <t>/RF_CEW</t>
  </si>
  <si>
    <t>/RF_FHZ</t>
  </si>
  <si>
    <t>/RF_BOE</t>
  </si>
  <si>
    <t>/SP_BBOE</t>
  </si>
  <si>
    <t>/SFT_OE</t>
  </si>
  <si>
    <t>/DBH_OE</t>
  </si>
  <si>
    <t>/DBL_OE</t>
  </si>
  <si>
    <t>H/2L_OE</t>
  </si>
  <si>
    <t>AD0</t>
  </si>
  <si>
    <t>!AD0</t>
  </si>
  <si>
    <t>SFT_DIR</t>
  </si>
  <si>
    <t>/B2A_OE</t>
  </si>
  <si>
    <t>CALL b (Cycle 2)</t>
  </si>
  <si>
    <t>CALL b (Cycle 1)</t>
  </si>
  <si>
    <t>CALL [b] (Cycle 1)</t>
  </si>
  <si>
    <t>CALL [b] (Cycle 2)</t>
  </si>
  <si>
    <t>RET (Cycle 2)</t>
  </si>
  <si>
    <t>POP c (Cycle 1)</t>
  </si>
  <si>
    <t>POP c (Cycle 2)</t>
  </si>
  <si>
    <t>/IR2_OE</t>
  </si>
  <si>
    <t>/MEM_AS</t>
  </si>
  <si>
    <t>/MEM_H_EN</t>
  </si>
  <si>
    <t>/MEM_L_EN</t>
  </si>
  <si>
    <t>/EXECUTE1</t>
  </si>
  <si>
    <t>/EXECUTE2</t>
  </si>
  <si>
    <t>JNV +imm16</t>
  </si>
  <si>
    <t>Not possible with D-&gt;B Bridge inside IR2</t>
  </si>
  <si>
    <t>CALL imm16 (Cycle 1)</t>
  </si>
  <si>
    <t>CALL imm16 (Cycle 2)</t>
  </si>
  <si>
    <t>/ALU_FL</t>
  </si>
  <si>
    <t>/ALU_WC</t>
  </si>
  <si>
    <t>DB_DIR (0=W)</t>
  </si>
  <si>
    <t>/JMPINST</t>
  </si>
  <si>
    <t>SUBC a,b,c</t>
  </si>
  <si>
    <t>ADDC a,b,c</t>
  </si>
  <si>
    <t>ZF,CF,OVF</t>
  </si>
  <si>
    <t>ZF,CF/OVF=0</t>
  </si>
  <si>
    <t>SUB a,imm16,c</t>
  </si>
  <si>
    <t>SUBC a,imm16,c</t>
  </si>
  <si>
    <t>ADD a,imm16,c</t>
  </si>
  <si>
    <t>ADDC a,imm16,c</t>
  </si>
  <si>
    <t>XOR a,imm16,c</t>
  </si>
  <si>
    <t>OR a,imm16,c</t>
  </si>
  <si>
    <t>AND a,imm16,c</t>
  </si>
  <si>
    <t>/SFT_WC</t>
  </si>
  <si>
    <t>SHLC b,c,cnt</t>
  </si>
  <si>
    <t>14-13</t>
  </si>
  <si>
    <t>12-9</t>
  </si>
  <si>
    <t>8-6</t>
  </si>
  <si>
    <t>5-3</t>
  </si>
  <si>
    <t>2-0</t>
  </si>
  <si>
    <t>HALT</t>
  </si>
  <si>
    <t>STOPS ALL OPERATIONS</t>
  </si>
  <si>
    <t>CMPC</t>
  </si>
  <si>
    <t>Complement Carry</t>
  </si>
  <si>
    <t>CF=!CF</t>
  </si>
  <si>
    <t>Opcode # (DEC)</t>
  </si>
  <si>
    <t>Opcode # (HEX)</t>
  </si>
  <si>
    <t xml:space="preserve">imm16 </t>
  </si>
  <si>
    <t>CALL +imm16 (Cycle 1)</t>
  </si>
  <si>
    <t>CALL +imm16 (Cycle 2)</t>
  </si>
  <si>
    <t>MSB(HEX)</t>
  </si>
  <si>
    <t>STOREW a,[+imm16]</t>
  </si>
  <si>
    <t>STOREB a,[+imm16]</t>
  </si>
  <si>
    <t>LOADW [+imm16],c</t>
  </si>
  <si>
    <t>LOADB [+imm16],c</t>
  </si>
  <si>
    <t>Store word reg-a to address PC+imm16</t>
  </si>
  <si>
    <t>Store byte reg-a to address PC+imm16</t>
  </si>
  <si>
    <t>Load word from address PC+imm16 into reg-c</t>
  </si>
  <si>
    <t>Load byte from address PC+imm16 into reg-c</t>
  </si>
  <si>
    <t>if NZ r=0: jump to imm16, r=1 jump to PC+imm16</t>
  </si>
  <si>
    <t>if C r=0: jump to imm16, r=1 jump to PC+imm16</t>
  </si>
  <si>
    <t>if NC r=0: jump to imm16, r=1 jump to PC+imm16</t>
  </si>
  <si>
    <t>if V r=0: jump to imm16, r=1 jump to PC+imm16</t>
  </si>
  <si>
    <t>if NV r=0: jump to imm16, r=1 jump to PC+imm16</t>
  </si>
  <si>
    <t xml:space="preserve">c = PC </t>
  </si>
  <si>
    <t xml:space="preserve">Register c = SP </t>
  </si>
  <si>
    <t xml:space="preserve">SP = Register b </t>
  </si>
  <si>
    <t>c = b &gt;&gt; (cnt+1) (zero fill)</t>
  </si>
  <si>
    <t>c = b &lt;&lt; (cnt+1) (carry flag fill)</t>
  </si>
  <si>
    <t>c = b &gt;&gt; (cnt+1) (sign extented shift)</t>
  </si>
  <si>
    <t>c = b &lt;&lt; (cnt+1) (zero fill)</t>
  </si>
  <si>
    <t>CF=LAST BIT</t>
  </si>
  <si>
    <t>MOV PC,c</t>
  </si>
  <si>
    <t>BinOpCode</t>
  </si>
  <si>
    <t>#DEFINE</t>
  </si>
  <si>
    <t>INST_NOP</t>
  </si>
  <si>
    <t>INST_HALT</t>
  </si>
  <si>
    <t>INST_SUB_A_B_C</t>
  </si>
  <si>
    <t>INST_SUBC_A_B_C</t>
  </si>
  <si>
    <t>INST_ADD_A_B_C</t>
  </si>
  <si>
    <t>INST_ADDC_A_B_B</t>
  </si>
  <si>
    <t>INST_XOR_A_B_C</t>
  </si>
  <si>
    <t>INST_OR_A_B_C</t>
  </si>
  <si>
    <t>INST_AND_A_B_C</t>
  </si>
  <si>
    <t>INST_NOT_B_C</t>
  </si>
  <si>
    <t>INST_STOREW_A_INDB</t>
  </si>
  <si>
    <t>INST_STOREB_A_INDB</t>
  </si>
  <si>
    <t>INST_CMP_A_B</t>
  </si>
  <si>
    <t>INST_CMPC</t>
  </si>
  <si>
    <t>INST_LOADW_INDB_C</t>
  </si>
  <si>
    <t>INST_LOADB_INDB_C</t>
  </si>
  <si>
    <t>INST_JMP_INDB</t>
  </si>
  <si>
    <t>INST_JZ_INDB</t>
  </si>
  <si>
    <t>INST_JNZ_INDB</t>
  </si>
  <si>
    <t>INST_JC_INDB</t>
  </si>
  <si>
    <t>INST_JNC_INDB</t>
  </si>
  <si>
    <t>INST_JV_INDB</t>
  </si>
  <si>
    <t>INST_JNV_INDB</t>
  </si>
  <si>
    <t>INST_SHL_B_C_CNT</t>
  </si>
  <si>
    <t>INST_SHR_B_C_CNT</t>
  </si>
  <si>
    <t>INST_SHLC_B_C_CNT</t>
  </si>
  <si>
    <t>INST_SHRA_B_C_CNT</t>
  </si>
  <si>
    <t>INST_MOV_SP_C</t>
  </si>
  <si>
    <t>INST_MOV_B_SP</t>
  </si>
  <si>
    <t>INST_MOV_B_C</t>
  </si>
  <si>
    <t>INST_MOV_PC_C</t>
  </si>
  <si>
    <t>INST_PUSH_B</t>
  </si>
  <si>
    <t>INST_POP_C</t>
  </si>
  <si>
    <t>INST_CALL_B</t>
  </si>
  <si>
    <t>INST_RET</t>
  </si>
  <si>
    <t>INST_SUB_A_I16_C</t>
  </si>
  <si>
    <t>INST_SUBC_A_I16_C</t>
  </si>
  <si>
    <t>INST_ADD_A_II16_C</t>
  </si>
  <si>
    <t>INST_ADDC_A_I16_C</t>
  </si>
  <si>
    <t>INST_XOR_A_I16_C</t>
  </si>
  <si>
    <t>INST_OR_A_I16_C</t>
  </si>
  <si>
    <t>INST_AND_A_I16_C</t>
  </si>
  <si>
    <t>INST_STOREW_A_INDI16</t>
  </si>
  <si>
    <t>INST_STOREB_A_INDI16</t>
  </si>
  <si>
    <t>INST_LOADW_INDI16_C</t>
  </si>
  <si>
    <t>INST_LOADB_INDI16_C</t>
  </si>
  <si>
    <t>INST_JMP_I16</t>
  </si>
  <si>
    <t>INST_JZ_I16</t>
  </si>
  <si>
    <t>INST_JNZ_I16</t>
  </si>
  <si>
    <t>INST_JC_I16</t>
  </si>
  <si>
    <t>INST_JNC_I16</t>
  </si>
  <si>
    <t>INST_JV_I16</t>
  </si>
  <si>
    <t>INST_JNV_I16</t>
  </si>
  <si>
    <t>INST_STOREW_A_RI16</t>
  </si>
  <si>
    <t>INST_LOADW_RI16_C</t>
  </si>
  <si>
    <t>INST_LOADB_RI16_C</t>
  </si>
  <si>
    <t>INST_LOADI_C_I16</t>
  </si>
  <si>
    <t>INST_JMP_INDI16</t>
  </si>
  <si>
    <t>INST_JZ_INDI16</t>
  </si>
  <si>
    <t>INST_JNZ_INDI16</t>
  </si>
  <si>
    <t>INST_JC_INDI16</t>
  </si>
  <si>
    <t>INST_JNC_INDI16</t>
  </si>
  <si>
    <t>INST_JV_INDI16</t>
  </si>
  <si>
    <t>INST_JNV_INDI16</t>
  </si>
  <si>
    <t>INST_CALL_INDI16</t>
  </si>
  <si>
    <t>INST_CALL_I16</t>
  </si>
  <si>
    <t>INST_CALL_RI16</t>
  </si>
  <si>
    <t>INST_CALL_I16_2</t>
  </si>
  <si>
    <t>INST_CALL_RI16_2</t>
  </si>
  <si>
    <t>INST_POP_C_2</t>
  </si>
  <si>
    <t>INST_CALL_B_2</t>
  </si>
  <si>
    <t>INST_CALL_INDB</t>
  </si>
  <si>
    <t>INST_CALL_INDB_2</t>
  </si>
  <si>
    <t>INST_RET_2</t>
  </si>
  <si>
    <t xml:space="preserve">RET (Cycle 1) </t>
  </si>
  <si>
    <t>PC_MODE/3</t>
  </si>
  <si>
    <t>INST_STOREB_A_RI16</t>
  </si>
  <si>
    <t>/ALU_CFLATCH</t>
  </si>
  <si>
    <t>/SHFT_INVERTCARRY</t>
  </si>
  <si>
    <t>/SFT_AR</t>
  </si>
  <si>
    <t>SUB</t>
  </si>
  <si>
    <t>SUBC</t>
  </si>
  <si>
    <t>ADD</t>
  </si>
  <si>
    <t>ADDC</t>
  </si>
  <si>
    <t>NOT</t>
  </si>
  <si>
    <t>CMP</t>
  </si>
  <si>
    <t>LOADRW</t>
  </si>
  <si>
    <t>LOADRB</t>
  </si>
  <si>
    <t>STORERW</t>
  </si>
  <si>
    <t>STORERB</t>
  </si>
  <si>
    <t>JMPR</t>
  </si>
  <si>
    <t>JZR</t>
  </si>
  <si>
    <t>JNZR</t>
  </si>
  <si>
    <t>JCR</t>
  </si>
  <si>
    <t>JNCR</t>
  </si>
  <si>
    <t>JVR</t>
  </si>
  <si>
    <t>JNVR</t>
  </si>
  <si>
    <t>SHL</t>
  </si>
  <si>
    <t>SHR</t>
  </si>
  <si>
    <t>SHLC</t>
  </si>
  <si>
    <t>SHRA</t>
  </si>
  <si>
    <t>MOVSP</t>
  </si>
  <si>
    <t>MOVTSP</t>
  </si>
  <si>
    <t>MOV</t>
  </si>
  <si>
    <t>MOVPC</t>
  </si>
  <si>
    <t>PUSH</t>
  </si>
  <si>
    <t>POP</t>
  </si>
  <si>
    <t>CALLR</t>
  </si>
  <si>
    <t>SUBI</t>
  </si>
  <si>
    <t>SUBCI</t>
  </si>
  <si>
    <t>ADDI</t>
  </si>
  <si>
    <t>ADDCI</t>
  </si>
  <si>
    <t>XORI</t>
  </si>
  <si>
    <t>ORI</t>
  </si>
  <si>
    <t>ANDI</t>
  </si>
  <si>
    <t>STOREWI</t>
  </si>
  <si>
    <t>STOREBI</t>
  </si>
  <si>
    <t>LOADWI</t>
  </si>
  <si>
    <t>LOADBI</t>
  </si>
  <si>
    <t>JMPI</t>
  </si>
  <si>
    <t>JZI</t>
  </si>
  <si>
    <t>JNZI</t>
  </si>
  <si>
    <t>JCI</t>
  </si>
  <si>
    <t>JNCI</t>
  </si>
  <si>
    <t>JVI</t>
  </si>
  <si>
    <t>JNVI</t>
  </si>
  <si>
    <t>STOREWRI</t>
  </si>
  <si>
    <t>STOREBRI</t>
  </si>
  <si>
    <t>LOADWRI</t>
  </si>
  <si>
    <t>LOADBRI</t>
  </si>
  <si>
    <t>LOADI</t>
  </si>
  <si>
    <t>JMPRI</t>
  </si>
  <si>
    <t>JZRI</t>
  </si>
  <si>
    <t>JNZRI</t>
  </si>
  <si>
    <t>JCRI</t>
  </si>
  <si>
    <t>JNCRI</t>
  </si>
  <si>
    <t>JVRI</t>
  </si>
  <si>
    <t>JNVRI</t>
  </si>
  <si>
    <t>CALLI</t>
  </si>
  <si>
    <t>CALLRI</t>
  </si>
  <si>
    <t>Mneum</t>
  </si>
  <si>
    <t>IMM16</t>
  </si>
  <si>
    <t>OPC</t>
  </si>
  <si>
    <t>MN</t>
  </si>
  <si>
    <t>OpC</t>
  </si>
  <si>
    <t>LOW</t>
  </si>
  <si>
    <t>HIGH</t>
  </si>
  <si>
    <t>WORD1</t>
  </si>
  <si>
    <t>WORD2</t>
  </si>
  <si>
    <t>LEN</t>
  </si>
  <si>
    <t>Assembler</t>
  </si>
  <si>
    <t>PC</t>
  </si>
  <si>
    <t>Mneumonic Fmt</t>
  </si>
  <si>
    <t>CMPI</t>
  </si>
  <si>
    <t>CMPI a,#imm16</t>
  </si>
  <si>
    <t>Potential new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</si>
</sst>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IBM Plex Mono Medium"/>
    </font>
    <font>
      <sz val="10"/>
      <color rgb="FF000000"/>
      <name val="IBM Plex Mono Medium"/>
    </font>
    <font>
      <b/>
      <sz val="12"/>
      <color theme="1"/>
      <name val="Calibri"/>
      <family val="2"/>
      <scheme val="minor"/>
    </font>
    <font>
      <sz val="12"/>
      <color theme="1"/>
      <name val="IBM Plex Mono Regular"/>
    </font>
    <font>
      <b/>
      <sz val="12"/>
      <color theme="1"/>
      <name val="IBM Plex Mono Regular"/>
    </font>
    <font>
      <sz val="26"/>
      <color theme="1"/>
      <name val="IBM Plex Mono Regular"/>
    </font>
    <font>
      <sz val="10"/>
      <color theme="1"/>
      <name val="IBM Plex Mono Regular"/>
    </font>
    <font>
      <sz val="8"/>
      <color theme="1"/>
      <name val="IBM Plex Mono Regular"/>
    </font>
    <font>
      <sz val="12"/>
      <color rgb="FF000000"/>
      <name val="IBM Plex Mono Regular"/>
    </font>
    <font>
      <b/>
      <sz val="8"/>
      <color theme="1"/>
      <name val="IBM Plex Mono Regular"/>
    </font>
    <font>
      <sz val="8"/>
      <color rgb="FF000000"/>
      <name val="IBM Plex Mono Regular"/>
    </font>
    <font>
      <b/>
      <sz val="10"/>
      <color theme="1"/>
      <name val="IBM Plex Mono Regular"/>
    </font>
    <font>
      <b/>
      <i/>
      <sz val="10"/>
      <color theme="1"/>
      <name val="IBM Plex Mono Regular"/>
    </font>
    <font>
      <b/>
      <sz val="10"/>
      <color theme="1"/>
      <name val="Calibri"/>
      <family val="2"/>
      <scheme val="minor"/>
    </font>
    <font>
      <sz val="12"/>
      <color theme="0"/>
      <name val="IBM Plex Mono Regular"/>
    </font>
    <font>
      <sz val="12"/>
      <color rgb="FFFFFFFF"/>
      <name val="IBM Plex Mono Regular"/>
    </font>
    <font>
      <i/>
      <sz val="12"/>
      <color theme="1"/>
      <name val="IBM Plex Mono Regular"/>
    </font>
    <font>
      <sz val="12"/>
      <color rgb="FFFFFF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FF0000"/>
      <name val="IBM Plex Mono Regular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gray0625">
        <bgColor theme="2" tint="-9.9948118533890809E-2"/>
      </patternFill>
    </fill>
    <fill>
      <patternFill patternType="solid">
        <fgColor rgb="FF92D05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EC9DB9"/>
      </top>
      <bottom/>
      <diagonal/>
    </border>
    <border>
      <left/>
      <right/>
      <top style="medium">
        <color rgb="FFEC9DB9"/>
      </top>
      <bottom/>
      <diagonal/>
    </border>
    <border>
      <left style="thin">
        <color indexed="64"/>
      </left>
      <right style="medium">
        <color rgb="FFEC9DB9"/>
      </right>
      <top style="medium">
        <color rgb="FFEC9DB9"/>
      </top>
      <bottom/>
      <diagonal/>
    </border>
    <border>
      <left style="medium">
        <color rgb="FFEC9DB9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EC9DB9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EC9DB9"/>
      </bottom>
      <diagonal/>
    </border>
    <border>
      <left/>
      <right/>
      <top/>
      <bottom style="medium">
        <color rgb="FFEC9DB9"/>
      </bottom>
      <diagonal/>
    </border>
    <border>
      <left style="thin">
        <color indexed="64"/>
      </left>
      <right style="medium">
        <color rgb="FFEC9DB9"/>
      </right>
      <top/>
      <bottom style="medium">
        <color rgb="FFEC9DB9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/>
      <diagonal/>
    </border>
    <border>
      <left style="thin">
        <color indexed="64"/>
      </left>
      <right/>
      <top style="thin">
        <color theme="9" tint="-0.249977111117893"/>
      </top>
      <bottom/>
      <diagonal/>
    </border>
    <border>
      <left style="thin">
        <color indexed="64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9" tint="-0.249977111117893"/>
      </bottom>
      <diagonal/>
    </border>
    <border>
      <left style="thin">
        <color indexed="64"/>
      </left>
      <right/>
      <top/>
      <bottom style="thin">
        <color theme="9" tint="-0.249977111117893"/>
      </bottom>
      <diagonal/>
    </border>
    <border>
      <left style="thin">
        <color indexed="64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EC9DB9"/>
      </top>
      <bottom/>
      <diagonal/>
    </border>
    <border>
      <left style="medium">
        <color theme="1"/>
      </left>
      <right style="medium">
        <color theme="1"/>
      </right>
      <top style="medium">
        <color rgb="FFEC9DB9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9" tint="-0.249977111117893"/>
      </top>
      <bottom/>
      <diagonal/>
    </border>
    <border>
      <left style="medium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 style="thin">
        <color indexed="64"/>
      </left>
      <right style="medium">
        <color theme="1"/>
      </right>
      <top/>
      <bottom style="thin">
        <color theme="9" tint="-0.249977111117893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thin">
        <color theme="9" tint="-0.249977111117893"/>
      </top>
      <bottom/>
      <diagonal/>
    </border>
    <border>
      <left style="medium">
        <color indexed="64"/>
      </left>
      <right/>
      <top/>
      <bottom style="thin">
        <color theme="9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7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4" xfId="0" applyFont="1" applyBorder="1"/>
    <xf numFmtId="0" fontId="5" fillId="0" borderId="0" xfId="0" applyFont="1"/>
    <xf numFmtId="0" fontId="5" fillId="8" borderId="5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0" xfId="0" applyFont="1" applyFill="1"/>
    <xf numFmtId="0" fontId="5" fillId="8" borderId="0" xfId="0" quotePrefix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quotePrefix="1" applyFont="1" applyFill="1" applyAlignment="1">
      <alignment horizontal="center"/>
    </xf>
    <xf numFmtId="0" fontId="5" fillId="9" borderId="0" xfId="0" applyFont="1" applyFill="1" applyAlignment="1">
      <alignment horizontal="left"/>
    </xf>
    <xf numFmtId="0" fontId="5" fillId="10" borderId="0" xfId="0" applyFont="1" applyFill="1"/>
    <xf numFmtId="0" fontId="5" fillId="9" borderId="13" xfId="0" quotePrefix="1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textRotation="90"/>
    </xf>
    <xf numFmtId="0" fontId="9" fillId="0" borderId="0" xfId="0" applyFont="1"/>
    <xf numFmtId="0" fontId="9" fillId="0" borderId="0" xfId="0" applyFont="1" applyAlignment="1">
      <alignment textRotation="90"/>
    </xf>
    <xf numFmtId="0" fontId="5" fillId="10" borderId="12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textRotation="90"/>
    </xf>
    <xf numFmtId="0" fontId="7" fillId="0" borderId="0" xfId="0" applyFont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9" fillId="0" borderId="0" xfId="0" applyFont="1" applyAlignment="1">
      <alignment horizontal="center" textRotation="90" wrapText="1"/>
    </xf>
    <xf numFmtId="0" fontId="5" fillId="9" borderId="4" xfId="0" quotePrefix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3" xfId="0" quotePrefix="1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6" fillId="0" borderId="12" xfId="0" quotePrefix="1" applyFont="1" applyBorder="1" applyAlignment="1">
      <alignment horizontal="center" wrapText="1"/>
    </xf>
    <xf numFmtId="16" fontId="6" fillId="0" borderId="12" xfId="0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2" xfId="0" quotePrefix="1" applyFont="1" applyBorder="1" applyAlignment="1">
      <alignment horizontal="center" wrapText="1"/>
    </xf>
    <xf numFmtId="0" fontId="6" fillId="0" borderId="1" xfId="0" quotePrefix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16" xfId="0" applyFont="1" applyBorder="1"/>
    <xf numFmtId="0" fontId="5" fillId="0" borderId="17" xfId="0" applyFont="1" applyBorder="1"/>
    <xf numFmtId="0" fontId="5" fillId="10" borderId="16" xfId="0" applyFont="1" applyFill="1" applyBorder="1"/>
    <xf numFmtId="0" fontId="7" fillId="0" borderId="0" xfId="0" applyFont="1"/>
    <xf numFmtId="0" fontId="5" fillId="0" borderId="21" xfId="0" applyFont="1" applyBorder="1"/>
    <xf numFmtId="0" fontId="5" fillId="0" borderId="18" xfId="0" applyFont="1" applyBorder="1"/>
    <xf numFmtId="0" fontId="5" fillId="7" borderId="0" xfId="0" applyFont="1" applyFill="1" applyAlignment="1">
      <alignment horizontal="center"/>
    </xf>
    <xf numFmtId="0" fontId="9" fillId="0" borderId="15" xfId="0" applyFont="1" applyBorder="1" applyAlignment="1">
      <alignment wrapText="1"/>
    </xf>
    <xf numFmtId="0" fontId="9" fillId="0" borderId="16" xfId="0" applyFont="1" applyBorder="1"/>
    <xf numFmtId="0" fontId="5" fillId="0" borderId="15" xfId="0" applyFont="1" applyBorder="1" applyAlignment="1">
      <alignment wrapText="1"/>
    </xf>
    <xf numFmtId="0" fontId="9" fillId="0" borderId="16" xfId="0" quotePrefix="1" applyFont="1" applyBorder="1"/>
    <xf numFmtId="0" fontId="11" fillId="0" borderId="2" xfId="0" applyFont="1" applyBorder="1" applyAlignment="1">
      <alignment wrapText="1"/>
    </xf>
    <xf numFmtId="0" fontId="9" fillId="9" borderId="15" xfId="0" applyFont="1" applyFill="1" applyBorder="1"/>
    <xf numFmtId="0" fontId="9" fillId="9" borderId="19" xfId="0" applyFont="1" applyFill="1" applyBorder="1"/>
    <xf numFmtId="0" fontId="9" fillId="9" borderId="16" xfId="0" applyFont="1" applyFill="1" applyBorder="1"/>
    <xf numFmtId="0" fontId="9" fillId="9" borderId="0" xfId="0" applyFont="1" applyFill="1"/>
    <xf numFmtId="0" fontId="9" fillId="9" borderId="17" xfId="0" applyFont="1" applyFill="1" applyBorder="1"/>
    <xf numFmtId="0" fontId="9" fillId="9" borderId="21" xfId="0" applyFont="1" applyFill="1" applyBorder="1"/>
    <xf numFmtId="0" fontId="9" fillId="8" borderId="16" xfId="0" applyFont="1" applyFill="1" applyBorder="1"/>
    <xf numFmtId="0" fontId="9" fillId="8" borderId="17" xfId="0" applyFont="1" applyFill="1" applyBorder="1"/>
    <xf numFmtId="0" fontId="9" fillId="10" borderId="15" xfId="0" applyFont="1" applyFill="1" applyBorder="1"/>
    <xf numFmtId="0" fontId="9" fillId="10" borderId="2" xfId="0" applyFont="1" applyFill="1" applyBorder="1"/>
    <xf numFmtId="0" fontId="9" fillId="10" borderId="16" xfId="0" applyFont="1" applyFill="1" applyBorder="1"/>
    <xf numFmtId="0" fontId="9" fillId="10" borderId="0" xfId="0" applyFont="1" applyFill="1"/>
    <xf numFmtId="0" fontId="9" fillId="10" borderId="19" xfId="0" applyFont="1" applyFill="1" applyBorder="1"/>
    <xf numFmtId="0" fontId="9" fillId="10" borderId="17" xfId="0" applyFont="1" applyFill="1" applyBorder="1"/>
    <xf numFmtId="0" fontId="9" fillId="10" borderId="20" xfId="0" applyFont="1" applyFill="1" applyBorder="1"/>
    <xf numFmtId="0" fontId="9" fillId="10" borderId="21" xfId="0" applyFont="1" applyFill="1" applyBorder="1"/>
    <xf numFmtId="0" fontId="9" fillId="10" borderId="22" xfId="0" applyFont="1" applyFill="1" applyBorder="1"/>
    <xf numFmtId="0" fontId="9" fillId="7" borderId="15" xfId="0" applyFont="1" applyFill="1" applyBorder="1"/>
    <xf numFmtId="0" fontId="9" fillId="7" borderId="20" xfId="0" applyFont="1" applyFill="1" applyBorder="1"/>
    <xf numFmtId="0" fontId="9" fillId="7" borderId="16" xfId="0" applyFont="1" applyFill="1" applyBorder="1"/>
    <xf numFmtId="0" fontId="9" fillId="7" borderId="21" xfId="0" applyFont="1" applyFill="1" applyBorder="1"/>
    <xf numFmtId="0" fontId="8" fillId="0" borderId="0" xfId="0" applyFont="1" applyAlignment="1">
      <alignment horizontal="center" textRotation="90" wrapText="1"/>
    </xf>
    <xf numFmtId="0" fontId="13" fillId="0" borderId="2" xfId="0" applyFont="1" applyBorder="1" applyAlignment="1">
      <alignment wrapText="1"/>
    </xf>
    <xf numFmtId="0" fontId="8" fillId="0" borderId="19" xfId="0" applyFont="1" applyBorder="1"/>
    <xf numFmtId="0" fontId="14" fillId="0" borderId="0" xfId="0" applyFont="1"/>
    <xf numFmtId="0" fontId="9" fillId="6" borderId="9" xfId="0" applyFont="1" applyFill="1" applyBorder="1" applyAlignment="1">
      <alignment horizontal="center" textRotation="90"/>
    </xf>
    <xf numFmtId="0" fontId="9" fillId="6" borderId="9" xfId="0" applyFont="1" applyFill="1" applyBorder="1" applyAlignment="1">
      <alignment horizontal="center" textRotation="90" wrapText="1"/>
    </xf>
    <xf numFmtId="0" fontId="9" fillId="6" borderId="9" xfId="0" applyFont="1" applyFill="1" applyBorder="1" applyAlignment="1">
      <alignment textRotation="90"/>
    </xf>
    <xf numFmtId="0" fontId="9" fillId="6" borderId="9" xfId="0" applyFont="1" applyFill="1" applyBorder="1"/>
    <xf numFmtId="0" fontId="9" fillId="6" borderId="11" xfId="0" applyFont="1" applyFill="1" applyBorder="1" applyAlignment="1">
      <alignment horizontal="center" textRotation="90" wrapText="1"/>
    </xf>
    <xf numFmtId="0" fontId="9" fillId="0" borderId="0" xfId="0" quotePrefix="1" applyFont="1"/>
    <xf numFmtId="0" fontId="4" fillId="6" borderId="9" xfId="0" applyFont="1" applyFill="1" applyBorder="1"/>
    <xf numFmtId="0" fontId="16" fillId="13" borderId="16" xfId="0" applyFont="1" applyFill="1" applyBorder="1"/>
    <xf numFmtId="0" fontId="17" fillId="14" borderId="16" xfId="0" applyFont="1" applyFill="1" applyBorder="1"/>
    <xf numFmtId="0" fontId="16" fillId="2" borderId="16" xfId="0" applyFont="1" applyFill="1" applyBorder="1"/>
    <xf numFmtId="0" fontId="17" fillId="15" borderId="16" xfId="0" applyFont="1" applyFill="1" applyBorder="1"/>
    <xf numFmtId="0" fontId="5" fillId="0" borderId="16" xfId="0" quotePrefix="1" applyFont="1" applyBorder="1"/>
    <xf numFmtId="0" fontId="8" fillId="0" borderId="0" xfId="0" applyFont="1" applyAlignment="1">
      <alignment horizontal="center" textRotation="90"/>
    </xf>
    <xf numFmtId="0" fontId="10" fillId="11" borderId="18" xfId="0" applyFont="1" applyFill="1" applyBorder="1"/>
    <xf numFmtId="0" fontId="17" fillId="15" borderId="18" xfId="0" applyFont="1" applyFill="1" applyBorder="1"/>
    <xf numFmtId="0" fontId="9" fillId="8" borderId="21" xfId="0" applyFont="1" applyFill="1" applyBorder="1"/>
    <xf numFmtId="0" fontId="12" fillId="16" borderId="16" xfId="0" applyFont="1" applyFill="1" applyBorder="1"/>
    <xf numFmtId="0" fontId="9" fillId="8" borderId="22" xfId="0" applyFont="1" applyFill="1" applyBorder="1"/>
    <xf numFmtId="0" fontId="6" fillId="10" borderId="0" xfId="0" applyFont="1" applyFill="1"/>
    <xf numFmtId="0" fontId="11" fillId="10" borderId="0" xfId="0" applyFont="1" applyFill="1"/>
    <xf numFmtId="0" fontId="11" fillId="10" borderId="16" xfId="0" applyFont="1" applyFill="1" applyBorder="1"/>
    <xf numFmtId="0" fontId="16" fillId="2" borderId="23" xfId="0" applyFont="1" applyFill="1" applyBorder="1"/>
    <xf numFmtId="0" fontId="9" fillId="0" borderId="24" xfId="0" quotePrefix="1" applyFont="1" applyBorder="1"/>
    <xf numFmtId="0" fontId="17" fillId="15" borderId="23" xfId="0" applyFont="1" applyFill="1" applyBorder="1"/>
    <xf numFmtId="0" fontId="16" fillId="13" borderId="23" xfId="0" applyFont="1" applyFill="1" applyBorder="1"/>
    <xf numFmtId="0" fontId="9" fillId="0" borderId="23" xfId="0" quotePrefix="1" applyFont="1" applyBorder="1"/>
    <xf numFmtId="0" fontId="5" fillId="0" borderId="23" xfId="0" applyFont="1" applyBorder="1"/>
    <xf numFmtId="0" fontId="5" fillId="10" borderId="23" xfId="0" applyFont="1" applyFill="1" applyBorder="1"/>
    <xf numFmtId="0" fontId="17" fillId="14" borderId="23" xfId="0" applyFont="1" applyFill="1" applyBorder="1"/>
    <xf numFmtId="0" fontId="16" fillId="2" borderId="25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16" fillId="2" borderId="27" xfId="0" applyFont="1" applyFill="1" applyBorder="1"/>
    <xf numFmtId="0" fontId="16" fillId="2" borderId="28" xfId="0" applyFont="1" applyFill="1" applyBorder="1"/>
    <xf numFmtId="0" fontId="9" fillId="0" borderId="29" xfId="0" quotePrefix="1" applyFont="1" applyBorder="1"/>
    <xf numFmtId="0" fontId="17" fillId="15" borderId="28" xfId="0" applyFont="1" applyFill="1" applyBorder="1"/>
    <xf numFmtId="0" fontId="16" fillId="13" borderId="28" xfId="0" applyFont="1" applyFill="1" applyBorder="1"/>
    <xf numFmtId="0" fontId="9" fillId="0" borderId="28" xfId="0" quotePrefix="1" applyFont="1" applyBorder="1"/>
    <xf numFmtId="0" fontId="5" fillId="0" borderId="28" xfId="0" applyFont="1" applyBorder="1"/>
    <xf numFmtId="0" fontId="5" fillId="10" borderId="28" xfId="0" applyFont="1" applyFill="1" applyBorder="1"/>
    <xf numFmtId="0" fontId="17" fillId="14" borderId="28" xfId="0" applyFont="1" applyFill="1" applyBorder="1"/>
    <xf numFmtId="0" fontId="16" fillId="2" borderId="30" xfId="0" applyFont="1" applyFill="1" applyBorder="1"/>
    <xf numFmtId="16" fontId="6" fillId="0" borderId="3" xfId="0" quotePrefix="1" applyNumberFormat="1" applyFont="1" applyBorder="1" applyAlignment="1">
      <alignment wrapText="1"/>
    </xf>
    <xf numFmtId="0" fontId="5" fillId="8" borderId="34" xfId="0" applyFont="1" applyFill="1" applyBorder="1"/>
    <xf numFmtId="0" fontId="9" fillId="8" borderId="34" xfId="0" applyFont="1" applyFill="1" applyBorder="1"/>
    <xf numFmtId="0" fontId="9" fillId="8" borderId="35" xfId="0" applyFont="1" applyFill="1" applyBorder="1"/>
    <xf numFmtId="0" fontId="9" fillId="8" borderId="36" xfId="0" applyFont="1" applyFill="1" applyBorder="1"/>
    <xf numFmtId="0" fontId="8" fillId="0" borderId="34" xfId="0" applyFont="1" applyBorder="1"/>
    <xf numFmtId="0" fontId="9" fillId="0" borderId="35" xfId="0" applyFont="1" applyBorder="1"/>
    <xf numFmtId="0" fontId="5" fillId="0" borderId="35" xfId="0" applyFont="1" applyBorder="1"/>
    <xf numFmtId="0" fontId="16" fillId="2" borderId="35" xfId="0" applyFont="1" applyFill="1" applyBorder="1"/>
    <xf numFmtId="0" fontId="9" fillId="0" borderId="34" xfId="0" quotePrefix="1" applyFont="1" applyBorder="1"/>
    <xf numFmtId="0" fontId="17" fillId="15" borderId="35" xfId="0" applyFont="1" applyFill="1" applyBorder="1"/>
    <xf numFmtId="0" fontId="5" fillId="10" borderId="35" xfId="0" applyFont="1" applyFill="1" applyBorder="1"/>
    <xf numFmtId="0" fontId="17" fillId="14" borderId="35" xfId="0" applyFont="1" applyFill="1" applyBorder="1"/>
    <xf numFmtId="0" fontId="16" fillId="2" borderId="37" xfId="0" applyFont="1" applyFill="1" applyBorder="1"/>
    <xf numFmtId="0" fontId="5" fillId="8" borderId="38" xfId="0" applyFont="1" applyFill="1" applyBorder="1"/>
    <xf numFmtId="0" fontId="9" fillId="8" borderId="38" xfId="0" applyFont="1" applyFill="1" applyBorder="1"/>
    <xf numFmtId="0" fontId="9" fillId="8" borderId="39" xfId="0" applyFont="1" applyFill="1" applyBorder="1"/>
    <xf numFmtId="0" fontId="9" fillId="8" borderId="40" xfId="0" applyFont="1" applyFill="1" applyBorder="1"/>
    <xf numFmtId="0" fontId="8" fillId="0" borderId="38" xfId="0" applyFont="1" applyBorder="1"/>
    <xf numFmtId="0" fontId="9" fillId="0" borderId="39" xfId="0" applyFont="1" applyBorder="1"/>
    <xf numFmtId="0" fontId="5" fillId="0" borderId="39" xfId="0" applyFont="1" applyBorder="1"/>
    <xf numFmtId="0" fontId="16" fillId="2" borderId="39" xfId="0" applyFont="1" applyFill="1" applyBorder="1"/>
    <xf numFmtId="0" fontId="9" fillId="0" borderId="38" xfId="0" quotePrefix="1" applyFont="1" applyBorder="1"/>
    <xf numFmtId="0" fontId="17" fillId="15" borderId="39" xfId="0" applyFont="1" applyFill="1" applyBorder="1"/>
    <xf numFmtId="0" fontId="16" fillId="13" borderId="39" xfId="0" applyFont="1" applyFill="1" applyBorder="1"/>
    <xf numFmtId="0" fontId="5" fillId="10" borderId="39" xfId="0" applyFont="1" applyFill="1" applyBorder="1"/>
    <xf numFmtId="0" fontId="17" fillId="14" borderId="39" xfId="0" applyFont="1" applyFill="1" applyBorder="1"/>
    <xf numFmtId="0" fontId="16" fillId="2" borderId="41" xfId="0" applyFont="1" applyFill="1" applyBorder="1"/>
    <xf numFmtId="0" fontId="5" fillId="8" borderId="42" xfId="0" applyFont="1" applyFill="1" applyBorder="1" applyAlignment="1">
      <alignment horizontal="center"/>
    </xf>
    <xf numFmtId="0" fontId="16" fillId="13" borderId="35" xfId="0" applyFont="1" applyFill="1" applyBorder="1"/>
    <xf numFmtId="0" fontId="5" fillId="8" borderId="43" xfId="0" applyFont="1" applyFill="1" applyBorder="1" applyAlignment="1">
      <alignment horizontal="center"/>
    </xf>
    <xf numFmtId="0" fontId="17" fillId="14" borderId="41" xfId="0" applyFont="1" applyFill="1" applyBorder="1"/>
    <xf numFmtId="0" fontId="5" fillId="7" borderId="5" xfId="0" applyFont="1" applyFill="1" applyBorder="1" applyAlignment="1">
      <alignment horizontal="center"/>
    </xf>
    <xf numFmtId="0" fontId="9" fillId="7" borderId="34" xfId="0" applyFont="1" applyFill="1" applyBorder="1"/>
    <xf numFmtId="0" fontId="9" fillId="7" borderId="35" xfId="0" applyFont="1" applyFill="1" applyBorder="1"/>
    <xf numFmtId="0" fontId="9" fillId="7" borderId="36" xfId="0" applyFont="1" applyFill="1" applyBorder="1"/>
    <xf numFmtId="0" fontId="9" fillId="7" borderId="38" xfId="0" applyFont="1" applyFill="1" applyBorder="1"/>
    <xf numFmtId="0" fontId="9" fillId="7" borderId="39" xfId="0" applyFont="1" applyFill="1" applyBorder="1"/>
    <xf numFmtId="0" fontId="9" fillId="7" borderId="40" xfId="0" applyFont="1" applyFill="1" applyBorder="1"/>
    <xf numFmtId="0" fontId="5" fillId="8" borderId="34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38" xfId="0" applyFont="1" applyFill="1" applyBorder="1" applyAlignment="1">
      <alignment horizontal="center"/>
    </xf>
    <xf numFmtId="0" fontId="13" fillId="6" borderId="10" xfId="0" applyFont="1" applyFill="1" applyBorder="1"/>
    <xf numFmtId="0" fontId="13" fillId="6" borderId="9" xfId="0" applyFont="1" applyFill="1" applyBorder="1"/>
    <xf numFmtId="0" fontId="8" fillId="6" borderId="9" xfId="0" applyFont="1" applyFill="1" applyBorder="1" applyAlignment="1">
      <alignment horizontal="center" textRotation="90" wrapText="1"/>
    </xf>
    <xf numFmtId="0" fontId="8" fillId="0" borderId="0" xfId="0" applyFont="1" applyAlignment="1">
      <alignment wrapText="1"/>
    </xf>
    <xf numFmtId="0" fontId="8" fillId="0" borderId="44" xfId="0" applyFont="1" applyBorder="1"/>
    <xf numFmtId="0" fontId="8" fillId="0" borderId="31" xfId="0" applyFont="1" applyBorder="1"/>
    <xf numFmtId="0" fontId="1" fillId="0" borderId="31" xfId="0" applyFont="1" applyBorder="1"/>
    <xf numFmtId="0" fontId="8" fillId="0" borderId="45" xfId="0" applyFont="1" applyBorder="1"/>
    <xf numFmtId="0" fontId="8" fillId="0" borderId="47" xfId="0" applyFont="1" applyBorder="1"/>
    <xf numFmtId="0" fontId="1" fillId="0" borderId="32" xfId="0" applyFont="1" applyBorder="1"/>
    <xf numFmtId="0" fontId="8" fillId="0" borderId="46" xfId="0" applyFont="1" applyBorder="1"/>
    <xf numFmtId="0" fontId="8" fillId="0" borderId="48" xfId="0" applyFont="1" applyBorder="1"/>
    <xf numFmtId="0" fontId="1" fillId="0" borderId="33" xfId="0" applyFont="1" applyBorder="1"/>
    <xf numFmtId="0" fontId="5" fillId="7" borderId="0" xfId="0" applyFont="1" applyFill="1"/>
    <xf numFmtId="0" fontId="18" fillId="8" borderId="0" xfId="0" applyFont="1" applyFill="1"/>
    <xf numFmtId="0" fontId="5" fillId="7" borderId="34" xfId="0" applyFont="1" applyFill="1" applyBorder="1"/>
    <xf numFmtId="0" fontId="5" fillId="7" borderId="38" xfId="0" applyFont="1" applyFill="1" applyBorder="1"/>
    <xf numFmtId="0" fontId="5" fillId="9" borderId="49" xfId="0" applyFont="1" applyFill="1" applyBorder="1" applyAlignment="1">
      <alignment horizontal="center"/>
    </xf>
    <xf numFmtId="0" fontId="5" fillId="9" borderId="50" xfId="0" applyFont="1" applyFill="1" applyBorder="1" applyAlignment="1">
      <alignment horizontal="center"/>
    </xf>
    <xf numFmtId="0" fontId="5" fillId="9" borderId="51" xfId="0" applyFont="1" applyFill="1" applyBorder="1" applyAlignment="1">
      <alignment horizontal="center"/>
    </xf>
    <xf numFmtId="0" fontId="5" fillId="9" borderId="50" xfId="0" quotePrefix="1" applyFont="1" applyFill="1" applyBorder="1" applyAlignment="1">
      <alignment horizontal="center"/>
    </xf>
    <xf numFmtId="0" fontId="5" fillId="9" borderId="49" xfId="0" quotePrefix="1" applyFont="1" applyFill="1" applyBorder="1" applyAlignment="1">
      <alignment horizontal="center"/>
    </xf>
    <xf numFmtId="0" fontId="5" fillId="9" borderId="49" xfId="0" applyFont="1" applyFill="1" applyBorder="1"/>
    <xf numFmtId="0" fontId="9" fillId="9" borderId="49" xfId="0" applyFont="1" applyFill="1" applyBorder="1"/>
    <xf numFmtId="0" fontId="9" fillId="9" borderId="52" xfId="0" applyFont="1" applyFill="1" applyBorder="1"/>
    <xf numFmtId="0" fontId="8" fillId="9" borderId="53" xfId="0" applyFont="1" applyFill="1" applyBorder="1" applyAlignment="1">
      <alignment horizontal="center"/>
    </xf>
    <xf numFmtId="0" fontId="8" fillId="9" borderId="54" xfId="0" applyFont="1" applyFill="1" applyBorder="1" applyAlignment="1">
      <alignment horizontal="center"/>
    </xf>
    <xf numFmtId="0" fontId="8" fillId="8" borderId="55" xfId="0" applyFont="1" applyFill="1" applyBorder="1" applyAlignment="1">
      <alignment horizontal="center"/>
    </xf>
    <xf numFmtId="0" fontId="8" fillId="8" borderId="56" xfId="0" applyFont="1" applyFill="1" applyBorder="1" applyAlignment="1">
      <alignment horizontal="center"/>
    </xf>
    <xf numFmtId="0" fontId="9" fillId="8" borderId="0" xfId="0" applyFont="1" applyFill="1"/>
    <xf numFmtId="0" fontId="8" fillId="8" borderId="54" xfId="0" applyFont="1" applyFill="1" applyBorder="1" applyAlignment="1">
      <alignment horizontal="center"/>
    </xf>
    <xf numFmtId="0" fontId="8" fillId="10" borderId="54" xfId="0" applyFont="1" applyFill="1" applyBorder="1" applyAlignment="1">
      <alignment horizontal="center"/>
    </xf>
    <xf numFmtId="0" fontId="13" fillId="10" borderId="54" xfId="0" applyFont="1" applyFill="1" applyBorder="1" applyAlignment="1">
      <alignment horizontal="center"/>
    </xf>
    <xf numFmtId="0" fontId="9" fillId="7" borderId="0" xfId="0" applyFont="1" applyFill="1"/>
    <xf numFmtId="0" fontId="8" fillId="7" borderId="54" xfId="0" applyFont="1" applyFill="1" applyBorder="1" applyAlignment="1">
      <alignment horizontal="center"/>
    </xf>
    <xf numFmtId="0" fontId="8" fillId="7" borderId="55" xfId="0" applyFont="1" applyFill="1" applyBorder="1" applyAlignment="1">
      <alignment horizontal="center"/>
    </xf>
    <xf numFmtId="0" fontId="9" fillId="7" borderId="57" xfId="0" applyFont="1" applyFill="1" applyBorder="1"/>
    <xf numFmtId="0" fontId="8" fillId="7" borderId="56" xfId="0" applyFont="1" applyFill="1" applyBorder="1" applyAlignment="1">
      <alignment horizontal="center"/>
    </xf>
    <xf numFmtId="0" fontId="5" fillId="7" borderId="58" xfId="0" applyFont="1" applyFill="1" applyBorder="1" applyAlignment="1">
      <alignment horizontal="center"/>
    </xf>
    <xf numFmtId="0" fontId="5" fillId="7" borderId="59" xfId="0" applyFont="1" applyFill="1" applyBorder="1" applyAlignment="1">
      <alignment horizontal="center"/>
    </xf>
    <xf numFmtId="0" fontId="5" fillId="7" borderId="60" xfId="0" applyFont="1" applyFill="1" applyBorder="1" applyAlignment="1">
      <alignment horizontal="center"/>
    </xf>
    <xf numFmtId="0" fontId="5" fillId="7" borderId="58" xfId="0" applyFont="1" applyFill="1" applyBorder="1"/>
    <xf numFmtId="0" fontId="9" fillId="7" borderId="58" xfId="0" applyFont="1" applyFill="1" applyBorder="1"/>
    <xf numFmtId="0" fontId="9" fillId="7" borderId="61" xfId="0" applyFont="1" applyFill="1" applyBorder="1"/>
    <xf numFmtId="0" fontId="9" fillId="7" borderId="62" xfId="0" applyFont="1" applyFill="1" applyBorder="1"/>
    <xf numFmtId="0" fontId="8" fillId="7" borderId="63" xfId="0" applyFont="1" applyFill="1" applyBorder="1" applyAlignment="1">
      <alignment horizontal="center"/>
    </xf>
    <xf numFmtId="0" fontId="5" fillId="8" borderId="31" xfId="0" applyFont="1" applyFill="1" applyBorder="1" applyAlignment="1">
      <alignment horizontal="center"/>
    </xf>
    <xf numFmtId="0" fontId="5" fillId="8" borderId="33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64" xfId="0" applyFont="1" applyFill="1" applyBorder="1" applyAlignment="1">
      <alignment horizontal="center"/>
    </xf>
    <xf numFmtId="0" fontId="5" fillId="7" borderId="65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17" borderId="0" xfId="0" applyFont="1" applyFill="1"/>
    <xf numFmtId="0" fontId="0" fillId="0" borderId="66" xfId="0" applyBorder="1"/>
    <xf numFmtId="0" fontId="0" fillId="0" borderId="67" xfId="0" applyBorder="1" applyAlignment="1">
      <alignment horizontal="center"/>
    </xf>
    <xf numFmtId="0" fontId="0" fillId="0" borderId="67" xfId="0" applyBorder="1"/>
    <xf numFmtId="0" fontId="0" fillId="0" borderId="68" xfId="0" applyBorder="1"/>
    <xf numFmtId="0" fontId="19" fillId="18" borderId="0" xfId="0" applyFont="1" applyFill="1"/>
    <xf numFmtId="0" fontId="19" fillId="19" borderId="0" xfId="0" applyFont="1" applyFill="1"/>
    <xf numFmtId="0" fontId="20" fillId="0" borderId="0" xfId="0" applyFont="1"/>
    <xf numFmtId="0" fontId="19" fillId="20" borderId="0" xfId="0" applyFont="1" applyFill="1"/>
    <xf numFmtId="0" fontId="13" fillId="6" borderId="10" xfId="0" applyFont="1" applyFill="1" applyBorder="1"/>
    <xf numFmtId="0" fontId="13" fillId="6" borderId="9" xfId="0" applyFont="1" applyFill="1" applyBorder="1"/>
    <xf numFmtId="0" fontId="11" fillId="12" borderId="0" xfId="0" applyFont="1" applyFill="1" applyAlignment="1">
      <alignment wrapText="1"/>
    </xf>
    <xf numFmtId="0" fontId="0" fillId="0" borderId="0" xfId="0"/>
    <xf numFmtId="0" fontId="13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4" xfId="0" applyFont="1" applyFill="1" applyBorder="1"/>
    <xf numFmtId="0" fontId="21" fillId="7" borderId="34" xfId="0" applyFont="1" applyFill="1" applyBorder="1" applyAlignment="1">
      <alignment horizontal="center"/>
    </xf>
    <xf numFmtId="0" fontId="21" fillId="7" borderId="34" xfId="0" applyFont="1" applyFill="1" applyBorder="1"/>
    <xf numFmtId="0" fontId="5" fillId="10" borderId="0" xfId="0" quotePrefix="1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10" fillId="21" borderId="0" xfId="0" quotePrefix="1" applyFont="1" applyFill="1" applyAlignment="1">
      <alignment horizontal="center"/>
    </xf>
    <xf numFmtId="0" fontId="5" fillId="8" borderId="4" xfId="0" quotePrefix="1" applyFont="1" applyFill="1" applyBorder="1" applyAlignment="1">
      <alignment horizontal="center"/>
    </xf>
    <xf numFmtId="0" fontId="18" fillId="22" borderId="0" xfId="0" applyFont="1" applyFill="1" applyAlignment="1">
      <alignment horizontal="center"/>
    </xf>
    <xf numFmtId="0" fontId="18" fillId="2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8192-E9AE-ED42-875F-0ECA347B2D87}">
  <sheetPr>
    <pageSetUpPr fitToPage="1"/>
  </sheetPr>
  <dimension ref="B1:CM144"/>
  <sheetViews>
    <sheetView tabSelected="1" topLeftCell="A3" zoomScaleNormal="100" workbookViewId="0">
      <pane ySplit="2640" activePane="bottomLeft"/>
      <selection activeCell="AF3" sqref="AF1:AF1048576"/>
      <selection pane="bottomLeft" activeCell="Q95" sqref="Q95"/>
    </sheetView>
  </sheetViews>
  <sheetFormatPr baseColWidth="10" defaultRowHeight="16"/>
  <cols>
    <col min="1" max="1" width="5.33203125" style="12" customWidth="1"/>
    <col min="2" max="2" width="4.83203125" style="25" customWidth="1"/>
    <col min="3" max="3" width="4.6640625" style="25" customWidth="1"/>
    <col min="4" max="4" width="7.33203125" style="1" customWidth="1"/>
    <col min="5" max="5" width="5.5" style="31" customWidth="1"/>
    <col min="6" max="6" width="7.6640625" style="31" customWidth="1"/>
    <col min="7" max="7" width="7.5" style="12" customWidth="1"/>
    <col min="8" max="8" width="10.33203125" style="12" hidden="1" customWidth="1"/>
    <col min="9" max="9" width="6.1640625" style="31" customWidth="1"/>
    <col min="10" max="11" width="6.83203125" style="31" customWidth="1"/>
    <col min="12" max="12" width="8.1640625" style="12" customWidth="1"/>
    <col min="13" max="13" width="12.1640625" style="31" customWidth="1"/>
    <col min="14" max="14" width="25.83203125" style="12" customWidth="1"/>
    <col min="15" max="15" width="23.6640625" style="12" hidden="1" customWidth="1"/>
    <col min="16" max="16" width="73.33203125" style="12" hidden="1" customWidth="1"/>
    <col min="17" max="17" width="58.6640625" style="12" customWidth="1"/>
    <col min="18" max="18" width="12" style="12" customWidth="1"/>
    <col min="19" max="19" width="6.33203125" style="27" customWidth="1"/>
    <col min="20" max="20" width="5.6640625" style="27" customWidth="1"/>
    <col min="21" max="21" width="9.33203125" style="25" hidden="1" customWidth="1"/>
    <col min="22" max="22" width="2.5" style="25" customWidth="1"/>
    <col min="23" max="23" width="2.5" style="27" customWidth="1"/>
    <col min="24" max="24" width="3" style="27" customWidth="1"/>
    <col min="25" max="25" width="1.5" style="12" customWidth="1"/>
    <col min="26" max="28" width="2.5" style="12" customWidth="1"/>
    <col min="29" max="30" width="3.33203125" style="12" customWidth="1"/>
    <col min="31" max="37" width="2.5" style="12" customWidth="1"/>
    <col min="38" max="38" width="3.33203125" style="12" customWidth="1"/>
    <col min="39" max="41" width="2.5" style="12" customWidth="1"/>
    <col min="42" max="42" width="3" style="12" customWidth="1"/>
    <col min="43" max="43" width="2.83203125" style="12" customWidth="1"/>
    <col min="44" max="47" width="2.5" style="12" customWidth="1"/>
    <col min="48" max="48" width="1.6640625" style="12" customWidth="1"/>
    <col min="49" max="49" width="1.33203125" style="12" customWidth="1"/>
    <col min="50" max="50" width="2.6640625" style="12" customWidth="1"/>
    <col min="51" max="51" width="4.1640625" style="12" customWidth="1"/>
    <col min="52" max="52" width="2.5" style="12" customWidth="1"/>
    <col min="53" max="53" width="4.1640625" style="12" customWidth="1"/>
    <col min="54" max="54" width="2.5" style="12" customWidth="1"/>
    <col min="55" max="55" width="1.83203125" style="12" customWidth="1"/>
    <col min="56" max="56" width="1.1640625" style="12" customWidth="1"/>
    <col min="57" max="58" width="2.5" style="12" customWidth="1"/>
    <col min="59" max="59" width="4.83203125" style="12" customWidth="1"/>
    <col min="60" max="60" width="3.5" style="12" customWidth="1"/>
    <col min="61" max="91" width="2.5" style="12" customWidth="1"/>
    <col min="92" max="16384" width="10.83203125" style="12"/>
  </cols>
  <sheetData>
    <row r="1" spans="2:91" ht="32" customHeight="1">
      <c r="E1"/>
      <c r="F1"/>
      <c r="G1"/>
      <c r="H1"/>
      <c r="I1"/>
      <c r="J1"/>
      <c r="K1" s="63" t="s">
        <v>0</v>
      </c>
    </row>
    <row r="2" spans="2:91" ht="48" customHeight="1">
      <c r="J2" s="33"/>
      <c r="K2" s="33"/>
      <c r="Z2" s="249" t="s">
        <v>160</v>
      </c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0"/>
      <c r="BA2" s="250"/>
      <c r="BB2" s="250"/>
      <c r="BC2" s="250"/>
      <c r="BE2" s="247" t="s">
        <v>161</v>
      </c>
      <c r="BF2" s="247"/>
      <c r="BG2" s="247"/>
      <c r="BH2" s="247"/>
      <c r="BJ2" s="247" t="s">
        <v>162</v>
      </c>
      <c r="BK2" s="247"/>
      <c r="BL2" s="248"/>
      <c r="BM2" s="248"/>
    </row>
    <row r="3" spans="2:91" s="25" customFormat="1" ht="110" customHeight="1">
      <c r="B3" s="109" t="s">
        <v>227</v>
      </c>
      <c r="C3" s="109" t="s">
        <v>228</v>
      </c>
      <c r="D3" s="109" t="s">
        <v>232</v>
      </c>
      <c r="E3" s="109" t="s">
        <v>148</v>
      </c>
      <c r="F3" s="93" t="s">
        <v>149</v>
      </c>
      <c r="G3" s="26" t="s">
        <v>64</v>
      </c>
      <c r="H3" s="26" t="s">
        <v>255</v>
      </c>
      <c r="I3" s="109" t="s">
        <v>65</v>
      </c>
      <c r="J3" s="109" t="s">
        <v>67</v>
      </c>
      <c r="K3" s="109" t="s">
        <v>66</v>
      </c>
      <c r="L3" s="26"/>
      <c r="M3" s="109"/>
      <c r="S3" s="93" t="s">
        <v>150</v>
      </c>
      <c r="T3" s="93" t="s">
        <v>151</v>
      </c>
      <c r="U3" s="93" t="s">
        <v>152</v>
      </c>
      <c r="V3" s="26" t="s">
        <v>153</v>
      </c>
      <c r="W3" s="26" t="s">
        <v>154</v>
      </c>
      <c r="X3" s="26" t="s">
        <v>157</v>
      </c>
      <c r="Y3" s="26" t="s">
        <v>19</v>
      </c>
      <c r="Z3" s="26" t="s">
        <v>190</v>
      </c>
      <c r="AA3" s="26" t="s">
        <v>169</v>
      </c>
      <c r="AB3" s="26" t="s">
        <v>165</v>
      </c>
      <c r="AC3" s="26" t="s">
        <v>332</v>
      </c>
      <c r="AD3" s="26" t="s">
        <v>203</v>
      </c>
      <c r="AE3" s="26" t="s">
        <v>174</v>
      </c>
      <c r="AF3" s="26" t="s">
        <v>170</v>
      </c>
      <c r="AG3" s="26" t="s">
        <v>158</v>
      </c>
      <c r="AH3" s="26" t="s">
        <v>182</v>
      </c>
      <c r="AI3" s="26" t="s">
        <v>171</v>
      </c>
      <c r="AJ3" s="26" t="s">
        <v>172</v>
      </c>
      <c r="AK3" s="26" t="s">
        <v>173</v>
      </c>
      <c r="AL3" s="26" t="s">
        <v>18</v>
      </c>
      <c r="AM3" s="26" t="s">
        <v>33</v>
      </c>
      <c r="AN3" s="26" t="s">
        <v>200</v>
      </c>
      <c r="AO3" s="26" t="s">
        <v>201</v>
      </c>
      <c r="AP3" s="26" t="s">
        <v>334</v>
      </c>
      <c r="AQ3" s="26" t="s">
        <v>335</v>
      </c>
      <c r="AR3" s="26" t="s">
        <v>175</v>
      </c>
      <c r="AS3" s="26" t="s">
        <v>181</v>
      </c>
      <c r="AT3" s="26" t="s">
        <v>336</v>
      </c>
      <c r="AU3" s="26" t="s">
        <v>215</v>
      </c>
      <c r="AV3" s="26"/>
      <c r="AW3" s="26"/>
      <c r="AX3" s="26" t="s">
        <v>176</v>
      </c>
      <c r="AY3" s="26" t="s">
        <v>177</v>
      </c>
      <c r="AZ3" s="26" t="s">
        <v>202</v>
      </c>
      <c r="BA3" s="26" t="s">
        <v>178</v>
      </c>
      <c r="BB3" s="26" t="s">
        <v>159</v>
      </c>
      <c r="BD3" s="26" t="s">
        <v>19</v>
      </c>
      <c r="BE3" s="26" t="s">
        <v>168</v>
      </c>
      <c r="BF3" s="26" t="s">
        <v>191</v>
      </c>
      <c r="BG3" s="26" t="s">
        <v>192</v>
      </c>
      <c r="BH3" s="26" t="s">
        <v>193</v>
      </c>
      <c r="BI3" s="26" t="s">
        <v>19</v>
      </c>
      <c r="BJ3" s="26" t="s">
        <v>166</v>
      </c>
      <c r="BK3" s="26" t="s">
        <v>167</v>
      </c>
      <c r="BL3" s="26" t="s">
        <v>194</v>
      </c>
      <c r="BM3" s="26" t="s">
        <v>195</v>
      </c>
      <c r="BN3" s="26" t="s">
        <v>19</v>
      </c>
      <c r="BO3" s="26" t="s">
        <v>19</v>
      </c>
      <c r="BP3" s="26" t="s">
        <v>19</v>
      </c>
      <c r="BQ3" s="26" t="s">
        <v>19</v>
      </c>
      <c r="BR3" s="26" t="s">
        <v>19</v>
      </c>
      <c r="BS3" s="26" t="s">
        <v>19</v>
      </c>
      <c r="BT3" s="26" t="s">
        <v>19</v>
      </c>
      <c r="BU3" s="26" t="s">
        <v>19</v>
      </c>
      <c r="BV3" s="26" t="s">
        <v>19</v>
      </c>
      <c r="BW3" s="26" t="s">
        <v>19</v>
      </c>
      <c r="BX3" s="26" t="s">
        <v>19</v>
      </c>
      <c r="BY3" s="26" t="s">
        <v>19</v>
      </c>
      <c r="BZ3" s="26" t="s">
        <v>19</v>
      </c>
      <c r="CA3" s="26" t="s">
        <v>19</v>
      </c>
      <c r="CB3" s="26" t="s">
        <v>19</v>
      </c>
      <c r="CC3" s="26" t="s">
        <v>19</v>
      </c>
      <c r="CD3" s="26" t="s">
        <v>19</v>
      </c>
      <c r="CE3" s="26" t="s">
        <v>19</v>
      </c>
      <c r="CF3" s="26" t="s">
        <v>19</v>
      </c>
      <c r="CG3" s="26" t="s">
        <v>19</v>
      </c>
      <c r="CH3" s="26" t="s">
        <v>19</v>
      </c>
      <c r="CI3" s="26" t="s">
        <v>19</v>
      </c>
      <c r="CJ3" s="26" t="s">
        <v>19</v>
      </c>
      <c r="CK3" s="26" t="s">
        <v>19</v>
      </c>
      <c r="CL3" s="26" t="s">
        <v>19</v>
      </c>
      <c r="CM3" s="26" t="s">
        <v>19</v>
      </c>
    </row>
    <row r="4" spans="2:91" s="27" customFormat="1" ht="12" customHeight="1" thickBot="1">
      <c r="B4" s="25"/>
      <c r="C4" s="25"/>
      <c r="D4" s="25"/>
      <c r="E4" s="32"/>
      <c r="F4" s="38"/>
      <c r="G4" s="28"/>
      <c r="H4" s="28"/>
      <c r="I4" s="32"/>
      <c r="J4" s="32"/>
      <c r="K4" s="32"/>
      <c r="L4" s="28"/>
      <c r="M4" s="32"/>
      <c r="S4" s="38"/>
      <c r="T4" s="38"/>
      <c r="U4" s="3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</row>
    <row r="5" spans="2:91" s="27" customFormat="1" ht="20" customHeight="1" thickBot="1">
      <c r="B5" s="245" t="s">
        <v>163</v>
      </c>
      <c r="C5" s="246"/>
      <c r="D5" s="184"/>
      <c r="E5" s="98"/>
      <c r="F5" s="98"/>
      <c r="G5" s="99"/>
      <c r="H5" s="99"/>
      <c r="I5" s="97"/>
      <c r="J5" s="97"/>
      <c r="K5" s="99"/>
      <c r="L5" s="99"/>
      <c r="M5" s="97"/>
      <c r="N5" s="100"/>
      <c r="O5" s="100"/>
      <c r="P5" s="100"/>
      <c r="Q5" s="100"/>
      <c r="R5" s="100"/>
      <c r="S5" s="98"/>
      <c r="T5" s="98"/>
      <c r="U5" s="101"/>
      <c r="V5" s="25" t="s">
        <v>156</v>
      </c>
      <c r="W5" s="68">
        <v>16</v>
      </c>
      <c r="X5" s="28"/>
      <c r="Y5" s="28"/>
      <c r="Z5" s="106">
        <v>1</v>
      </c>
      <c r="AA5" s="106">
        <v>1</v>
      </c>
      <c r="AB5" s="104">
        <v>0</v>
      </c>
      <c r="AC5" s="102" t="s">
        <v>25</v>
      </c>
      <c r="AD5" s="107">
        <v>1</v>
      </c>
      <c r="AE5" s="107">
        <v>1</v>
      </c>
      <c r="AF5" s="106">
        <v>1</v>
      </c>
      <c r="AG5" s="28"/>
      <c r="AH5" s="106">
        <v>1</v>
      </c>
      <c r="AI5" s="106">
        <v>1</v>
      </c>
      <c r="AJ5" s="106">
        <v>1</v>
      </c>
      <c r="AK5" s="106">
        <v>1</v>
      </c>
      <c r="AL5" s="28"/>
      <c r="AM5" s="106">
        <v>1</v>
      </c>
      <c r="AN5" s="106">
        <v>1</v>
      </c>
      <c r="AO5" s="106">
        <v>1</v>
      </c>
      <c r="AP5" s="106">
        <v>1</v>
      </c>
      <c r="AQ5" s="106">
        <v>1</v>
      </c>
      <c r="AR5" s="106">
        <v>1</v>
      </c>
      <c r="AS5" s="62" t="s">
        <v>58</v>
      </c>
      <c r="AT5" s="62" t="s">
        <v>58</v>
      </c>
      <c r="AU5" s="62" t="s">
        <v>58</v>
      </c>
      <c r="AV5" s="60"/>
      <c r="AW5" s="60"/>
      <c r="AX5" s="106">
        <v>1</v>
      </c>
      <c r="AY5" s="106">
        <v>1</v>
      </c>
      <c r="AZ5" s="28"/>
      <c r="BA5" s="106">
        <v>1</v>
      </c>
      <c r="BB5" s="28"/>
      <c r="BD5" s="28"/>
      <c r="BE5" s="106">
        <v>1</v>
      </c>
      <c r="BF5" s="104">
        <v>0</v>
      </c>
      <c r="BG5" s="104">
        <v>0</v>
      </c>
      <c r="BH5" s="104">
        <v>0</v>
      </c>
      <c r="BI5" s="28"/>
      <c r="BJ5" s="104">
        <v>0</v>
      </c>
      <c r="BK5" s="106">
        <v>1</v>
      </c>
      <c r="BL5" s="106">
        <v>1</v>
      </c>
      <c r="BM5" s="106">
        <v>1</v>
      </c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</row>
    <row r="6" spans="2:91" s="27" customFormat="1" ht="20" customHeight="1" thickBot="1">
      <c r="B6" s="182" t="s">
        <v>164</v>
      </c>
      <c r="C6" s="183"/>
      <c r="D6" s="184"/>
      <c r="E6" s="97"/>
      <c r="F6" s="98"/>
      <c r="G6" s="99"/>
      <c r="H6" s="99"/>
      <c r="I6" s="97"/>
      <c r="J6" s="97"/>
      <c r="K6" s="103"/>
      <c r="L6" s="99"/>
      <c r="M6" s="97"/>
      <c r="N6" s="100"/>
      <c r="O6" s="100"/>
      <c r="P6" s="100"/>
      <c r="Q6" s="100"/>
      <c r="R6" s="100"/>
      <c r="S6" s="98"/>
      <c r="T6" s="98"/>
      <c r="U6" s="101"/>
      <c r="V6" s="25" t="s">
        <v>156</v>
      </c>
      <c r="W6" s="68">
        <v>16</v>
      </c>
      <c r="X6" s="28"/>
      <c r="Y6" s="28"/>
      <c r="Z6" s="106">
        <v>1</v>
      </c>
      <c r="AA6" s="106">
        <v>1</v>
      </c>
      <c r="AB6" s="104">
        <v>0</v>
      </c>
      <c r="AC6" s="102" t="s">
        <v>25</v>
      </c>
      <c r="AD6" s="107">
        <v>1</v>
      </c>
      <c r="AE6" s="107">
        <v>1</v>
      </c>
      <c r="AF6" s="106">
        <v>1</v>
      </c>
      <c r="AG6" s="28"/>
      <c r="AH6" s="106">
        <v>1</v>
      </c>
      <c r="AI6" s="106">
        <v>1</v>
      </c>
      <c r="AJ6" s="106">
        <v>1</v>
      </c>
      <c r="AK6" s="106">
        <v>1</v>
      </c>
      <c r="AL6" s="28"/>
      <c r="AM6" s="106">
        <v>1</v>
      </c>
      <c r="AN6" s="106">
        <v>1</v>
      </c>
      <c r="AO6" s="106">
        <v>1</v>
      </c>
      <c r="AP6" s="106">
        <v>1</v>
      </c>
      <c r="AQ6" s="106">
        <v>1</v>
      </c>
      <c r="AR6" s="106">
        <v>1</v>
      </c>
      <c r="AS6" s="62" t="s">
        <v>58</v>
      </c>
      <c r="AT6" s="62" t="s">
        <v>58</v>
      </c>
      <c r="AU6" s="62" t="s">
        <v>58</v>
      </c>
      <c r="AV6" s="60"/>
      <c r="AW6" s="60"/>
      <c r="AX6" s="106">
        <v>1</v>
      </c>
      <c r="AY6" s="106">
        <v>1</v>
      </c>
      <c r="AZ6" s="28"/>
      <c r="BA6" s="106">
        <v>1</v>
      </c>
      <c r="BB6" s="28"/>
      <c r="BD6" s="28"/>
      <c r="BE6" s="106">
        <v>1</v>
      </c>
      <c r="BF6" s="104">
        <v>0</v>
      </c>
      <c r="BG6" s="104">
        <v>0</v>
      </c>
      <c r="BH6" s="104">
        <v>0</v>
      </c>
      <c r="BI6" s="28"/>
      <c r="BJ6" s="106">
        <v>1</v>
      </c>
      <c r="BK6" s="105">
        <v>0</v>
      </c>
      <c r="BL6" s="106">
        <v>1</v>
      </c>
      <c r="BM6" s="106">
        <v>1</v>
      </c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</row>
    <row r="7" spans="2:91" s="27" customFormat="1" ht="9" customHeight="1" thickBot="1">
      <c r="B7" s="25"/>
      <c r="C7" s="25"/>
      <c r="D7" s="25"/>
      <c r="E7" s="32"/>
      <c r="F7" s="38"/>
      <c r="G7" s="28"/>
      <c r="H7" s="28"/>
      <c r="I7" s="32"/>
      <c r="J7" s="32"/>
      <c r="L7" s="28"/>
      <c r="M7" s="32"/>
      <c r="S7" s="38"/>
      <c r="T7" s="38"/>
      <c r="U7" s="3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</row>
    <row r="8" spans="2:91" s="52" customFormat="1" ht="18" thickBot="1">
      <c r="B8" s="185"/>
      <c r="C8" s="185"/>
      <c r="D8" s="185"/>
      <c r="E8" s="55">
        <v>15</v>
      </c>
      <c r="F8" s="56" t="s">
        <v>217</v>
      </c>
      <c r="G8" s="139" t="s">
        <v>218</v>
      </c>
      <c r="H8" s="139"/>
      <c r="I8" s="54" t="s">
        <v>219</v>
      </c>
      <c r="J8" s="53" t="s">
        <v>220</v>
      </c>
      <c r="K8" s="53" t="s">
        <v>221</v>
      </c>
      <c r="L8" s="57" t="s">
        <v>123</v>
      </c>
      <c r="M8" s="55" t="s">
        <v>1</v>
      </c>
      <c r="N8" s="58" t="s">
        <v>409</v>
      </c>
      <c r="O8" s="59" t="s">
        <v>256</v>
      </c>
      <c r="P8" s="59"/>
      <c r="Q8" s="59" t="s">
        <v>4</v>
      </c>
      <c r="R8" s="59" t="s">
        <v>5</v>
      </c>
      <c r="S8" s="71" t="s">
        <v>19</v>
      </c>
      <c r="T8" s="71" t="s">
        <v>19</v>
      </c>
      <c r="U8" s="94" t="s">
        <v>134</v>
      </c>
      <c r="V8" s="94"/>
      <c r="W8" s="67"/>
      <c r="X8" s="67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0"/>
      <c r="AQ8" s="60"/>
      <c r="AR8" s="69"/>
      <c r="AS8" s="69"/>
      <c r="AT8" s="69"/>
      <c r="AU8" s="60"/>
      <c r="AV8" s="60"/>
      <c r="AW8" s="60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</row>
    <row r="9" spans="2:91" ht="17" thickBot="1">
      <c r="B9" s="186">
        <v>0</v>
      </c>
      <c r="C9" s="187" t="str">
        <f>_xlfn.CONCAT("#",DEC2HEX(B9))</f>
        <v>#0</v>
      </c>
      <c r="D9" s="188" t="str">
        <f>_xlfn.CONCAT("#",DEC2HEX(B9*2),",#",DEC2HEX((B9*2+1)))</f>
        <v>#0,#1</v>
      </c>
      <c r="E9" s="199" t="str">
        <f>MID(DEC2BIN(B9,8),2,1)</f>
        <v>0</v>
      </c>
      <c r="F9" s="200" t="str">
        <f>MID(DEC2BIN(B9,8),3,2)</f>
        <v>00</v>
      </c>
      <c r="G9" s="201" t="str">
        <f>MID(DEC2BIN(B9,8),5,4)</f>
        <v>0000</v>
      </c>
      <c r="H9" s="201" t="str">
        <f>DEC2BIN(B9,7)</f>
        <v>0000000</v>
      </c>
      <c r="I9" s="201" t="s">
        <v>19</v>
      </c>
      <c r="J9" s="202" t="s">
        <v>19</v>
      </c>
      <c r="K9" s="203" t="s">
        <v>19</v>
      </c>
      <c r="L9" s="199"/>
      <c r="M9" s="199" t="s">
        <v>2</v>
      </c>
      <c r="N9" s="204" t="s">
        <v>2</v>
      </c>
      <c r="O9" s="204" t="s">
        <v>257</v>
      </c>
      <c r="P9" s="204" t="str">
        <f>_xlfn.CONCAT("$DEFINE ",O9," (SM_EX1 &amp; opcf:['b'",H9,"])")</f>
        <v>$DEFINE INST_NOP (SM_EX1 &amp; opcf:['b'0000000])</v>
      </c>
      <c r="Q9" s="204" t="s">
        <v>3</v>
      </c>
      <c r="R9" s="205" t="s">
        <v>58</v>
      </c>
      <c r="S9" s="206"/>
      <c r="T9" s="205" t="s">
        <v>144</v>
      </c>
      <c r="U9" s="207" t="str">
        <f>_xlfn.CONCAT(MID(DEC2BIN(B9,8),3,2)," ",MID(DEC2BIN(B9,8),5,3))</f>
        <v>00 000</v>
      </c>
      <c r="V9" s="95" t="s">
        <v>155</v>
      </c>
      <c r="W9" s="68"/>
      <c r="X9" s="68"/>
      <c r="Y9" s="60"/>
      <c r="Z9" s="106">
        <v>1</v>
      </c>
      <c r="AA9" s="106">
        <v>1</v>
      </c>
      <c r="AB9" s="106">
        <v>1</v>
      </c>
      <c r="AC9" s="102" t="s">
        <v>24</v>
      </c>
      <c r="AD9" s="107">
        <v>1</v>
      </c>
      <c r="AE9" s="107">
        <v>1</v>
      </c>
      <c r="AF9" s="107">
        <v>1</v>
      </c>
      <c r="AG9" s="102" t="s">
        <v>20</v>
      </c>
      <c r="AH9" s="106">
        <v>1</v>
      </c>
      <c r="AI9" s="106">
        <v>1</v>
      </c>
      <c r="AJ9" s="106">
        <v>1</v>
      </c>
      <c r="AK9" s="62" t="s">
        <v>58</v>
      </c>
      <c r="AL9" s="68" t="s">
        <v>19</v>
      </c>
      <c r="AM9" s="62" t="s">
        <v>58</v>
      </c>
      <c r="AN9" s="106">
        <v>1</v>
      </c>
      <c r="AO9" s="106">
        <v>1</v>
      </c>
      <c r="AP9" s="106">
        <v>1</v>
      </c>
      <c r="AQ9" s="106">
        <v>1</v>
      </c>
      <c r="AR9" s="106">
        <v>1</v>
      </c>
      <c r="AS9" s="62" t="s">
        <v>58</v>
      </c>
      <c r="AT9" s="62" t="s">
        <v>58</v>
      </c>
      <c r="AU9" s="62" t="s">
        <v>58</v>
      </c>
      <c r="AV9" s="60"/>
      <c r="AW9" s="60"/>
      <c r="AX9" s="106">
        <v>1</v>
      </c>
      <c r="AY9" s="106">
        <v>1</v>
      </c>
      <c r="AZ9" s="62" t="s">
        <v>58</v>
      </c>
      <c r="BA9" s="106">
        <v>1</v>
      </c>
      <c r="BB9" s="62" t="s">
        <v>58</v>
      </c>
      <c r="BC9" s="60"/>
      <c r="BD9" s="60"/>
      <c r="BE9" s="106">
        <v>1</v>
      </c>
      <c r="BF9" s="106">
        <v>1</v>
      </c>
      <c r="BG9" s="106">
        <v>1</v>
      </c>
      <c r="BH9" s="106">
        <v>1</v>
      </c>
      <c r="BI9" s="60"/>
      <c r="BJ9" s="106">
        <v>1</v>
      </c>
      <c r="BK9" s="106">
        <v>1</v>
      </c>
      <c r="BL9" s="105">
        <v>0</v>
      </c>
      <c r="BM9" s="106">
        <v>1</v>
      </c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</row>
    <row r="10" spans="2:91" ht="17" thickBot="1">
      <c r="B10" s="189">
        <v>1</v>
      </c>
      <c r="C10" s="190" t="str">
        <f t="shared" ref="C10:C73" si="0">_xlfn.CONCAT("#",DEC2HEX(B10))</f>
        <v>#1</v>
      </c>
      <c r="D10" s="191" t="str">
        <f>_xlfn.CONCAT("#",DEC2HEX(B10*2),",#",DEC2HEX((B10*2+1)))</f>
        <v>#2,#3</v>
      </c>
      <c r="E10" s="17" t="str">
        <f t="shared" ref="E10:E77" si="1">MID(DEC2BIN(B10,8),2,1)</f>
        <v>0</v>
      </c>
      <c r="F10" s="36" t="str">
        <f t="shared" ref="F10:F77" si="2">MID(DEC2BIN(B10,8),3,2)</f>
        <v>00</v>
      </c>
      <c r="G10" s="35" t="str">
        <f t="shared" ref="G10:G77" si="3">MID(DEC2BIN(B10,8),5,4)</f>
        <v>0001</v>
      </c>
      <c r="H10" s="34" t="str">
        <f>DEC2BIN(B10,7)</f>
        <v>0000001</v>
      </c>
      <c r="I10" s="34" t="s">
        <v>19</v>
      </c>
      <c r="J10" s="39" t="s">
        <v>19</v>
      </c>
      <c r="K10" s="19" t="s">
        <v>19</v>
      </c>
      <c r="L10" s="17"/>
      <c r="M10" s="17" t="s">
        <v>222</v>
      </c>
      <c r="N10" s="18" t="s">
        <v>222</v>
      </c>
      <c r="O10" s="18" t="s">
        <v>258</v>
      </c>
      <c r="P10" s="18" t="str">
        <f t="shared" ref="P10:P15" si="4">_xlfn.CONCAT("$DEFINE ",O10," (SM_EX1 &amp; opcf:['b'",H10,"])")</f>
        <v>$DEFINE INST_HALT (SM_EX1 &amp; opcf:['b'0000001])</v>
      </c>
      <c r="Q10" s="18" t="s">
        <v>223</v>
      </c>
      <c r="R10" s="75"/>
      <c r="S10" s="74"/>
      <c r="T10" s="75" t="s">
        <v>144</v>
      </c>
      <c r="U10" s="208" t="str">
        <f t="shared" ref="U10:U77" si="5">_xlfn.CONCAT(MID(DEC2BIN(B10,8),3,2)," ",MID(DEC2BIN(B10,8),5,3))</f>
        <v>00 000</v>
      </c>
      <c r="V10" s="25" t="s">
        <v>155</v>
      </c>
      <c r="W10" s="68"/>
      <c r="X10" s="68"/>
      <c r="Y10" s="60"/>
      <c r="Z10" s="106">
        <v>1</v>
      </c>
      <c r="AA10" s="106">
        <v>1</v>
      </c>
      <c r="AB10" s="106">
        <v>1</v>
      </c>
      <c r="AC10" s="102" t="s">
        <v>24</v>
      </c>
      <c r="AD10" s="107">
        <v>1</v>
      </c>
      <c r="AE10" s="107">
        <v>1</v>
      </c>
      <c r="AF10" s="107">
        <v>1</v>
      </c>
      <c r="AG10" s="102" t="s">
        <v>20</v>
      </c>
      <c r="AH10" s="106">
        <v>1</v>
      </c>
      <c r="AI10" s="62" t="s">
        <v>58</v>
      </c>
      <c r="AJ10" s="106">
        <v>1</v>
      </c>
      <c r="AK10" s="62" t="s">
        <v>58</v>
      </c>
      <c r="AL10" s="60"/>
      <c r="AM10" s="62" t="s">
        <v>58</v>
      </c>
      <c r="AN10" s="62" t="s">
        <v>58</v>
      </c>
      <c r="AO10" s="106">
        <v>1</v>
      </c>
      <c r="AP10" s="106">
        <v>1</v>
      </c>
      <c r="AQ10" s="106">
        <v>1</v>
      </c>
      <c r="AR10" s="106">
        <v>1</v>
      </c>
      <c r="AS10" s="62" t="s">
        <v>58</v>
      </c>
      <c r="AT10" s="62" t="s">
        <v>58</v>
      </c>
      <c r="AU10" s="62" t="s">
        <v>58</v>
      </c>
      <c r="AV10" s="60"/>
      <c r="AW10" s="60"/>
      <c r="AX10" s="106">
        <v>1</v>
      </c>
      <c r="AY10" s="106">
        <v>1</v>
      </c>
      <c r="AZ10" s="62" t="s">
        <v>58</v>
      </c>
      <c r="BA10" s="106">
        <v>1</v>
      </c>
      <c r="BB10" s="62" t="s">
        <v>58</v>
      </c>
      <c r="BC10" s="60"/>
      <c r="BD10" s="60"/>
      <c r="BE10" s="106">
        <v>1</v>
      </c>
      <c r="BF10" s="106">
        <v>1</v>
      </c>
      <c r="BG10" s="106">
        <v>1</v>
      </c>
      <c r="BH10" s="106">
        <v>1</v>
      </c>
      <c r="BI10" s="60"/>
      <c r="BJ10" s="106">
        <v>1</v>
      </c>
      <c r="BK10" s="106">
        <v>1</v>
      </c>
      <c r="BL10" s="105">
        <v>0</v>
      </c>
      <c r="BM10" s="106">
        <v>1</v>
      </c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</row>
    <row r="11" spans="2:91" ht="17" thickBot="1">
      <c r="B11" s="189">
        <v>2</v>
      </c>
      <c r="C11" s="190" t="str">
        <f t="shared" si="0"/>
        <v>#2</v>
      </c>
      <c r="D11" s="191" t="str">
        <f>_xlfn.CONCAT("#",DEC2HEX(B11*2),",#",DEC2HEX((B11*2+1)))</f>
        <v>#4,#5</v>
      </c>
      <c r="E11" s="17" t="str">
        <f t="shared" si="1"/>
        <v>0</v>
      </c>
      <c r="F11" s="36" t="str">
        <f t="shared" si="2"/>
        <v>00</v>
      </c>
      <c r="G11" s="35" t="str">
        <f t="shared" si="3"/>
        <v>0010</v>
      </c>
      <c r="H11" s="34" t="str">
        <f t="shared" ref="H11:H74" si="6">DEC2BIN(B11,7)</f>
        <v>0000010</v>
      </c>
      <c r="I11" s="34" t="s">
        <v>62</v>
      </c>
      <c r="J11" s="39" t="s">
        <v>61</v>
      </c>
      <c r="K11" s="19" t="s">
        <v>60</v>
      </c>
      <c r="L11" s="17"/>
      <c r="M11" s="17" t="s">
        <v>337</v>
      </c>
      <c r="N11" s="18" t="s">
        <v>8</v>
      </c>
      <c r="O11" s="18" t="s">
        <v>259</v>
      </c>
      <c r="P11" s="18" t="str">
        <f t="shared" si="4"/>
        <v>$DEFINE INST_SUB_A_B_C (SM_EX1 &amp; opcf:['b'0000010])</v>
      </c>
      <c r="Q11" s="18" t="s">
        <v>12</v>
      </c>
      <c r="R11" s="75" t="s">
        <v>206</v>
      </c>
      <c r="S11" s="74" t="s">
        <v>128</v>
      </c>
      <c r="T11" s="75" t="s">
        <v>128</v>
      </c>
      <c r="U11" s="208" t="str">
        <f t="shared" si="5"/>
        <v>00 001</v>
      </c>
      <c r="V11" s="25" t="s">
        <v>155</v>
      </c>
      <c r="W11" s="68"/>
      <c r="X11" s="68"/>
      <c r="Y11" s="60"/>
      <c r="Z11" s="106">
        <v>1</v>
      </c>
      <c r="AA11" s="106">
        <v>1</v>
      </c>
      <c r="AB11" s="106">
        <v>1</v>
      </c>
      <c r="AC11" s="102" t="s">
        <v>24</v>
      </c>
      <c r="AD11" s="107">
        <v>1</v>
      </c>
      <c r="AE11" s="107">
        <v>1</v>
      </c>
      <c r="AF11" s="107">
        <v>1</v>
      </c>
      <c r="AG11" s="102" t="s">
        <v>20</v>
      </c>
      <c r="AH11" s="107">
        <v>1</v>
      </c>
      <c r="AI11" s="104">
        <v>0</v>
      </c>
      <c r="AJ11" s="107">
        <v>1</v>
      </c>
      <c r="AK11" s="104">
        <v>0</v>
      </c>
      <c r="AL11" s="70" t="s">
        <v>25</v>
      </c>
      <c r="AM11" s="104">
        <v>0</v>
      </c>
      <c r="AN11" s="104">
        <v>0</v>
      </c>
      <c r="AO11" s="106">
        <v>1</v>
      </c>
      <c r="AP11" s="106">
        <v>1</v>
      </c>
      <c r="AQ11" s="106">
        <v>1</v>
      </c>
      <c r="AR11" s="106">
        <v>1</v>
      </c>
      <c r="AS11" s="62" t="s">
        <v>58</v>
      </c>
      <c r="AT11" s="62" t="s">
        <v>58</v>
      </c>
      <c r="AU11" s="62" t="s">
        <v>58</v>
      </c>
      <c r="AV11" s="60"/>
      <c r="AW11" s="60"/>
      <c r="AX11" s="106">
        <v>1</v>
      </c>
      <c r="AY11" s="106">
        <v>1</v>
      </c>
      <c r="AZ11" s="62" t="s">
        <v>58</v>
      </c>
      <c r="BA11" s="106">
        <v>1</v>
      </c>
      <c r="BB11" s="62" t="s">
        <v>58</v>
      </c>
      <c r="BC11" s="60"/>
      <c r="BD11" s="60"/>
      <c r="BE11" s="106">
        <v>1</v>
      </c>
      <c r="BF11" s="106">
        <v>1</v>
      </c>
      <c r="BG11" s="106">
        <v>1</v>
      </c>
      <c r="BH11" s="106">
        <v>1</v>
      </c>
      <c r="BI11" s="60"/>
      <c r="BJ11" s="106">
        <v>1</v>
      </c>
      <c r="BK11" s="106">
        <v>1</v>
      </c>
      <c r="BL11" s="105">
        <v>0</v>
      </c>
      <c r="BM11" s="106">
        <v>1</v>
      </c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</row>
    <row r="12" spans="2:91" ht="17" thickBot="1">
      <c r="B12" s="189">
        <v>3</v>
      </c>
      <c r="C12" s="190" t="str">
        <f t="shared" si="0"/>
        <v>#3</v>
      </c>
      <c r="D12" s="191" t="str">
        <f>_xlfn.CONCAT("#",DEC2HEX(B12*2),",#",DEC2HEX((B12*2+1)))</f>
        <v>#6,#7</v>
      </c>
      <c r="E12" s="17" t="str">
        <f t="shared" si="1"/>
        <v>0</v>
      </c>
      <c r="F12" s="36" t="str">
        <f t="shared" si="2"/>
        <v>00</v>
      </c>
      <c r="G12" s="35" t="str">
        <f t="shared" si="3"/>
        <v>0011</v>
      </c>
      <c r="H12" s="34" t="str">
        <f t="shared" si="6"/>
        <v>0000011</v>
      </c>
      <c r="I12" s="34" t="s">
        <v>62</v>
      </c>
      <c r="J12" s="39" t="s">
        <v>61</v>
      </c>
      <c r="K12" s="19" t="s">
        <v>60</v>
      </c>
      <c r="L12" s="17"/>
      <c r="M12" s="17" t="s">
        <v>338</v>
      </c>
      <c r="N12" s="18" t="s">
        <v>204</v>
      </c>
      <c r="O12" s="18" t="s">
        <v>260</v>
      </c>
      <c r="P12" s="18" t="str">
        <f t="shared" si="4"/>
        <v>$DEFINE INST_SUBC_A_B_C (SM_EX1 &amp; opcf:['b'0000011])</v>
      </c>
      <c r="Q12" s="18"/>
      <c r="R12" s="75" t="s">
        <v>206</v>
      </c>
      <c r="S12" s="74" t="s">
        <v>128</v>
      </c>
      <c r="T12" s="75" t="s">
        <v>128</v>
      </c>
      <c r="U12" s="208" t="str">
        <f t="shared" si="5"/>
        <v>00 001</v>
      </c>
      <c r="V12" s="25" t="s">
        <v>155</v>
      </c>
      <c r="W12" s="68"/>
      <c r="X12" s="68"/>
      <c r="Y12" s="60"/>
      <c r="Z12" s="106">
        <v>1</v>
      </c>
      <c r="AA12" s="106">
        <v>1</v>
      </c>
      <c r="AB12" s="106">
        <v>1</v>
      </c>
      <c r="AC12" s="102" t="s">
        <v>24</v>
      </c>
      <c r="AD12" s="107">
        <v>1</v>
      </c>
      <c r="AE12" s="107">
        <v>1</v>
      </c>
      <c r="AF12" s="107">
        <v>1</v>
      </c>
      <c r="AG12" s="102" t="s">
        <v>20</v>
      </c>
      <c r="AH12" s="107">
        <v>1</v>
      </c>
      <c r="AI12" s="104">
        <v>0</v>
      </c>
      <c r="AJ12" s="107">
        <v>1</v>
      </c>
      <c r="AK12" s="104">
        <v>0</v>
      </c>
      <c r="AL12" s="70" t="s">
        <v>25</v>
      </c>
      <c r="AM12" s="104">
        <v>0</v>
      </c>
      <c r="AN12" s="104">
        <v>0</v>
      </c>
      <c r="AO12" s="104">
        <v>0</v>
      </c>
      <c r="AP12" s="106">
        <v>1</v>
      </c>
      <c r="AQ12" s="106">
        <v>1</v>
      </c>
      <c r="AR12" s="106">
        <v>1</v>
      </c>
      <c r="AS12" s="62" t="s">
        <v>58</v>
      </c>
      <c r="AT12" s="62" t="s">
        <v>58</v>
      </c>
      <c r="AU12" s="62" t="s">
        <v>58</v>
      </c>
      <c r="AV12" s="60"/>
      <c r="AW12" s="60"/>
      <c r="AX12" s="106">
        <v>1</v>
      </c>
      <c r="AY12" s="106">
        <v>1</v>
      </c>
      <c r="AZ12" s="62" t="s">
        <v>58</v>
      </c>
      <c r="BA12" s="106">
        <v>1</v>
      </c>
      <c r="BB12" s="62" t="s">
        <v>58</v>
      </c>
      <c r="BC12" s="60"/>
      <c r="BD12" s="60"/>
      <c r="BE12" s="106">
        <v>1</v>
      </c>
      <c r="BF12" s="106">
        <v>1</v>
      </c>
      <c r="BG12" s="106">
        <v>1</v>
      </c>
      <c r="BH12" s="106">
        <v>1</v>
      </c>
      <c r="BI12" s="60"/>
      <c r="BJ12" s="106">
        <v>1</v>
      </c>
      <c r="BK12" s="106">
        <v>1</v>
      </c>
      <c r="BL12" s="105">
        <v>0</v>
      </c>
      <c r="BM12" s="106">
        <v>1</v>
      </c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</row>
    <row r="13" spans="2:91" ht="17" thickBot="1">
      <c r="B13" s="189">
        <v>4</v>
      </c>
      <c r="C13" s="190" t="str">
        <f t="shared" si="0"/>
        <v>#4</v>
      </c>
      <c r="D13" s="191" t="str">
        <f t="shared" ref="D13:D76" si="7">_xlfn.CONCAT("#",DEC2HEX(B13*2),",#",DEC2HEX((B13*2+1)))</f>
        <v>#8,#9</v>
      </c>
      <c r="E13" s="17" t="str">
        <f t="shared" si="1"/>
        <v>0</v>
      </c>
      <c r="F13" s="36" t="str">
        <f t="shared" si="2"/>
        <v>00</v>
      </c>
      <c r="G13" s="35" t="str">
        <f t="shared" si="3"/>
        <v>0100</v>
      </c>
      <c r="H13" s="34" t="str">
        <f t="shared" si="6"/>
        <v>0000100</v>
      </c>
      <c r="I13" s="34" t="s">
        <v>62</v>
      </c>
      <c r="J13" s="39" t="s">
        <v>61</v>
      </c>
      <c r="K13" s="19" t="s">
        <v>60</v>
      </c>
      <c r="L13" s="17"/>
      <c r="M13" s="17" t="s">
        <v>339</v>
      </c>
      <c r="N13" s="18" t="s">
        <v>6</v>
      </c>
      <c r="O13" s="18" t="s">
        <v>261</v>
      </c>
      <c r="P13" s="18" t="str">
        <f t="shared" si="4"/>
        <v>$DEFINE INST_ADD_A_B_C (SM_EX1 &amp; opcf:['b'0000100])</v>
      </c>
      <c r="Q13" s="18" t="s">
        <v>7</v>
      </c>
      <c r="R13" s="75" t="s">
        <v>206</v>
      </c>
      <c r="S13" s="74" t="s">
        <v>127</v>
      </c>
      <c r="T13" s="75" t="s">
        <v>127</v>
      </c>
      <c r="U13" s="208" t="str">
        <f t="shared" si="5"/>
        <v>00 010</v>
      </c>
      <c r="V13" s="25" t="s">
        <v>155</v>
      </c>
      <c r="W13" s="68"/>
      <c r="X13" s="68"/>
      <c r="Y13" s="60"/>
      <c r="Z13" s="106">
        <v>1</v>
      </c>
      <c r="AA13" s="106">
        <v>1</v>
      </c>
      <c r="AB13" s="106">
        <v>1</v>
      </c>
      <c r="AC13" s="102" t="s">
        <v>24</v>
      </c>
      <c r="AD13" s="107">
        <v>1</v>
      </c>
      <c r="AE13" s="107">
        <v>1</v>
      </c>
      <c r="AF13" s="107">
        <v>1</v>
      </c>
      <c r="AG13" s="102" t="s">
        <v>20</v>
      </c>
      <c r="AH13" s="107">
        <v>1</v>
      </c>
      <c r="AI13" s="104">
        <v>0</v>
      </c>
      <c r="AJ13" s="107">
        <v>1</v>
      </c>
      <c r="AK13" s="104">
        <v>0</v>
      </c>
      <c r="AL13" s="70" t="s">
        <v>26</v>
      </c>
      <c r="AM13" s="104">
        <v>0</v>
      </c>
      <c r="AN13" s="104">
        <v>0</v>
      </c>
      <c r="AO13" s="106">
        <v>1</v>
      </c>
      <c r="AP13" s="106">
        <v>1</v>
      </c>
      <c r="AQ13" s="106">
        <v>1</v>
      </c>
      <c r="AR13" s="106">
        <v>1</v>
      </c>
      <c r="AS13" s="62" t="s">
        <v>58</v>
      </c>
      <c r="AT13" s="62" t="s">
        <v>58</v>
      </c>
      <c r="AU13" s="62" t="s">
        <v>58</v>
      </c>
      <c r="AV13" s="60"/>
      <c r="AW13" s="60"/>
      <c r="AX13" s="106">
        <v>1</v>
      </c>
      <c r="AY13" s="106">
        <v>1</v>
      </c>
      <c r="AZ13" s="62" t="s">
        <v>58</v>
      </c>
      <c r="BA13" s="106">
        <v>1</v>
      </c>
      <c r="BB13" s="62" t="s">
        <v>58</v>
      </c>
      <c r="BC13" s="60"/>
      <c r="BD13" s="60"/>
      <c r="BE13" s="106">
        <v>1</v>
      </c>
      <c r="BF13" s="106">
        <v>1</v>
      </c>
      <c r="BG13" s="106">
        <v>1</v>
      </c>
      <c r="BH13" s="106">
        <v>1</v>
      </c>
      <c r="BI13" s="60"/>
      <c r="BJ13" s="106">
        <v>1</v>
      </c>
      <c r="BK13" s="106">
        <v>1</v>
      </c>
      <c r="BL13" s="105">
        <v>0</v>
      </c>
      <c r="BM13" s="106">
        <v>1</v>
      </c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</row>
    <row r="14" spans="2:91" ht="17" thickBot="1">
      <c r="B14" s="189">
        <v>5</v>
      </c>
      <c r="C14" s="190" t="str">
        <f t="shared" si="0"/>
        <v>#5</v>
      </c>
      <c r="D14" s="191" t="str">
        <f t="shared" si="7"/>
        <v>#A,#B</v>
      </c>
      <c r="E14" s="17" t="str">
        <f t="shared" si="1"/>
        <v>0</v>
      </c>
      <c r="F14" s="36" t="str">
        <f t="shared" si="2"/>
        <v>00</v>
      </c>
      <c r="G14" s="35" t="str">
        <f t="shared" si="3"/>
        <v>0101</v>
      </c>
      <c r="H14" s="34" t="str">
        <f t="shared" si="6"/>
        <v>0000101</v>
      </c>
      <c r="I14" s="34" t="s">
        <v>62</v>
      </c>
      <c r="J14" s="39" t="s">
        <v>61</v>
      </c>
      <c r="K14" s="19" t="s">
        <v>60</v>
      </c>
      <c r="L14" s="17"/>
      <c r="M14" s="17" t="s">
        <v>340</v>
      </c>
      <c r="N14" s="18" t="s">
        <v>205</v>
      </c>
      <c r="O14" s="18" t="s">
        <v>262</v>
      </c>
      <c r="P14" s="18" t="str">
        <f t="shared" si="4"/>
        <v>$DEFINE INST_ADDC_A_B_B (SM_EX1 &amp; opcf:['b'0000101])</v>
      </c>
      <c r="Q14" s="18"/>
      <c r="R14" s="75" t="s">
        <v>206</v>
      </c>
      <c r="S14" s="74" t="s">
        <v>127</v>
      </c>
      <c r="T14" s="75" t="s">
        <v>127</v>
      </c>
      <c r="U14" s="208" t="str">
        <f t="shared" si="5"/>
        <v>00 010</v>
      </c>
      <c r="V14" s="25" t="s">
        <v>155</v>
      </c>
      <c r="W14" s="68"/>
      <c r="X14" s="68"/>
      <c r="Y14" s="60"/>
      <c r="Z14" s="106">
        <v>1</v>
      </c>
      <c r="AA14" s="106">
        <v>1</v>
      </c>
      <c r="AB14" s="106">
        <v>1</v>
      </c>
      <c r="AC14" s="102" t="s">
        <v>24</v>
      </c>
      <c r="AD14" s="107">
        <v>1</v>
      </c>
      <c r="AE14" s="107">
        <v>1</v>
      </c>
      <c r="AF14" s="107">
        <v>1</v>
      </c>
      <c r="AG14" s="102" t="s">
        <v>20</v>
      </c>
      <c r="AH14" s="107">
        <v>1</v>
      </c>
      <c r="AI14" s="104">
        <v>0</v>
      </c>
      <c r="AJ14" s="107">
        <v>1</v>
      </c>
      <c r="AK14" s="104">
        <v>0</v>
      </c>
      <c r="AL14" s="70" t="s">
        <v>26</v>
      </c>
      <c r="AM14" s="104">
        <v>0</v>
      </c>
      <c r="AN14" s="104">
        <v>0</v>
      </c>
      <c r="AO14" s="104">
        <v>0</v>
      </c>
      <c r="AP14" s="106">
        <v>1</v>
      </c>
      <c r="AQ14" s="106">
        <v>1</v>
      </c>
      <c r="AR14" s="106">
        <v>1</v>
      </c>
      <c r="AS14" s="62" t="s">
        <v>58</v>
      </c>
      <c r="AT14" s="62" t="s">
        <v>58</v>
      </c>
      <c r="AU14" s="62" t="s">
        <v>58</v>
      </c>
      <c r="AV14" s="60"/>
      <c r="AW14" s="60"/>
      <c r="AX14" s="106">
        <v>1</v>
      </c>
      <c r="AY14" s="106">
        <v>1</v>
      </c>
      <c r="AZ14" s="62" t="s">
        <v>58</v>
      </c>
      <c r="BA14" s="106">
        <v>1</v>
      </c>
      <c r="BB14" s="62" t="s">
        <v>58</v>
      </c>
      <c r="BC14" s="60"/>
      <c r="BD14" s="60"/>
      <c r="BE14" s="106">
        <v>1</v>
      </c>
      <c r="BF14" s="106">
        <v>1</v>
      </c>
      <c r="BG14" s="106">
        <v>1</v>
      </c>
      <c r="BH14" s="106">
        <v>1</v>
      </c>
      <c r="BI14" s="60"/>
      <c r="BJ14" s="106">
        <v>1</v>
      </c>
      <c r="BK14" s="106">
        <v>1</v>
      </c>
      <c r="BL14" s="105">
        <v>0</v>
      </c>
      <c r="BM14" s="106">
        <v>1</v>
      </c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</row>
    <row r="15" spans="2:91" ht="17" thickBot="1">
      <c r="B15" s="189">
        <v>6</v>
      </c>
      <c r="C15" s="190" t="str">
        <f t="shared" si="0"/>
        <v>#6</v>
      </c>
      <c r="D15" s="191" t="str">
        <f t="shared" si="7"/>
        <v>#C,#D</v>
      </c>
      <c r="E15" s="17" t="str">
        <f t="shared" si="1"/>
        <v>0</v>
      </c>
      <c r="F15" s="36" t="str">
        <f t="shared" si="2"/>
        <v>00</v>
      </c>
      <c r="G15" s="35" t="str">
        <f t="shared" si="3"/>
        <v>0110</v>
      </c>
      <c r="H15" s="34" t="str">
        <f t="shared" si="6"/>
        <v>0000110</v>
      </c>
      <c r="I15" s="34" t="s">
        <v>62</v>
      </c>
      <c r="J15" s="39" t="s">
        <v>61</v>
      </c>
      <c r="K15" s="19" t="s">
        <v>60</v>
      </c>
      <c r="L15" s="17"/>
      <c r="M15" s="17" t="s">
        <v>56</v>
      </c>
      <c r="N15" s="18" t="s">
        <v>11</v>
      </c>
      <c r="O15" s="18" t="s">
        <v>263</v>
      </c>
      <c r="P15" s="18" t="str">
        <f t="shared" si="4"/>
        <v>$DEFINE INST_XOR_A_B_C (SM_EX1 &amp; opcf:['b'0000110])</v>
      </c>
      <c r="Q15" s="18" t="s">
        <v>16</v>
      </c>
      <c r="R15" s="75" t="s">
        <v>207</v>
      </c>
      <c r="S15" s="74" t="s">
        <v>131</v>
      </c>
      <c r="T15" s="75" t="s">
        <v>131</v>
      </c>
      <c r="U15" s="208" t="str">
        <f t="shared" si="5"/>
        <v>00 011</v>
      </c>
      <c r="V15" s="25" t="s">
        <v>155</v>
      </c>
      <c r="W15" s="68"/>
      <c r="X15" s="68"/>
      <c r="Y15" s="60"/>
      <c r="Z15" s="106">
        <v>1</v>
      </c>
      <c r="AA15" s="106">
        <v>1</v>
      </c>
      <c r="AB15" s="106">
        <v>1</v>
      </c>
      <c r="AC15" s="102" t="s">
        <v>24</v>
      </c>
      <c r="AD15" s="107">
        <v>1</v>
      </c>
      <c r="AE15" s="107">
        <v>1</v>
      </c>
      <c r="AF15" s="107">
        <v>1</v>
      </c>
      <c r="AG15" s="102" t="s">
        <v>20</v>
      </c>
      <c r="AH15" s="107">
        <v>1</v>
      </c>
      <c r="AI15" s="104">
        <v>0</v>
      </c>
      <c r="AJ15" s="107">
        <v>1</v>
      </c>
      <c r="AK15" s="104">
        <v>0</v>
      </c>
      <c r="AL15" s="70" t="s">
        <v>28</v>
      </c>
      <c r="AM15" s="104">
        <v>0</v>
      </c>
      <c r="AN15" s="104">
        <v>0</v>
      </c>
      <c r="AO15" s="106">
        <v>1</v>
      </c>
      <c r="AP15" s="106">
        <v>1</v>
      </c>
      <c r="AQ15" s="106">
        <v>1</v>
      </c>
      <c r="AR15" s="106">
        <v>1</v>
      </c>
      <c r="AS15" s="62" t="s">
        <v>58</v>
      </c>
      <c r="AT15" s="62" t="s">
        <v>58</v>
      </c>
      <c r="AU15" s="62" t="s">
        <v>58</v>
      </c>
      <c r="AV15" s="60"/>
      <c r="AW15" s="60"/>
      <c r="AX15" s="106">
        <v>1</v>
      </c>
      <c r="AY15" s="106">
        <v>1</v>
      </c>
      <c r="AZ15" s="62" t="s">
        <v>58</v>
      </c>
      <c r="BA15" s="106">
        <v>1</v>
      </c>
      <c r="BB15" s="62" t="s">
        <v>58</v>
      </c>
      <c r="BC15" s="60"/>
      <c r="BD15" s="60"/>
      <c r="BE15" s="106">
        <v>1</v>
      </c>
      <c r="BF15" s="106">
        <v>1</v>
      </c>
      <c r="BG15" s="106">
        <v>1</v>
      </c>
      <c r="BH15" s="106">
        <v>1</v>
      </c>
      <c r="BI15" s="60"/>
      <c r="BJ15" s="106">
        <v>1</v>
      </c>
      <c r="BK15" s="106">
        <v>1</v>
      </c>
      <c r="BL15" s="105">
        <v>0</v>
      </c>
      <c r="BM15" s="106">
        <v>1</v>
      </c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2:91" ht="17" thickBot="1">
      <c r="B16" s="189">
        <v>7</v>
      </c>
      <c r="C16" s="190" t="str">
        <f t="shared" si="0"/>
        <v>#7</v>
      </c>
      <c r="D16" s="191" t="str">
        <f t="shared" si="7"/>
        <v>#E,#F</v>
      </c>
      <c r="E16" s="17" t="str">
        <f t="shared" si="1"/>
        <v>0</v>
      </c>
      <c r="F16" s="36" t="str">
        <f t="shared" si="2"/>
        <v>00</v>
      </c>
      <c r="G16" s="35" t="str">
        <f t="shared" si="3"/>
        <v>0111</v>
      </c>
      <c r="H16" s="34" t="str">
        <f t="shared" si="6"/>
        <v>0000111</v>
      </c>
      <c r="I16" s="34" t="s">
        <v>19</v>
      </c>
      <c r="J16" s="39" t="s">
        <v>19</v>
      </c>
      <c r="K16" s="19" t="s">
        <v>19</v>
      </c>
      <c r="L16" s="17"/>
      <c r="M16" s="17"/>
      <c r="N16" s="18"/>
      <c r="O16" s="18"/>
      <c r="P16" s="18"/>
      <c r="Q16" s="18"/>
      <c r="R16" s="75"/>
      <c r="S16" s="74"/>
      <c r="T16" s="75" t="s">
        <v>131</v>
      </c>
      <c r="U16" s="208" t="str">
        <f t="shared" si="5"/>
        <v>00 011</v>
      </c>
      <c r="V16" s="96" t="s">
        <v>19</v>
      </c>
      <c r="W16" s="68"/>
      <c r="X16" s="68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2:91" ht="17" thickBot="1">
      <c r="B17" s="189">
        <v>8</v>
      </c>
      <c r="C17" s="190" t="str">
        <f t="shared" si="0"/>
        <v>#8</v>
      </c>
      <c r="D17" s="191" t="str">
        <f t="shared" si="7"/>
        <v>#10,#11</v>
      </c>
      <c r="E17" s="17" t="str">
        <f t="shared" si="1"/>
        <v>0</v>
      </c>
      <c r="F17" s="36" t="str">
        <f t="shared" si="2"/>
        <v>00</v>
      </c>
      <c r="G17" s="35" t="str">
        <f t="shared" si="3"/>
        <v>1000</v>
      </c>
      <c r="H17" s="34" t="str">
        <f t="shared" si="6"/>
        <v>0001000</v>
      </c>
      <c r="I17" s="34" t="s">
        <v>62</v>
      </c>
      <c r="J17" s="39" t="s">
        <v>61</v>
      </c>
      <c r="K17" s="19" t="s">
        <v>60</v>
      </c>
      <c r="L17" s="17"/>
      <c r="M17" s="17" t="s">
        <v>55</v>
      </c>
      <c r="N17" s="18" t="s">
        <v>10</v>
      </c>
      <c r="O17" s="18" t="s">
        <v>264</v>
      </c>
      <c r="P17" s="18" t="str">
        <f>_xlfn.CONCAT("$DEFINE ",O17," (SM_EX1 &amp; opcf:['b'",H17,"])")</f>
        <v>$DEFINE INST_OR_A_B_C (SM_EX1 &amp; opcf:['b'0001000])</v>
      </c>
      <c r="Q17" s="18" t="s">
        <v>15</v>
      </c>
      <c r="R17" s="75" t="s">
        <v>207</v>
      </c>
      <c r="S17" s="74" t="s">
        <v>130</v>
      </c>
      <c r="T17" s="75" t="s">
        <v>130</v>
      </c>
      <c r="U17" s="208" t="str">
        <f t="shared" si="5"/>
        <v>00 100</v>
      </c>
      <c r="V17" s="25" t="s">
        <v>155</v>
      </c>
      <c r="W17" s="68"/>
      <c r="X17" s="68"/>
      <c r="Y17" s="60"/>
      <c r="Z17" s="106">
        <v>1</v>
      </c>
      <c r="AA17" s="106">
        <v>1</v>
      </c>
      <c r="AB17" s="106">
        <v>1</v>
      </c>
      <c r="AC17" s="102" t="s">
        <v>24</v>
      </c>
      <c r="AD17" s="107">
        <v>1</v>
      </c>
      <c r="AE17" s="107">
        <v>1</v>
      </c>
      <c r="AF17" s="107">
        <v>1</v>
      </c>
      <c r="AG17" s="102" t="s">
        <v>20</v>
      </c>
      <c r="AH17" s="107">
        <v>1</v>
      </c>
      <c r="AI17" s="104">
        <v>0</v>
      </c>
      <c r="AJ17" s="107">
        <v>1</v>
      </c>
      <c r="AK17" s="104">
        <v>0</v>
      </c>
      <c r="AL17" s="70" t="s">
        <v>29</v>
      </c>
      <c r="AM17" s="104">
        <v>0</v>
      </c>
      <c r="AN17" s="104">
        <v>0</v>
      </c>
      <c r="AO17" s="106">
        <v>1</v>
      </c>
      <c r="AP17" s="106">
        <v>1</v>
      </c>
      <c r="AQ17" s="106">
        <v>1</v>
      </c>
      <c r="AR17" s="106">
        <v>1</v>
      </c>
      <c r="AS17" s="62" t="s">
        <v>58</v>
      </c>
      <c r="AT17" s="62" t="s">
        <v>58</v>
      </c>
      <c r="AU17" s="62" t="s">
        <v>58</v>
      </c>
      <c r="AV17" s="60"/>
      <c r="AW17" s="60"/>
      <c r="AX17" s="106">
        <v>1</v>
      </c>
      <c r="AY17" s="106">
        <v>1</v>
      </c>
      <c r="AZ17" s="62" t="s">
        <v>58</v>
      </c>
      <c r="BA17" s="106">
        <v>1</v>
      </c>
      <c r="BB17" s="62" t="s">
        <v>58</v>
      </c>
      <c r="BC17" s="60"/>
      <c r="BD17" s="60"/>
      <c r="BE17" s="106">
        <v>1</v>
      </c>
      <c r="BF17" s="106">
        <v>1</v>
      </c>
      <c r="BG17" s="106">
        <v>1</v>
      </c>
      <c r="BH17" s="106">
        <v>1</v>
      </c>
      <c r="BI17" s="60"/>
      <c r="BJ17" s="106">
        <v>1</v>
      </c>
      <c r="BK17" s="106">
        <v>1</v>
      </c>
      <c r="BL17" s="105">
        <v>0</v>
      </c>
      <c r="BM17" s="106">
        <v>1</v>
      </c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</row>
    <row r="18" spans="2:91" ht="17" thickBot="1">
      <c r="B18" s="189">
        <v>9</v>
      </c>
      <c r="C18" s="190" t="str">
        <f t="shared" si="0"/>
        <v>#9</v>
      </c>
      <c r="D18" s="191" t="str">
        <f t="shared" si="7"/>
        <v>#12,#13</v>
      </c>
      <c r="E18" s="17" t="str">
        <f t="shared" si="1"/>
        <v>0</v>
      </c>
      <c r="F18" s="36" t="str">
        <f t="shared" si="2"/>
        <v>00</v>
      </c>
      <c r="G18" s="35" t="str">
        <f t="shared" si="3"/>
        <v>1001</v>
      </c>
      <c r="H18" s="34" t="str">
        <f t="shared" si="6"/>
        <v>0001001</v>
      </c>
      <c r="I18" s="34" t="s">
        <v>19</v>
      </c>
      <c r="J18" s="39" t="s">
        <v>19</v>
      </c>
      <c r="K18" s="19" t="s">
        <v>19</v>
      </c>
      <c r="L18" s="17"/>
      <c r="M18" s="17"/>
      <c r="N18" s="18"/>
      <c r="O18" s="18"/>
      <c r="P18" s="18"/>
      <c r="Q18" s="18"/>
      <c r="R18" s="75"/>
      <c r="S18" s="74"/>
      <c r="T18" s="75" t="s">
        <v>130</v>
      </c>
      <c r="U18" s="208" t="str">
        <f t="shared" si="5"/>
        <v>00 100</v>
      </c>
      <c r="V18" s="25" t="s">
        <v>19</v>
      </c>
      <c r="W18" s="68"/>
      <c r="X18" s="68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2" t="s">
        <v>19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</row>
    <row r="19" spans="2:91" ht="17" thickBot="1">
      <c r="B19" s="189">
        <v>10</v>
      </c>
      <c r="C19" s="190" t="str">
        <f t="shared" si="0"/>
        <v>#A</v>
      </c>
      <c r="D19" s="191" t="str">
        <f t="shared" si="7"/>
        <v>#14,#15</v>
      </c>
      <c r="E19" s="17" t="str">
        <f t="shared" si="1"/>
        <v>0</v>
      </c>
      <c r="F19" s="36" t="str">
        <f t="shared" si="2"/>
        <v>00</v>
      </c>
      <c r="G19" s="35" t="str">
        <f t="shared" si="3"/>
        <v>1010</v>
      </c>
      <c r="H19" s="34" t="str">
        <f t="shared" si="6"/>
        <v>0001010</v>
      </c>
      <c r="I19" s="34" t="s">
        <v>62</v>
      </c>
      <c r="J19" s="39" t="s">
        <v>61</v>
      </c>
      <c r="K19" s="19" t="s">
        <v>60</v>
      </c>
      <c r="L19" s="17"/>
      <c r="M19" s="17" t="s">
        <v>54</v>
      </c>
      <c r="N19" s="18" t="s">
        <v>9</v>
      </c>
      <c r="O19" s="18" t="s">
        <v>265</v>
      </c>
      <c r="P19" s="18" t="str">
        <f>_xlfn.CONCAT("$DEFINE ",O19," (SM_EX1 &amp; opcf:['b'",H19,"])")</f>
        <v>$DEFINE INST_AND_A_B_C (SM_EX1 &amp; opcf:['b'0001010])</v>
      </c>
      <c r="Q19" s="18" t="s">
        <v>14</v>
      </c>
      <c r="R19" s="75" t="s">
        <v>207</v>
      </c>
      <c r="S19" s="74" t="s">
        <v>129</v>
      </c>
      <c r="T19" s="75" t="s">
        <v>129</v>
      </c>
      <c r="U19" s="208" t="str">
        <f t="shared" si="5"/>
        <v>00 101</v>
      </c>
      <c r="V19" s="25" t="s">
        <v>155</v>
      </c>
      <c r="W19" s="68"/>
      <c r="X19" s="68"/>
      <c r="Y19" s="60"/>
      <c r="Z19" s="106">
        <v>1</v>
      </c>
      <c r="AA19" s="106">
        <v>1</v>
      </c>
      <c r="AB19" s="106">
        <v>1</v>
      </c>
      <c r="AC19" s="102" t="s">
        <v>24</v>
      </c>
      <c r="AD19" s="107">
        <v>1</v>
      </c>
      <c r="AE19" s="107">
        <v>1</v>
      </c>
      <c r="AF19" s="107">
        <v>1</v>
      </c>
      <c r="AG19" s="102" t="s">
        <v>20</v>
      </c>
      <c r="AH19" s="107">
        <v>1</v>
      </c>
      <c r="AI19" s="104">
        <v>0</v>
      </c>
      <c r="AJ19" s="107">
        <v>1</v>
      </c>
      <c r="AK19" s="104">
        <v>0</v>
      </c>
      <c r="AL19" s="70" t="s">
        <v>27</v>
      </c>
      <c r="AM19" s="104">
        <v>0</v>
      </c>
      <c r="AN19" s="104">
        <v>0</v>
      </c>
      <c r="AO19" s="106">
        <v>1</v>
      </c>
      <c r="AP19" s="106">
        <v>1</v>
      </c>
      <c r="AQ19" s="106">
        <v>1</v>
      </c>
      <c r="AR19" s="106">
        <v>1</v>
      </c>
      <c r="AS19" s="62" t="s">
        <v>58</v>
      </c>
      <c r="AT19" s="62" t="s">
        <v>58</v>
      </c>
      <c r="AU19" s="62" t="s">
        <v>58</v>
      </c>
      <c r="AV19" s="60"/>
      <c r="AW19" s="60"/>
      <c r="AX19" s="106">
        <v>1</v>
      </c>
      <c r="AY19" s="106">
        <v>1</v>
      </c>
      <c r="AZ19" s="62" t="s">
        <v>58</v>
      </c>
      <c r="BA19" s="106">
        <v>1</v>
      </c>
      <c r="BB19" s="62" t="s">
        <v>58</v>
      </c>
      <c r="BC19" s="60"/>
      <c r="BD19" s="60"/>
      <c r="BE19" s="106">
        <v>1</v>
      </c>
      <c r="BF19" s="106">
        <v>1</v>
      </c>
      <c r="BG19" s="106">
        <v>1</v>
      </c>
      <c r="BH19" s="106">
        <v>1</v>
      </c>
      <c r="BI19" s="60"/>
      <c r="BJ19" s="106">
        <v>1</v>
      </c>
      <c r="BK19" s="106">
        <v>1</v>
      </c>
      <c r="BL19" s="105">
        <v>0</v>
      </c>
      <c r="BM19" s="106">
        <v>1</v>
      </c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</row>
    <row r="20" spans="2:91" ht="17" thickBot="1">
      <c r="B20" s="189">
        <v>11</v>
      </c>
      <c r="C20" s="190" t="str">
        <f t="shared" si="0"/>
        <v>#B</v>
      </c>
      <c r="D20" s="191" t="str">
        <f t="shared" si="7"/>
        <v>#16,#17</v>
      </c>
      <c r="E20" s="17" t="str">
        <f t="shared" si="1"/>
        <v>0</v>
      </c>
      <c r="F20" s="36" t="str">
        <f t="shared" si="2"/>
        <v>00</v>
      </c>
      <c r="G20" s="35" t="str">
        <f t="shared" si="3"/>
        <v>1011</v>
      </c>
      <c r="H20" s="34" t="str">
        <f t="shared" si="6"/>
        <v>0001011</v>
      </c>
      <c r="I20" s="34"/>
      <c r="J20" s="39" t="s">
        <v>19</v>
      </c>
      <c r="K20" s="19" t="s">
        <v>19</v>
      </c>
      <c r="L20" s="17"/>
      <c r="M20" s="17"/>
      <c r="N20" s="18"/>
      <c r="O20" s="18"/>
      <c r="P20" s="18"/>
      <c r="Q20" s="18"/>
      <c r="R20" s="75"/>
      <c r="S20" s="74" t="s">
        <v>58</v>
      </c>
      <c r="T20" s="75" t="s">
        <v>129</v>
      </c>
      <c r="U20" s="208" t="str">
        <f t="shared" si="5"/>
        <v>00 101</v>
      </c>
      <c r="V20" s="25" t="s">
        <v>19</v>
      </c>
      <c r="W20" s="68"/>
      <c r="X20" s="68"/>
      <c r="Y20" s="60"/>
      <c r="Z20" s="108" t="s">
        <v>19</v>
      </c>
      <c r="AA20" s="108" t="s">
        <v>19</v>
      </c>
      <c r="AB20" s="108" t="s">
        <v>19</v>
      </c>
      <c r="AC20" s="108" t="s">
        <v>19</v>
      </c>
      <c r="AD20" s="108"/>
      <c r="AE20" s="108" t="s">
        <v>19</v>
      </c>
      <c r="AF20" s="108" t="s">
        <v>19</v>
      </c>
      <c r="AG20" s="108" t="s">
        <v>19</v>
      </c>
      <c r="AH20" s="108" t="s">
        <v>19</v>
      </c>
      <c r="AI20" s="108" t="s">
        <v>19</v>
      </c>
      <c r="AJ20" s="108" t="s">
        <v>19</v>
      </c>
      <c r="AK20" s="108" t="s">
        <v>19</v>
      </c>
      <c r="AL20" s="108" t="s">
        <v>19</v>
      </c>
      <c r="AM20" s="108" t="s">
        <v>19</v>
      </c>
      <c r="AN20" s="108" t="s">
        <v>19</v>
      </c>
      <c r="AO20" s="108" t="s">
        <v>19</v>
      </c>
      <c r="AP20" s="60"/>
      <c r="AQ20" s="60"/>
      <c r="AR20" s="108" t="s">
        <v>19</v>
      </c>
      <c r="AS20" s="108" t="s">
        <v>19</v>
      </c>
      <c r="AT20" s="108" t="s">
        <v>19</v>
      </c>
      <c r="AU20" s="60"/>
      <c r="AV20" s="60"/>
      <c r="AW20" s="60"/>
      <c r="AX20" s="108" t="s">
        <v>19</v>
      </c>
      <c r="AY20" s="108" t="s">
        <v>19</v>
      </c>
      <c r="AZ20" s="108" t="s">
        <v>19</v>
      </c>
      <c r="BA20" s="108" t="s">
        <v>19</v>
      </c>
      <c r="BB20" s="108" t="s">
        <v>19</v>
      </c>
      <c r="BC20" s="108" t="s">
        <v>19</v>
      </c>
      <c r="BD20" s="108" t="s">
        <v>19</v>
      </c>
      <c r="BE20" s="108" t="s">
        <v>19</v>
      </c>
      <c r="BF20" s="108" t="s">
        <v>19</v>
      </c>
      <c r="BG20" s="108" t="s">
        <v>19</v>
      </c>
      <c r="BH20" s="108" t="s">
        <v>19</v>
      </c>
      <c r="BI20" s="108" t="s">
        <v>19</v>
      </c>
      <c r="BJ20" s="108" t="s">
        <v>19</v>
      </c>
      <c r="BK20" s="108" t="s">
        <v>19</v>
      </c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</row>
    <row r="21" spans="2:91" ht="17" thickBot="1">
      <c r="B21" s="189">
        <v>12</v>
      </c>
      <c r="C21" s="190" t="str">
        <f t="shared" si="0"/>
        <v>#C</v>
      </c>
      <c r="D21" s="191" t="str">
        <f t="shared" si="7"/>
        <v>#18,#19</v>
      </c>
      <c r="E21" s="17" t="str">
        <f t="shared" si="1"/>
        <v>0</v>
      </c>
      <c r="F21" s="36" t="str">
        <f t="shared" si="2"/>
        <v>00</v>
      </c>
      <c r="G21" s="35" t="str">
        <f t="shared" si="3"/>
        <v>1100</v>
      </c>
      <c r="H21" s="34" t="str">
        <f t="shared" si="6"/>
        <v>0001100</v>
      </c>
      <c r="I21" s="34" t="s">
        <v>62</v>
      </c>
      <c r="J21" s="39" t="s">
        <v>61</v>
      </c>
      <c r="K21" s="19" t="s">
        <v>24</v>
      </c>
      <c r="L21" s="17"/>
      <c r="M21" s="17" t="s">
        <v>341</v>
      </c>
      <c r="N21" s="18" t="s">
        <v>57</v>
      </c>
      <c r="O21" s="18" t="s">
        <v>266</v>
      </c>
      <c r="P21" s="18" t="str">
        <f>_xlfn.CONCAT("$DEFINE ",O21," (SM_EX1 &amp; opcf:['b'",H21,"])")</f>
        <v>$DEFINE INST_NOT_B_C (SM_EX1 &amp; opcf:['b'0001100])</v>
      </c>
      <c r="Q21" s="18" t="s">
        <v>17</v>
      </c>
      <c r="R21" s="75" t="s">
        <v>207</v>
      </c>
      <c r="S21" s="74" t="s">
        <v>132</v>
      </c>
      <c r="T21" s="75" t="s">
        <v>132</v>
      </c>
      <c r="U21" s="208" t="str">
        <f t="shared" si="5"/>
        <v>00 110</v>
      </c>
      <c r="V21" s="25" t="s">
        <v>155</v>
      </c>
      <c r="W21" s="68"/>
      <c r="X21" s="68"/>
      <c r="Y21" s="60"/>
      <c r="Z21" s="106">
        <v>1</v>
      </c>
      <c r="AA21" s="106">
        <v>1</v>
      </c>
      <c r="AB21" s="106">
        <v>1</v>
      </c>
      <c r="AC21" s="102" t="s">
        <v>24</v>
      </c>
      <c r="AD21" s="107">
        <v>1</v>
      </c>
      <c r="AE21" s="107">
        <v>1</v>
      </c>
      <c r="AF21" s="107">
        <v>1</v>
      </c>
      <c r="AG21" s="102" t="s">
        <v>20</v>
      </c>
      <c r="AH21" s="107">
        <v>1</v>
      </c>
      <c r="AI21" s="104">
        <v>0</v>
      </c>
      <c r="AJ21" s="107">
        <v>1</v>
      </c>
      <c r="AK21" s="104">
        <v>0</v>
      </c>
      <c r="AL21" s="70" t="s">
        <v>30</v>
      </c>
      <c r="AM21" s="104">
        <v>0</v>
      </c>
      <c r="AN21" s="104">
        <v>0</v>
      </c>
      <c r="AO21" s="106">
        <v>1</v>
      </c>
      <c r="AP21" s="106">
        <v>1</v>
      </c>
      <c r="AQ21" s="106">
        <v>1</v>
      </c>
      <c r="AR21" s="106">
        <v>1</v>
      </c>
      <c r="AS21" s="62" t="s">
        <v>58</v>
      </c>
      <c r="AT21" s="62" t="s">
        <v>58</v>
      </c>
      <c r="AU21" s="62" t="s">
        <v>58</v>
      </c>
      <c r="AV21" s="60"/>
      <c r="AW21" s="60"/>
      <c r="AX21" s="106">
        <v>1</v>
      </c>
      <c r="AY21" s="106">
        <v>1</v>
      </c>
      <c r="AZ21" s="62" t="s">
        <v>58</v>
      </c>
      <c r="BA21" s="106">
        <v>1</v>
      </c>
      <c r="BB21" s="62" t="s">
        <v>58</v>
      </c>
      <c r="BC21" s="60"/>
      <c r="BD21" s="60"/>
      <c r="BE21" s="106">
        <v>1</v>
      </c>
      <c r="BF21" s="106">
        <v>1</v>
      </c>
      <c r="BG21" s="106">
        <v>1</v>
      </c>
      <c r="BH21" s="106">
        <v>1</v>
      </c>
      <c r="BI21" s="60"/>
      <c r="BJ21" s="106">
        <v>1</v>
      </c>
      <c r="BK21" s="106">
        <v>1</v>
      </c>
      <c r="BL21" s="105">
        <v>0</v>
      </c>
      <c r="BM21" s="106">
        <v>1</v>
      </c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</row>
    <row r="22" spans="2:91" ht="17" thickBot="1">
      <c r="B22" s="189">
        <v>13</v>
      </c>
      <c r="C22" s="190" t="str">
        <f t="shared" si="0"/>
        <v>#D</v>
      </c>
      <c r="D22" s="191" t="str">
        <f t="shared" si="7"/>
        <v>#1A,#1B</v>
      </c>
      <c r="E22" s="17" t="str">
        <f t="shared" si="1"/>
        <v>0</v>
      </c>
      <c r="F22" s="36" t="str">
        <f t="shared" si="2"/>
        <v>00</v>
      </c>
      <c r="G22" s="35" t="str">
        <f t="shared" si="3"/>
        <v>1101</v>
      </c>
      <c r="H22" s="34" t="str">
        <f t="shared" si="6"/>
        <v>0001101</v>
      </c>
      <c r="I22" s="22" t="s">
        <v>19</v>
      </c>
      <c r="J22" s="39" t="s">
        <v>19</v>
      </c>
      <c r="K22" s="19" t="s">
        <v>19</v>
      </c>
      <c r="L22" s="17"/>
      <c r="M22" s="17"/>
      <c r="N22" s="18"/>
      <c r="O22" s="18"/>
      <c r="P22" s="18"/>
      <c r="Q22" s="18"/>
      <c r="R22" s="75"/>
      <c r="S22" s="74" t="s">
        <v>58</v>
      </c>
      <c r="T22" s="75" t="s">
        <v>132</v>
      </c>
      <c r="U22" s="208" t="str">
        <f t="shared" si="5"/>
        <v>00 110</v>
      </c>
      <c r="V22" s="25" t="s">
        <v>19</v>
      </c>
      <c r="W22" s="68"/>
      <c r="X22" s="68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</row>
    <row r="23" spans="2:91" ht="17" thickBot="1">
      <c r="B23" s="189">
        <v>14</v>
      </c>
      <c r="C23" s="190" t="str">
        <f t="shared" si="0"/>
        <v>#E</v>
      </c>
      <c r="D23" s="191" t="str">
        <f t="shared" si="7"/>
        <v>#1C,#1D</v>
      </c>
      <c r="E23" s="17" t="str">
        <f t="shared" si="1"/>
        <v>0</v>
      </c>
      <c r="F23" s="36" t="str">
        <f t="shared" si="2"/>
        <v>00</v>
      </c>
      <c r="G23" s="35" t="str">
        <f t="shared" si="3"/>
        <v>1110</v>
      </c>
      <c r="H23" s="34" t="str">
        <f t="shared" si="6"/>
        <v>0001110</v>
      </c>
      <c r="I23" s="34" t="s">
        <v>19</v>
      </c>
      <c r="J23" s="39" t="s">
        <v>19</v>
      </c>
      <c r="K23" s="19" t="s">
        <v>19</v>
      </c>
      <c r="L23" s="17"/>
      <c r="M23" s="17"/>
      <c r="N23" s="18"/>
      <c r="O23" s="18"/>
      <c r="P23" s="18"/>
      <c r="Q23" s="18"/>
      <c r="R23" s="75" t="s">
        <v>19</v>
      </c>
      <c r="S23" s="74" t="s">
        <v>58</v>
      </c>
      <c r="T23" s="75" t="s">
        <v>133</v>
      </c>
      <c r="U23" s="208" t="str">
        <f t="shared" si="5"/>
        <v>00 111</v>
      </c>
      <c r="AH23" s="60"/>
      <c r="AI23" s="60"/>
      <c r="AJ23" s="60"/>
      <c r="AK23" s="60"/>
      <c r="AL23" s="108" t="s">
        <v>19</v>
      </c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2:91" ht="17" thickBot="1">
      <c r="B24" s="189">
        <v>15</v>
      </c>
      <c r="C24" s="190" t="str">
        <f t="shared" si="0"/>
        <v>#F</v>
      </c>
      <c r="D24" s="191" t="str">
        <f t="shared" si="7"/>
        <v>#1E,#1F</v>
      </c>
      <c r="E24" s="17" t="str">
        <f t="shared" si="1"/>
        <v>0</v>
      </c>
      <c r="F24" s="36" t="str">
        <f t="shared" si="2"/>
        <v>00</v>
      </c>
      <c r="G24" s="35" t="str">
        <f t="shared" si="3"/>
        <v>1111</v>
      </c>
      <c r="H24" s="34" t="str">
        <f t="shared" si="6"/>
        <v>0001111</v>
      </c>
      <c r="I24" s="34" t="s">
        <v>19</v>
      </c>
      <c r="J24" s="39" t="s">
        <v>19</v>
      </c>
      <c r="K24" s="19" t="s">
        <v>19</v>
      </c>
      <c r="L24" s="17"/>
      <c r="M24" s="17"/>
      <c r="N24" s="18"/>
      <c r="O24" s="18"/>
      <c r="P24" s="18"/>
      <c r="Q24" s="18"/>
      <c r="R24" s="75"/>
      <c r="S24" s="76" t="s">
        <v>58</v>
      </c>
      <c r="T24" s="75" t="s">
        <v>133</v>
      </c>
      <c r="U24" s="208" t="str">
        <f t="shared" si="5"/>
        <v>00 111</v>
      </c>
      <c r="V24" s="25" t="s">
        <v>19</v>
      </c>
      <c r="W24" s="68"/>
      <c r="X24" s="68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2:91" ht="17" thickBot="1">
      <c r="B25" s="189">
        <v>16</v>
      </c>
      <c r="C25" s="190" t="str">
        <f t="shared" si="0"/>
        <v>#10</v>
      </c>
      <c r="D25" s="191" t="str">
        <f t="shared" si="7"/>
        <v>#20,#21</v>
      </c>
      <c r="E25" s="17" t="str">
        <f t="shared" si="1"/>
        <v>0</v>
      </c>
      <c r="F25" s="36" t="str">
        <f t="shared" si="2"/>
        <v>01</v>
      </c>
      <c r="G25" s="35" t="str">
        <f t="shared" si="3"/>
        <v>0000</v>
      </c>
      <c r="H25" s="34" t="str">
        <f t="shared" si="6"/>
        <v>0010000</v>
      </c>
      <c r="I25" s="22" t="s">
        <v>24</v>
      </c>
      <c r="J25" s="39" t="s">
        <v>61</v>
      </c>
      <c r="K25" s="19" t="s">
        <v>60</v>
      </c>
      <c r="L25" s="17"/>
      <c r="M25" s="17" t="s">
        <v>345</v>
      </c>
      <c r="N25" s="18" t="s">
        <v>76</v>
      </c>
      <c r="O25" s="18" t="s">
        <v>267</v>
      </c>
      <c r="P25" s="18" t="str">
        <f t="shared" ref="P25:P30" si="8">_xlfn.CONCAT("$DEFINE ",O25," (SM_EX1 &amp; opcf:['b'",H25,"])")</f>
        <v>$DEFINE INST_STOREW_A_INDB (SM_EX1 &amp; opcf:['b'0010000])</v>
      </c>
      <c r="Q25" s="18" t="s">
        <v>75</v>
      </c>
      <c r="R25" s="75" t="s">
        <v>58</v>
      </c>
      <c r="S25" s="72" t="s">
        <v>144</v>
      </c>
      <c r="T25" s="73" t="s">
        <v>144</v>
      </c>
      <c r="U25" s="208" t="str">
        <f t="shared" si="5"/>
        <v>01 000</v>
      </c>
      <c r="V25" s="25" t="s">
        <v>156</v>
      </c>
      <c r="W25" s="68">
        <v>16</v>
      </c>
      <c r="X25" s="68"/>
      <c r="Y25" s="60"/>
      <c r="Z25" s="106">
        <v>1</v>
      </c>
      <c r="AA25" s="106">
        <v>1</v>
      </c>
      <c r="AB25" s="106">
        <v>1</v>
      </c>
      <c r="AC25" s="102" t="s">
        <v>24</v>
      </c>
      <c r="AD25" s="107">
        <v>1</v>
      </c>
      <c r="AE25" s="107">
        <v>1</v>
      </c>
      <c r="AF25" s="107">
        <v>1</v>
      </c>
      <c r="AG25" s="102" t="s">
        <v>20</v>
      </c>
      <c r="AH25" s="104">
        <v>0</v>
      </c>
      <c r="AI25" s="107">
        <v>1</v>
      </c>
      <c r="AJ25" s="107">
        <v>1</v>
      </c>
      <c r="AK25" s="104">
        <v>0</v>
      </c>
      <c r="AL25" s="70" t="s">
        <v>24</v>
      </c>
      <c r="AM25" s="104">
        <v>0</v>
      </c>
      <c r="AN25" s="106">
        <v>1</v>
      </c>
      <c r="AO25" s="106">
        <v>1</v>
      </c>
      <c r="AP25" s="106">
        <v>1</v>
      </c>
      <c r="AQ25" s="106">
        <v>1</v>
      </c>
      <c r="AR25" s="106">
        <v>1</v>
      </c>
      <c r="AS25" s="62" t="s">
        <v>58</v>
      </c>
      <c r="AT25" s="62" t="s">
        <v>58</v>
      </c>
      <c r="AU25" s="62" t="s">
        <v>58</v>
      </c>
      <c r="AV25" s="60"/>
      <c r="AW25" s="60"/>
      <c r="AX25" s="104">
        <v>0</v>
      </c>
      <c r="AY25" s="104">
        <v>0</v>
      </c>
      <c r="AZ25" s="104">
        <v>0</v>
      </c>
      <c r="BA25" s="106">
        <v>1</v>
      </c>
      <c r="BB25" s="62" t="s">
        <v>58</v>
      </c>
      <c r="BC25" s="60"/>
      <c r="BD25" s="60"/>
      <c r="BE25" s="104">
        <v>0</v>
      </c>
      <c r="BF25" s="104">
        <v>0</v>
      </c>
      <c r="BG25" s="104">
        <v>0</v>
      </c>
      <c r="BH25" s="104">
        <v>0</v>
      </c>
      <c r="BI25" s="60"/>
      <c r="BJ25" s="106">
        <v>1</v>
      </c>
      <c r="BK25" s="106">
        <v>1</v>
      </c>
      <c r="BL25" s="105">
        <v>0</v>
      </c>
      <c r="BM25" s="106">
        <v>1</v>
      </c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</row>
    <row r="26" spans="2:91" ht="17" thickBot="1">
      <c r="B26" s="189">
        <v>17</v>
      </c>
      <c r="C26" s="190" t="str">
        <f t="shared" si="0"/>
        <v>#11</v>
      </c>
      <c r="D26" s="191" t="str">
        <f t="shared" si="7"/>
        <v>#22,#23</v>
      </c>
      <c r="E26" s="17" t="str">
        <f t="shared" si="1"/>
        <v>0</v>
      </c>
      <c r="F26" s="36" t="str">
        <f t="shared" si="2"/>
        <v>01</v>
      </c>
      <c r="G26" s="35" t="str">
        <f t="shared" si="3"/>
        <v>0001</v>
      </c>
      <c r="H26" s="34" t="str">
        <f t="shared" si="6"/>
        <v>0010001</v>
      </c>
      <c r="I26" s="34" t="s">
        <v>19</v>
      </c>
      <c r="J26" s="39" t="s">
        <v>19</v>
      </c>
      <c r="K26" s="19" t="s">
        <v>19</v>
      </c>
      <c r="L26" s="18"/>
      <c r="M26" s="17" t="s">
        <v>346</v>
      </c>
      <c r="N26" s="18" t="s">
        <v>74</v>
      </c>
      <c r="O26" s="18" t="s">
        <v>268</v>
      </c>
      <c r="P26" s="18" t="str">
        <f t="shared" si="8"/>
        <v>$DEFINE INST_STOREB_A_INDB (SM_EX1 &amp; opcf:['b'0010001])</v>
      </c>
      <c r="Q26" s="18" t="s">
        <v>77</v>
      </c>
      <c r="R26" s="75" t="s">
        <v>58</v>
      </c>
      <c r="S26" s="74" t="s">
        <v>144</v>
      </c>
      <c r="T26" s="75" t="s">
        <v>144</v>
      </c>
      <c r="U26" s="208" t="str">
        <f t="shared" si="5"/>
        <v>01 000</v>
      </c>
      <c r="V26" s="25" t="s">
        <v>156</v>
      </c>
      <c r="W26" s="68">
        <v>8</v>
      </c>
      <c r="X26" s="68"/>
      <c r="Y26" s="60"/>
      <c r="Z26" s="106">
        <v>1</v>
      </c>
      <c r="AA26" s="106">
        <v>1</v>
      </c>
      <c r="AB26" s="106">
        <v>1</v>
      </c>
      <c r="AC26" s="102" t="s">
        <v>24</v>
      </c>
      <c r="AD26" s="107">
        <v>1</v>
      </c>
      <c r="AE26" s="107">
        <v>1</v>
      </c>
      <c r="AF26" s="107">
        <v>1</v>
      </c>
      <c r="AG26" s="102" t="s">
        <v>20</v>
      </c>
      <c r="AH26" s="104">
        <v>0</v>
      </c>
      <c r="AI26" s="107">
        <v>1</v>
      </c>
      <c r="AJ26" s="107">
        <v>1</v>
      </c>
      <c r="AK26" s="104">
        <v>0</v>
      </c>
      <c r="AL26" s="70" t="s">
        <v>24</v>
      </c>
      <c r="AM26" s="104">
        <v>0</v>
      </c>
      <c r="AN26" s="106">
        <v>1</v>
      </c>
      <c r="AO26" s="106">
        <v>1</v>
      </c>
      <c r="AP26" s="106">
        <v>1</v>
      </c>
      <c r="AQ26" s="106">
        <v>1</v>
      </c>
      <c r="AR26" s="106">
        <v>1</v>
      </c>
      <c r="AS26" s="62" t="s">
        <v>58</v>
      </c>
      <c r="AT26" s="62" t="s">
        <v>58</v>
      </c>
      <c r="AU26" s="62" t="s">
        <v>58</v>
      </c>
      <c r="AV26" s="60"/>
      <c r="AW26" s="60"/>
      <c r="AX26" s="106">
        <v>1</v>
      </c>
      <c r="AY26" s="70" t="s">
        <v>179</v>
      </c>
      <c r="AZ26" s="104">
        <v>0</v>
      </c>
      <c r="BA26" s="70" t="s">
        <v>180</v>
      </c>
      <c r="BB26" s="104">
        <v>0</v>
      </c>
      <c r="BC26" s="60"/>
      <c r="BD26" s="60"/>
      <c r="BE26" s="104">
        <v>0</v>
      </c>
      <c r="BF26" s="104">
        <v>0</v>
      </c>
      <c r="BG26" s="70" t="s">
        <v>180</v>
      </c>
      <c r="BH26" s="70" t="s">
        <v>179</v>
      </c>
      <c r="BI26" s="60"/>
      <c r="BJ26" s="106">
        <v>1</v>
      </c>
      <c r="BK26" s="106">
        <v>1</v>
      </c>
      <c r="BL26" s="105">
        <v>0</v>
      </c>
      <c r="BM26" s="106">
        <v>1</v>
      </c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</row>
    <row r="27" spans="2:91" ht="17" thickBot="1">
      <c r="B27" s="189">
        <v>18</v>
      </c>
      <c r="C27" s="190" t="str">
        <f t="shared" si="0"/>
        <v>#12</v>
      </c>
      <c r="D27" s="191" t="str">
        <f t="shared" si="7"/>
        <v>#24,#25</v>
      </c>
      <c r="E27" s="17" t="str">
        <f t="shared" si="1"/>
        <v>0</v>
      </c>
      <c r="F27" s="36" t="str">
        <f t="shared" si="2"/>
        <v>01</v>
      </c>
      <c r="G27" s="35" t="str">
        <f t="shared" si="3"/>
        <v>0010</v>
      </c>
      <c r="H27" s="34" t="str">
        <f t="shared" si="6"/>
        <v>0010010</v>
      </c>
      <c r="I27" s="22" t="s">
        <v>24</v>
      </c>
      <c r="J27" s="39" t="s">
        <v>61</v>
      </c>
      <c r="K27" s="19" t="s">
        <v>60</v>
      </c>
      <c r="L27" s="17"/>
      <c r="M27" s="17" t="s">
        <v>342</v>
      </c>
      <c r="N27" s="18" t="s">
        <v>121</v>
      </c>
      <c r="O27" s="18" t="s">
        <v>269</v>
      </c>
      <c r="P27" s="18" t="str">
        <f t="shared" si="8"/>
        <v>$DEFINE INST_CMP_A_B (SM_EX1 &amp; opcf:['b'0010010])</v>
      </c>
      <c r="Q27" s="18" t="s">
        <v>122</v>
      </c>
      <c r="R27" s="75" t="s">
        <v>206</v>
      </c>
      <c r="S27" s="74" t="s">
        <v>128</v>
      </c>
      <c r="T27" s="75" t="s">
        <v>128</v>
      </c>
      <c r="U27" s="208" t="str">
        <f t="shared" si="5"/>
        <v>01 001</v>
      </c>
      <c r="V27" s="25" t="s">
        <v>155</v>
      </c>
      <c r="W27" s="68"/>
      <c r="X27" s="68"/>
      <c r="Y27" s="60"/>
      <c r="Z27" s="106">
        <v>1</v>
      </c>
      <c r="AA27" s="106">
        <v>1</v>
      </c>
      <c r="AB27" s="106">
        <v>1</v>
      </c>
      <c r="AC27" s="102" t="s">
        <v>24</v>
      </c>
      <c r="AD27" s="107">
        <v>1</v>
      </c>
      <c r="AE27" s="107">
        <v>1</v>
      </c>
      <c r="AF27" s="107">
        <v>1</v>
      </c>
      <c r="AG27" s="102" t="s">
        <v>20</v>
      </c>
      <c r="AH27" s="107">
        <v>1</v>
      </c>
      <c r="AI27" s="107">
        <v>1</v>
      </c>
      <c r="AJ27" s="107">
        <v>1</v>
      </c>
      <c r="AK27" s="104">
        <v>0</v>
      </c>
      <c r="AL27" s="70" t="s">
        <v>25</v>
      </c>
      <c r="AM27" s="62" t="s">
        <v>58</v>
      </c>
      <c r="AN27" s="104">
        <v>0</v>
      </c>
      <c r="AO27" s="106">
        <v>1</v>
      </c>
      <c r="AP27" s="106">
        <v>1</v>
      </c>
      <c r="AQ27" s="106">
        <v>1</v>
      </c>
      <c r="AR27" s="106">
        <v>1</v>
      </c>
      <c r="AS27" s="62" t="s">
        <v>58</v>
      </c>
      <c r="AT27" s="62" t="s">
        <v>58</v>
      </c>
      <c r="AU27" s="62" t="s">
        <v>58</v>
      </c>
      <c r="AV27" s="60"/>
      <c r="AW27" s="60"/>
      <c r="AX27" s="106">
        <v>1</v>
      </c>
      <c r="AY27" s="106">
        <v>1</v>
      </c>
      <c r="AZ27" s="62" t="s">
        <v>58</v>
      </c>
      <c r="BA27" s="106">
        <v>1</v>
      </c>
      <c r="BB27" s="62" t="s">
        <v>58</v>
      </c>
      <c r="BC27" s="60"/>
      <c r="BD27" s="60"/>
      <c r="BE27" s="106">
        <v>1</v>
      </c>
      <c r="BF27" s="106">
        <v>1</v>
      </c>
      <c r="BG27" s="106">
        <v>1</v>
      </c>
      <c r="BH27" s="106">
        <v>1</v>
      </c>
      <c r="BI27" s="60"/>
      <c r="BJ27" s="106">
        <v>1</v>
      </c>
      <c r="BK27" s="106">
        <v>1</v>
      </c>
      <c r="BL27" s="105">
        <v>0</v>
      </c>
      <c r="BM27" s="106">
        <v>1</v>
      </c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</row>
    <row r="28" spans="2:91" ht="17" thickBot="1">
      <c r="B28" s="189">
        <v>19</v>
      </c>
      <c r="C28" s="190" t="str">
        <f t="shared" si="0"/>
        <v>#13</v>
      </c>
      <c r="D28" s="191" t="str">
        <f t="shared" si="7"/>
        <v>#26,#27</v>
      </c>
      <c r="E28" s="17" t="str">
        <f t="shared" si="1"/>
        <v>0</v>
      </c>
      <c r="F28" s="36" t="str">
        <f t="shared" si="2"/>
        <v>01</v>
      </c>
      <c r="G28" s="35" t="str">
        <f t="shared" si="3"/>
        <v>0011</v>
      </c>
      <c r="H28" s="34" t="str">
        <f t="shared" si="6"/>
        <v>0010011</v>
      </c>
      <c r="I28" s="34" t="s">
        <v>19</v>
      </c>
      <c r="J28" s="39" t="s">
        <v>19</v>
      </c>
      <c r="K28" s="19" t="s">
        <v>19</v>
      </c>
      <c r="L28" s="17"/>
      <c r="M28" s="17" t="s">
        <v>224</v>
      </c>
      <c r="N28" s="18" t="s">
        <v>224</v>
      </c>
      <c r="O28" s="18" t="s">
        <v>270</v>
      </c>
      <c r="P28" s="18" t="str">
        <f t="shared" si="8"/>
        <v>$DEFINE INST_CMPC (SM_EX1 &amp; opcf:['b'0010011])</v>
      </c>
      <c r="Q28" s="18" t="s">
        <v>225</v>
      </c>
      <c r="R28" s="75" t="s">
        <v>226</v>
      </c>
      <c r="S28" s="74" t="s">
        <v>58</v>
      </c>
      <c r="T28" s="75" t="s">
        <v>128</v>
      </c>
      <c r="U28" s="208" t="str">
        <f t="shared" si="5"/>
        <v>01 001</v>
      </c>
      <c r="Z28" s="106">
        <v>1</v>
      </c>
      <c r="AA28" s="106">
        <v>1</v>
      </c>
      <c r="AB28" s="106">
        <v>1</v>
      </c>
      <c r="AC28" s="102" t="s">
        <v>24</v>
      </c>
      <c r="AD28" s="107">
        <v>1</v>
      </c>
      <c r="AE28" s="107">
        <v>1</v>
      </c>
      <c r="AF28" s="107">
        <v>1</v>
      </c>
      <c r="AG28" s="102" t="s">
        <v>20</v>
      </c>
      <c r="AH28" s="107">
        <v>1</v>
      </c>
      <c r="AI28" s="107">
        <v>1</v>
      </c>
      <c r="AJ28" s="107">
        <v>1</v>
      </c>
      <c r="AK28" s="62" t="s">
        <v>58</v>
      </c>
      <c r="AL28" s="70" t="s">
        <v>25</v>
      </c>
      <c r="AM28" s="62" t="s">
        <v>58</v>
      </c>
      <c r="AN28" s="106">
        <v>1</v>
      </c>
      <c r="AO28" s="106">
        <v>1</v>
      </c>
      <c r="AP28" s="104">
        <v>0</v>
      </c>
      <c r="AQ28" s="104">
        <v>0</v>
      </c>
      <c r="AR28" s="106">
        <v>1</v>
      </c>
      <c r="AS28" s="62" t="s">
        <v>58</v>
      </c>
      <c r="AT28" s="62" t="s">
        <v>58</v>
      </c>
      <c r="AU28" s="62" t="s">
        <v>58</v>
      </c>
      <c r="AV28" s="60"/>
      <c r="AW28" s="60"/>
      <c r="AX28" s="106">
        <v>1</v>
      </c>
      <c r="AY28" s="106">
        <v>1</v>
      </c>
      <c r="AZ28" s="62" t="s">
        <v>58</v>
      </c>
      <c r="BA28" s="106">
        <v>1</v>
      </c>
      <c r="BB28" s="62" t="s">
        <v>58</v>
      </c>
      <c r="BC28" s="60"/>
      <c r="BD28" s="60"/>
      <c r="BE28" s="106">
        <v>1</v>
      </c>
      <c r="BF28" s="106">
        <v>1</v>
      </c>
      <c r="BG28" s="106">
        <v>1</v>
      </c>
      <c r="BH28" s="106">
        <v>1</v>
      </c>
      <c r="BI28" s="60"/>
      <c r="BJ28" s="106">
        <v>1</v>
      </c>
      <c r="BK28" s="106">
        <v>1</v>
      </c>
      <c r="BL28" s="105">
        <v>0</v>
      </c>
      <c r="BM28" s="106">
        <v>1</v>
      </c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</row>
    <row r="29" spans="2:91" ht="17" thickBot="1">
      <c r="B29" s="189">
        <v>20</v>
      </c>
      <c r="C29" s="190" t="str">
        <f t="shared" si="0"/>
        <v>#14</v>
      </c>
      <c r="D29" s="191" t="str">
        <f t="shared" si="7"/>
        <v>#28,#29</v>
      </c>
      <c r="E29" s="17" t="str">
        <f t="shared" si="1"/>
        <v>0</v>
      </c>
      <c r="F29" s="36" t="str">
        <f t="shared" si="2"/>
        <v>01</v>
      </c>
      <c r="G29" s="35" t="str">
        <f t="shared" si="3"/>
        <v>0100</v>
      </c>
      <c r="H29" s="34" t="str">
        <f t="shared" si="6"/>
        <v>0010100</v>
      </c>
      <c r="I29" s="34" t="s">
        <v>19</v>
      </c>
      <c r="J29" s="39" t="s">
        <v>19</v>
      </c>
      <c r="K29" s="19" t="s">
        <v>19</v>
      </c>
      <c r="L29" s="17"/>
      <c r="M29" s="17" t="s">
        <v>343</v>
      </c>
      <c r="N29" s="18" t="s">
        <v>71</v>
      </c>
      <c r="O29" s="18" t="s">
        <v>271</v>
      </c>
      <c r="P29" s="18" t="str">
        <f t="shared" si="8"/>
        <v>$DEFINE INST_LOADW_INDB_C (SM_EX1 &amp; opcf:['b'0010100])</v>
      </c>
      <c r="Q29" s="18" t="s">
        <v>73</v>
      </c>
      <c r="R29" s="75" t="s">
        <v>58</v>
      </c>
      <c r="S29" s="74" t="s">
        <v>58</v>
      </c>
      <c r="T29" s="75" t="s">
        <v>127</v>
      </c>
      <c r="U29" s="208" t="str">
        <f t="shared" si="5"/>
        <v>01 010</v>
      </c>
      <c r="V29" s="25" t="s">
        <v>156</v>
      </c>
      <c r="W29" s="68">
        <v>16</v>
      </c>
      <c r="X29" s="68"/>
      <c r="Y29" s="60"/>
      <c r="Z29" s="106">
        <v>1</v>
      </c>
      <c r="AA29" s="106">
        <v>1</v>
      </c>
      <c r="AB29" s="106">
        <v>1</v>
      </c>
      <c r="AC29" s="102" t="s">
        <v>24</v>
      </c>
      <c r="AD29" s="107">
        <v>1</v>
      </c>
      <c r="AE29" s="107">
        <v>1</v>
      </c>
      <c r="AF29" s="107">
        <v>1</v>
      </c>
      <c r="AG29" s="102" t="s">
        <v>20</v>
      </c>
      <c r="AH29" s="104">
        <v>0</v>
      </c>
      <c r="AI29" s="104">
        <v>0</v>
      </c>
      <c r="AJ29" s="107">
        <v>1</v>
      </c>
      <c r="AK29" s="104">
        <v>0</v>
      </c>
      <c r="AL29" s="62" t="s">
        <v>58</v>
      </c>
      <c r="AM29" s="106">
        <v>1</v>
      </c>
      <c r="AN29" s="106">
        <v>1</v>
      </c>
      <c r="AO29" s="106">
        <v>1</v>
      </c>
      <c r="AP29" s="106">
        <v>1</v>
      </c>
      <c r="AQ29" s="106">
        <v>1</v>
      </c>
      <c r="AR29" s="106">
        <v>1</v>
      </c>
      <c r="AS29" s="62" t="s">
        <v>58</v>
      </c>
      <c r="AT29" s="62" t="s">
        <v>58</v>
      </c>
      <c r="AU29" s="62" t="s">
        <v>58</v>
      </c>
      <c r="AV29" s="60"/>
      <c r="AW29" s="60"/>
      <c r="AX29" s="104">
        <v>0</v>
      </c>
      <c r="AY29" s="104">
        <v>0</v>
      </c>
      <c r="AZ29" s="106">
        <v>1</v>
      </c>
      <c r="BA29" s="106">
        <v>1</v>
      </c>
      <c r="BB29" s="62" t="s">
        <v>58</v>
      </c>
      <c r="BC29" s="60"/>
      <c r="BD29" s="60"/>
      <c r="BE29" s="106">
        <v>1</v>
      </c>
      <c r="BF29" s="104">
        <v>0</v>
      </c>
      <c r="BG29" s="104">
        <v>0</v>
      </c>
      <c r="BH29" s="104">
        <v>0</v>
      </c>
      <c r="BI29" s="60"/>
      <c r="BJ29" s="106">
        <v>1</v>
      </c>
      <c r="BK29" s="106">
        <v>1</v>
      </c>
      <c r="BL29" s="105">
        <v>0</v>
      </c>
      <c r="BM29" s="106">
        <v>1</v>
      </c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</row>
    <row r="30" spans="2:91" ht="17" thickBot="1">
      <c r="B30" s="189">
        <v>21</v>
      </c>
      <c r="C30" s="190" t="str">
        <f t="shared" si="0"/>
        <v>#15</v>
      </c>
      <c r="D30" s="191" t="str">
        <f t="shared" si="7"/>
        <v>#2A,#2B</v>
      </c>
      <c r="E30" s="17" t="str">
        <f t="shared" si="1"/>
        <v>0</v>
      </c>
      <c r="F30" s="36" t="str">
        <f t="shared" si="2"/>
        <v>01</v>
      </c>
      <c r="G30" s="35" t="str">
        <f t="shared" si="3"/>
        <v>0101</v>
      </c>
      <c r="H30" s="34" t="str">
        <f t="shared" si="6"/>
        <v>0010101</v>
      </c>
      <c r="I30" s="34" t="s">
        <v>19</v>
      </c>
      <c r="J30" s="39" t="s">
        <v>19</v>
      </c>
      <c r="K30" s="19" t="s">
        <v>19</v>
      </c>
      <c r="L30" s="17"/>
      <c r="M30" s="17" t="s">
        <v>344</v>
      </c>
      <c r="N30" s="18" t="s">
        <v>70</v>
      </c>
      <c r="O30" s="18" t="s">
        <v>272</v>
      </c>
      <c r="P30" s="18" t="str">
        <f t="shared" si="8"/>
        <v>$DEFINE INST_LOADB_INDB_C (SM_EX1 &amp; opcf:['b'0010101])</v>
      </c>
      <c r="Q30" s="18" t="s">
        <v>72</v>
      </c>
      <c r="R30" s="75" t="s">
        <v>58</v>
      </c>
      <c r="S30" s="74" t="s">
        <v>58</v>
      </c>
      <c r="T30" s="75" t="s">
        <v>127</v>
      </c>
      <c r="U30" s="208" t="str">
        <f t="shared" si="5"/>
        <v>01 010</v>
      </c>
      <c r="V30" s="25" t="s">
        <v>156</v>
      </c>
      <c r="W30" s="68">
        <v>8</v>
      </c>
      <c r="X30" s="68"/>
      <c r="Y30" s="60"/>
      <c r="Z30" s="106">
        <v>1</v>
      </c>
      <c r="AA30" s="106">
        <v>1</v>
      </c>
      <c r="AB30" s="106">
        <v>1</v>
      </c>
      <c r="AC30" s="102" t="s">
        <v>24</v>
      </c>
      <c r="AD30" s="107">
        <v>1</v>
      </c>
      <c r="AE30" s="107">
        <v>1</v>
      </c>
      <c r="AF30" s="107">
        <v>1</v>
      </c>
      <c r="AG30" s="102" t="s">
        <v>20</v>
      </c>
      <c r="AH30" s="104">
        <v>0</v>
      </c>
      <c r="AI30" s="104">
        <v>0</v>
      </c>
      <c r="AJ30" s="104">
        <v>0</v>
      </c>
      <c r="AK30" s="104">
        <v>0</v>
      </c>
      <c r="AL30" s="62" t="s">
        <v>58</v>
      </c>
      <c r="AM30" s="106">
        <v>1</v>
      </c>
      <c r="AN30" s="106">
        <v>1</v>
      </c>
      <c r="AO30" s="106">
        <v>1</v>
      </c>
      <c r="AP30" s="106">
        <v>1</v>
      </c>
      <c r="AQ30" s="106">
        <v>1</v>
      </c>
      <c r="AR30" s="106">
        <v>1</v>
      </c>
      <c r="AS30" s="62" t="s">
        <v>58</v>
      </c>
      <c r="AT30" s="62" t="s">
        <v>58</v>
      </c>
      <c r="AU30" s="62" t="s">
        <v>58</v>
      </c>
      <c r="AV30" s="60"/>
      <c r="AW30" s="60"/>
      <c r="AX30" s="106">
        <v>1</v>
      </c>
      <c r="AY30" s="70" t="s">
        <v>179</v>
      </c>
      <c r="AZ30" s="106">
        <v>1</v>
      </c>
      <c r="BA30" s="70" t="s">
        <v>180</v>
      </c>
      <c r="BB30" s="106">
        <v>1</v>
      </c>
      <c r="BC30" s="60"/>
      <c r="BD30" s="60"/>
      <c r="BE30" s="106">
        <v>1</v>
      </c>
      <c r="BF30" s="104">
        <v>0</v>
      </c>
      <c r="BG30" s="70" t="s">
        <v>180</v>
      </c>
      <c r="BH30" s="70" t="s">
        <v>179</v>
      </c>
      <c r="BI30" s="60"/>
      <c r="BJ30" s="106">
        <v>1</v>
      </c>
      <c r="BK30" s="106">
        <v>1</v>
      </c>
      <c r="BL30" s="105">
        <v>0</v>
      </c>
      <c r="BM30" s="106">
        <v>1</v>
      </c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</row>
    <row r="31" spans="2:91" ht="17" thickBot="1">
      <c r="B31" s="189">
        <v>22</v>
      </c>
      <c r="C31" s="190" t="str">
        <f t="shared" si="0"/>
        <v>#16</v>
      </c>
      <c r="D31" s="191" t="str">
        <f t="shared" si="7"/>
        <v>#2C,#2D</v>
      </c>
      <c r="E31" s="17" t="str">
        <f t="shared" si="1"/>
        <v>0</v>
      </c>
      <c r="F31" s="36" t="str">
        <f t="shared" si="2"/>
        <v>01</v>
      </c>
      <c r="G31" s="35" t="str">
        <f t="shared" si="3"/>
        <v>0110</v>
      </c>
      <c r="H31" s="34" t="str">
        <f t="shared" si="6"/>
        <v>0010110</v>
      </c>
      <c r="I31" s="34" t="s">
        <v>19</v>
      </c>
      <c r="J31" s="39" t="s">
        <v>19</v>
      </c>
      <c r="K31" s="19" t="s">
        <v>19</v>
      </c>
      <c r="L31" s="17"/>
      <c r="M31" s="17"/>
      <c r="N31" s="18"/>
      <c r="O31" s="18"/>
      <c r="P31" s="18"/>
      <c r="Q31" s="18"/>
      <c r="R31" s="75" t="s">
        <v>19</v>
      </c>
      <c r="S31" s="74" t="s">
        <v>58</v>
      </c>
      <c r="T31" s="75" t="s">
        <v>131</v>
      </c>
      <c r="U31" s="208" t="str">
        <f t="shared" si="5"/>
        <v>01 011</v>
      </c>
      <c r="V31" s="25" t="s">
        <v>19</v>
      </c>
      <c r="W31" s="68"/>
      <c r="X31" s="68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</row>
    <row r="32" spans="2:91" ht="17" thickBot="1">
      <c r="B32" s="189">
        <v>23</v>
      </c>
      <c r="C32" s="190" t="str">
        <f t="shared" si="0"/>
        <v>#17</v>
      </c>
      <c r="D32" s="191" t="str">
        <f t="shared" si="7"/>
        <v>#2E,#2F</v>
      </c>
      <c r="E32" s="17" t="str">
        <f t="shared" si="1"/>
        <v>0</v>
      </c>
      <c r="F32" s="36" t="str">
        <f t="shared" si="2"/>
        <v>01</v>
      </c>
      <c r="G32" s="35" t="str">
        <f t="shared" si="3"/>
        <v>0111</v>
      </c>
      <c r="H32" s="34" t="str">
        <f t="shared" si="6"/>
        <v>0010111</v>
      </c>
      <c r="I32" s="34"/>
      <c r="J32" s="36"/>
      <c r="K32" s="17"/>
      <c r="L32" s="17"/>
      <c r="M32" s="17"/>
      <c r="N32" s="18"/>
      <c r="O32" s="18"/>
      <c r="P32" s="18"/>
      <c r="Q32" s="18"/>
      <c r="R32" s="75" t="s">
        <v>19</v>
      </c>
      <c r="S32" s="74" t="s">
        <v>58</v>
      </c>
      <c r="T32" s="75" t="s">
        <v>131</v>
      </c>
      <c r="U32" s="208" t="str">
        <f t="shared" si="5"/>
        <v>01 011</v>
      </c>
      <c r="W32" s="68"/>
      <c r="X32" s="6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2:91" ht="17" thickBot="1">
      <c r="B33" s="189">
        <v>24</v>
      </c>
      <c r="C33" s="190" t="str">
        <f t="shared" si="0"/>
        <v>#18</v>
      </c>
      <c r="D33" s="191" t="str">
        <f t="shared" si="7"/>
        <v>#30,#31</v>
      </c>
      <c r="E33" s="17" t="str">
        <f t="shared" si="1"/>
        <v>0</v>
      </c>
      <c r="F33" s="36" t="str">
        <f t="shared" si="2"/>
        <v>01</v>
      </c>
      <c r="G33" s="35" t="str">
        <f t="shared" si="3"/>
        <v>1000</v>
      </c>
      <c r="H33" s="34" t="str">
        <f t="shared" si="6"/>
        <v>0011000</v>
      </c>
      <c r="I33" s="22" t="s">
        <v>24</v>
      </c>
      <c r="J33" s="39" t="s">
        <v>61</v>
      </c>
      <c r="K33" s="19" t="s">
        <v>24</v>
      </c>
      <c r="L33" s="17"/>
      <c r="M33" s="17" t="s">
        <v>347</v>
      </c>
      <c r="N33" s="18" t="s">
        <v>95</v>
      </c>
      <c r="O33" s="18" t="s">
        <v>273</v>
      </c>
      <c r="P33" s="18" t="str">
        <f t="shared" ref="P33:P39" si="9">_xlfn.CONCAT("$DEFINE ",O33," (SM_EX1 &amp; opcf:['b'",H33,"])")</f>
        <v>$DEFINE INST_JMP_INDB (SM_EX1 &amp; opcf:['b'0011000])</v>
      </c>
      <c r="Q33" s="18" t="s">
        <v>113</v>
      </c>
      <c r="R33" s="75" t="s">
        <v>58</v>
      </c>
      <c r="S33" s="74" t="s">
        <v>58</v>
      </c>
      <c r="T33" s="75" t="s">
        <v>130</v>
      </c>
      <c r="U33" s="208" t="str">
        <f t="shared" si="5"/>
        <v>01 100</v>
      </c>
      <c r="V33" s="25" t="s">
        <v>155</v>
      </c>
      <c r="W33" s="68"/>
      <c r="X33" s="70" t="s">
        <v>24</v>
      </c>
      <c r="Y33" s="60"/>
      <c r="Z33" s="106">
        <v>1</v>
      </c>
      <c r="AA33" s="106">
        <v>1</v>
      </c>
      <c r="AB33" s="106">
        <v>1</v>
      </c>
      <c r="AC33" s="102" t="s">
        <v>24</v>
      </c>
      <c r="AD33" s="104">
        <v>0</v>
      </c>
      <c r="AE33" s="107">
        <v>1</v>
      </c>
      <c r="AF33" s="107">
        <v>1</v>
      </c>
      <c r="AG33" s="102" t="s">
        <v>20</v>
      </c>
      <c r="AH33" s="107">
        <v>1</v>
      </c>
      <c r="AI33" s="107">
        <v>1</v>
      </c>
      <c r="AJ33" s="107">
        <v>1</v>
      </c>
      <c r="AK33" s="104">
        <v>0</v>
      </c>
      <c r="AL33" s="62" t="s">
        <v>58</v>
      </c>
      <c r="AM33" s="106">
        <v>1</v>
      </c>
      <c r="AN33" s="106">
        <v>1</v>
      </c>
      <c r="AO33" s="106">
        <v>1</v>
      </c>
      <c r="AP33" s="106">
        <v>1</v>
      </c>
      <c r="AQ33" s="106">
        <v>1</v>
      </c>
      <c r="AR33" s="106">
        <v>1</v>
      </c>
      <c r="AS33" s="62" t="s">
        <v>58</v>
      </c>
      <c r="AT33" s="62" t="s">
        <v>58</v>
      </c>
      <c r="AU33" s="62" t="s">
        <v>58</v>
      </c>
      <c r="AV33" s="60"/>
      <c r="AW33" s="60"/>
      <c r="AX33" s="106">
        <v>1</v>
      </c>
      <c r="AY33" s="106">
        <v>1</v>
      </c>
      <c r="AZ33" s="62" t="s">
        <v>58</v>
      </c>
      <c r="BA33" s="106">
        <v>1</v>
      </c>
      <c r="BB33" s="62" t="s">
        <v>58</v>
      </c>
      <c r="BC33" s="60"/>
      <c r="BD33" s="60"/>
      <c r="BE33" s="106">
        <v>1</v>
      </c>
      <c r="BF33" s="106">
        <v>1</v>
      </c>
      <c r="BG33" s="106">
        <v>1</v>
      </c>
      <c r="BH33" s="106">
        <v>1</v>
      </c>
      <c r="BI33" s="60"/>
      <c r="BJ33" s="106">
        <v>1</v>
      </c>
      <c r="BK33" s="106">
        <v>1</v>
      </c>
      <c r="BL33" s="105">
        <v>0</v>
      </c>
      <c r="BM33" s="106">
        <v>1</v>
      </c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</row>
    <row r="34" spans="2:91" ht="17" thickBot="1">
      <c r="B34" s="189">
        <v>25</v>
      </c>
      <c r="C34" s="190" t="str">
        <f t="shared" si="0"/>
        <v>#19</v>
      </c>
      <c r="D34" s="191" t="str">
        <f t="shared" si="7"/>
        <v>#32,#33</v>
      </c>
      <c r="E34" s="17" t="str">
        <f t="shared" si="1"/>
        <v>0</v>
      </c>
      <c r="F34" s="36" t="str">
        <f t="shared" si="2"/>
        <v>01</v>
      </c>
      <c r="G34" s="35" t="str">
        <f t="shared" si="3"/>
        <v>1001</v>
      </c>
      <c r="H34" s="34" t="str">
        <f t="shared" si="6"/>
        <v>0011001</v>
      </c>
      <c r="I34" s="22" t="s">
        <v>24</v>
      </c>
      <c r="J34" s="39" t="s">
        <v>61</v>
      </c>
      <c r="K34" s="19" t="s">
        <v>24</v>
      </c>
      <c r="L34" s="17"/>
      <c r="M34" s="17" t="s">
        <v>348</v>
      </c>
      <c r="N34" s="18" t="s">
        <v>96</v>
      </c>
      <c r="O34" s="18" t="s">
        <v>274</v>
      </c>
      <c r="P34" s="18" t="str">
        <f t="shared" si="9"/>
        <v>$DEFINE INST_JZ_INDB (SM_EX1 &amp; opcf:['b'0011001])</v>
      </c>
      <c r="Q34" s="18" t="s">
        <v>114</v>
      </c>
      <c r="R34" s="75" t="s">
        <v>58</v>
      </c>
      <c r="S34" s="74" t="s">
        <v>58</v>
      </c>
      <c r="T34" s="75" t="s">
        <v>130</v>
      </c>
      <c r="U34" s="208" t="str">
        <f t="shared" si="5"/>
        <v>01 100</v>
      </c>
      <c r="V34" s="25" t="s">
        <v>155</v>
      </c>
      <c r="W34" s="68"/>
      <c r="X34" s="70" t="s">
        <v>25</v>
      </c>
      <c r="Y34" s="60"/>
      <c r="Z34" s="106">
        <v>1</v>
      </c>
      <c r="AA34" s="106">
        <v>1</v>
      </c>
      <c r="AB34" s="106">
        <v>1</v>
      </c>
      <c r="AC34" s="102" t="s">
        <v>24</v>
      </c>
      <c r="AD34" s="105">
        <v>0</v>
      </c>
      <c r="AE34" s="107">
        <v>1</v>
      </c>
      <c r="AF34" s="107">
        <v>1</v>
      </c>
      <c r="AG34" s="102" t="s">
        <v>20</v>
      </c>
      <c r="AH34" s="107">
        <v>1</v>
      </c>
      <c r="AI34" s="107">
        <v>1</v>
      </c>
      <c r="AJ34" s="107">
        <v>1</v>
      </c>
      <c r="AK34" s="104">
        <v>0</v>
      </c>
      <c r="AL34" s="62" t="s">
        <v>58</v>
      </c>
      <c r="AM34" s="106">
        <v>1</v>
      </c>
      <c r="AN34" s="106">
        <v>1</v>
      </c>
      <c r="AO34" s="106">
        <v>1</v>
      </c>
      <c r="AP34" s="106">
        <v>1</v>
      </c>
      <c r="AQ34" s="106">
        <v>1</v>
      </c>
      <c r="AR34" s="106">
        <v>1</v>
      </c>
      <c r="AS34" s="62" t="s">
        <v>58</v>
      </c>
      <c r="AT34" s="62" t="s">
        <v>58</v>
      </c>
      <c r="AU34" s="62" t="s">
        <v>58</v>
      </c>
      <c r="AV34" s="60"/>
      <c r="AW34" s="60"/>
      <c r="AX34" s="106">
        <v>1</v>
      </c>
      <c r="AY34" s="106">
        <v>1</v>
      </c>
      <c r="AZ34" s="62" t="s">
        <v>58</v>
      </c>
      <c r="BA34" s="106">
        <v>1</v>
      </c>
      <c r="BB34" s="62" t="s">
        <v>58</v>
      </c>
      <c r="BC34" s="60"/>
      <c r="BD34" s="60"/>
      <c r="BE34" s="106">
        <v>1</v>
      </c>
      <c r="BF34" s="106">
        <v>1</v>
      </c>
      <c r="BG34" s="106">
        <v>1</v>
      </c>
      <c r="BH34" s="106">
        <v>1</v>
      </c>
      <c r="BI34" s="60"/>
      <c r="BJ34" s="106">
        <v>1</v>
      </c>
      <c r="BK34" s="106">
        <v>1</v>
      </c>
      <c r="BL34" s="105">
        <v>0</v>
      </c>
      <c r="BM34" s="106">
        <v>1</v>
      </c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</row>
    <row r="35" spans="2:91" ht="17" thickBot="1">
      <c r="B35" s="189">
        <v>26</v>
      </c>
      <c r="C35" s="190" t="str">
        <f t="shared" si="0"/>
        <v>#1A</v>
      </c>
      <c r="D35" s="191" t="str">
        <f t="shared" si="7"/>
        <v>#34,#35</v>
      </c>
      <c r="E35" s="17" t="str">
        <f t="shared" si="1"/>
        <v>0</v>
      </c>
      <c r="F35" s="36" t="str">
        <f t="shared" si="2"/>
        <v>01</v>
      </c>
      <c r="G35" s="35" t="str">
        <f t="shared" si="3"/>
        <v>1010</v>
      </c>
      <c r="H35" s="34" t="str">
        <f t="shared" si="6"/>
        <v>0011010</v>
      </c>
      <c r="I35" s="22" t="s">
        <v>24</v>
      </c>
      <c r="J35" s="39" t="s">
        <v>61</v>
      </c>
      <c r="K35" s="19" t="s">
        <v>24</v>
      </c>
      <c r="L35" s="17"/>
      <c r="M35" s="17" t="s">
        <v>349</v>
      </c>
      <c r="N35" s="18" t="s">
        <v>97</v>
      </c>
      <c r="O35" s="18" t="s">
        <v>275</v>
      </c>
      <c r="P35" s="18" t="str">
        <f t="shared" si="9"/>
        <v>$DEFINE INST_JNZ_INDB (SM_EX1 &amp; opcf:['b'0011010])</v>
      </c>
      <c r="Q35" s="18" t="s">
        <v>115</v>
      </c>
      <c r="R35" s="75" t="s">
        <v>58</v>
      </c>
      <c r="S35" s="74" t="s">
        <v>58</v>
      </c>
      <c r="T35" s="75" t="s">
        <v>129</v>
      </c>
      <c r="U35" s="208" t="str">
        <f t="shared" si="5"/>
        <v>01 101</v>
      </c>
      <c r="V35" s="25" t="s">
        <v>155</v>
      </c>
      <c r="W35" s="68"/>
      <c r="X35" s="70" t="s">
        <v>26</v>
      </c>
      <c r="Y35" s="60"/>
      <c r="Z35" s="106">
        <v>1</v>
      </c>
      <c r="AA35" s="106">
        <v>1</v>
      </c>
      <c r="AB35" s="106">
        <v>1</v>
      </c>
      <c r="AC35" s="102" t="s">
        <v>24</v>
      </c>
      <c r="AD35" s="105">
        <v>0</v>
      </c>
      <c r="AE35" s="107">
        <v>1</v>
      </c>
      <c r="AF35" s="107">
        <v>1</v>
      </c>
      <c r="AG35" s="102" t="s">
        <v>20</v>
      </c>
      <c r="AH35" s="107">
        <v>1</v>
      </c>
      <c r="AI35" s="107">
        <v>1</v>
      </c>
      <c r="AJ35" s="107">
        <v>1</v>
      </c>
      <c r="AK35" s="104">
        <v>0</v>
      </c>
      <c r="AL35" s="62" t="s">
        <v>58</v>
      </c>
      <c r="AM35" s="106">
        <v>1</v>
      </c>
      <c r="AN35" s="106">
        <v>1</v>
      </c>
      <c r="AO35" s="106">
        <v>1</v>
      </c>
      <c r="AP35" s="106">
        <v>1</v>
      </c>
      <c r="AQ35" s="106">
        <v>1</v>
      </c>
      <c r="AR35" s="106">
        <v>1</v>
      </c>
      <c r="AS35" s="62" t="s">
        <v>58</v>
      </c>
      <c r="AT35" s="62" t="s">
        <v>58</v>
      </c>
      <c r="AU35" s="62" t="s">
        <v>58</v>
      </c>
      <c r="AV35" s="60"/>
      <c r="AW35" s="60"/>
      <c r="AX35" s="106">
        <v>1</v>
      </c>
      <c r="AY35" s="106">
        <v>1</v>
      </c>
      <c r="AZ35" s="62" t="s">
        <v>58</v>
      </c>
      <c r="BA35" s="106">
        <v>1</v>
      </c>
      <c r="BB35" s="62" t="s">
        <v>58</v>
      </c>
      <c r="BC35" s="60"/>
      <c r="BD35" s="60"/>
      <c r="BE35" s="106">
        <v>1</v>
      </c>
      <c r="BF35" s="106">
        <v>1</v>
      </c>
      <c r="BG35" s="106">
        <v>1</v>
      </c>
      <c r="BH35" s="106">
        <v>1</v>
      </c>
      <c r="BI35" s="60"/>
      <c r="BJ35" s="106">
        <v>1</v>
      </c>
      <c r="BK35" s="106">
        <v>1</v>
      </c>
      <c r="BL35" s="105">
        <v>0</v>
      </c>
      <c r="BM35" s="106">
        <v>1</v>
      </c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</row>
    <row r="36" spans="2:91" ht="17" thickBot="1">
      <c r="B36" s="189">
        <v>27</v>
      </c>
      <c r="C36" s="190" t="str">
        <f t="shared" si="0"/>
        <v>#1B</v>
      </c>
      <c r="D36" s="191" t="str">
        <f t="shared" si="7"/>
        <v>#36,#37</v>
      </c>
      <c r="E36" s="17" t="str">
        <f t="shared" si="1"/>
        <v>0</v>
      </c>
      <c r="F36" s="36" t="str">
        <f t="shared" si="2"/>
        <v>01</v>
      </c>
      <c r="G36" s="35" t="str">
        <f t="shared" si="3"/>
        <v>1011</v>
      </c>
      <c r="H36" s="34" t="str">
        <f t="shared" si="6"/>
        <v>0011011</v>
      </c>
      <c r="I36" s="22" t="s">
        <v>24</v>
      </c>
      <c r="J36" s="39" t="s">
        <v>61</v>
      </c>
      <c r="K36" s="19" t="s">
        <v>24</v>
      </c>
      <c r="L36" s="17"/>
      <c r="M36" s="17" t="s">
        <v>350</v>
      </c>
      <c r="N36" s="18" t="s">
        <v>98</v>
      </c>
      <c r="O36" s="18" t="s">
        <v>276</v>
      </c>
      <c r="P36" s="18" t="str">
        <f t="shared" si="9"/>
        <v>$DEFINE INST_JC_INDB (SM_EX1 &amp; opcf:['b'0011011])</v>
      </c>
      <c r="Q36" s="18" t="s">
        <v>116</v>
      </c>
      <c r="R36" s="75" t="s">
        <v>58</v>
      </c>
      <c r="S36" s="74" t="s">
        <v>58</v>
      </c>
      <c r="T36" s="74" t="s">
        <v>128</v>
      </c>
      <c r="U36" s="208" t="str">
        <f t="shared" si="5"/>
        <v>01 101</v>
      </c>
      <c r="V36" s="25" t="s">
        <v>155</v>
      </c>
      <c r="W36" s="68"/>
      <c r="X36" s="70" t="s">
        <v>28</v>
      </c>
      <c r="Y36" s="60"/>
      <c r="Z36" s="106">
        <v>1</v>
      </c>
      <c r="AA36" s="106">
        <v>1</v>
      </c>
      <c r="AB36" s="106">
        <v>1</v>
      </c>
      <c r="AC36" s="102" t="s">
        <v>24</v>
      </c>
      <c r="AD36" s="105">
        <v>0</v>
      </c>
      <c r="AE36" s="107">
        <v>1</v>
      </c>
      <c r="AF36" s="107">
        <v>1</v>
      </c>
      <c r="AG36" s="102" t="s">
        <v>20</v>
      </c>
      <c r="AH36" s="107">
        <v>1</v>
      </c>
      <c r="AI36" s="107">
        <v>1</v>
      </c>
      <c r="AJ36" s="107">
        <v>1</v>
      </c>
      <c r="AK36" s="104">
        <v>0</v>
      </c>
      <c r="AL36" s="62" t="s">
        <v>58</v>
      </c>
      <c r="AM36" s="106">
        <v>1</v>
      </c>
      <c r="AN36" s="106">
        <v>1</v>
      </c>
      <c r="AO36" s="106">
        <v>1</v>
      </c>
      <c r="AP36" s="106">
        <v>1</v>
      </c>
      <c r="AQ36" s="106">
        <v>1</v>
      </c>
      <c r="AR36" s="106">
        <v>1</v>
      </c>
      <c r="AS36" s="62" t="s">
        <v>58</v>
      </c>
      <c r="AT36" s="62" t="s">
        <v>58</v>
      </c>
      <c r="AU36" s="62" t="s">
        <v>58</v>
      </c>
      <c r="AV36" s="60"/>
      <c r="AW36" s="60"/>
      <c r="AX36" s="106">
        <v>1</v>
      </c>
      <c r="AY36" s="106">
        <v>1</v>
      </c>
      <c r="AZ36" s="62" t="s">
        <v>58</v>
      </c>
      <c r="BA36" s="106">
        <v>1</v>
      </c>
      <c r="BB36" s="62" t="s">
        <v>58</v>
      </c>
      <c r="BC36" s="60"/>
      <c r="BD36" s="60"/>
      <c r="BE36" s="106">
        <v>1</v>
      </c>
      <c r="BF36" s="106">
        <v>1</v>
      </c>
      <c r="BG36" s="106">
        <v>1</v>
      </c>
      <c r="BH36" s="106">
        <v>1</v>
      </c>
      <c r="BI36" s="60"/>
      <c r="BJ36" s="106">
        <v>1</v>
      </c>
      <c r="BK36" s="106">
        <v>1</v>
      </c>
      <c r="BL36" s="105">
        <v>0</v>
      </c>
      <c r="BM36" s="106">
        <v>1</v>
      </c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</row>
    <row r="37" spans="2:91" ht="17" thickBot="1">
      <c r="B37" s="189">
        <v>28</v>
      </c>
      <c r="C37" s="190" t="str">
        <f t="shared" si="0"/>
        <v>#1C</v>
      </c>
      <c r="D37" s="191" t="str">
        <f t="shared" si="7"/>
        <v>#38,#39</v>
      </c>
      <c r="E37" s="17" t="str">
        <f t="shared" si="1"/>
        <v>0</v>
      </c>
      <c r="F37" s="36" t="str">
        <f t="shared" si="2"/>
        <v>01</v>
      </c>
      <c r="G37" s="35" t="str">
        <f t="shared" si="3"/>
        <v>1100</v>
      </c>
      <c r="H37" s="34" t="str">
        <f t="shared" si="6"/>
        <v>0011100</v>
      </c>
      <c r="I37" s="22" t="s">
        <v>24</v>
      </c>
      <c r="J37" s="39" t="s">
        <v>61</v>
      </c>
      <c r="K37" s="19" t="s">
        <v>24</v>
      </c>
      <c r="L37" s="17"/>
      <c r="M37" s="17" t="s">
        <v>351</v>
      </c>
      <c r="N37" s="18" t="s">
        <v>99</v>
      </c>
      <c r="O37" s="18" t="s">
        <v>277</v>
      </c>
      <c r="P37" s="18" t="str">
        <f t="shared" si="9"/>
        <v>$DEFINE INST_JNC_INDB (SM_EX1 &amp; opcf:['b'0011100])</v>
      </c>
      <c r="Q37" s="18" t="s">
        <v>117</v>
      </c>
      <c r="R37" s="75" t="s">
        <v>58</v>
      </c>
      <c r="S37" s="74" t="s">
        <v>58</v>
      </c>
      <c r="T37" s="75" t="s">
        <v>132</v>
      </c>
      <c r="U37" s="208" t="str">
        <f t="shared" si="5"/>
        <v>01 110</v>
      </c>
      <c r="V37" s="25" t="s">
        <v>155</v>
      </c>
      <c r="W37" s="68"/>
      <c r="X37" s="70" t="s">
        <v>29</v>
      </c>
      <c r="Y37" s="60"/>
      <c r="Z37" s="106">
        <v>1</v>
      </c>
      <c r="AA37" s="106">
        <v>1</v>
      </c>
      <c r="AB37" s="106">
        <v>1</v>
      </c>
      <c r="AC37" s="102" t="s">
        <v>24</v>
      </c>
      <c r="AD37" s="105">
        <v>0</v>
      </c>
      <c r="AE37" s="107">
        <v>1</v>
      </c>
      <c r="AF37" s="107">
        <v>1</v>
      </c>
      <c r="AG37" s="102" t="s">
        <v>20</v>
      </c>
      <c r="AH37" s="107">
        <v>1</v>
      </c>
      <c r="AI37" s="107">
        <v>1</v>
      </c>
      <c r="AJ37" s="107">
        <v>1</v>
      </c>
      <c r="AK37" s="104">
        <v>0</v>
      </c>
      <c r="AL37" s="62" t="s">
        <v>58</v>
      </c>
      <c r="AM37" s="106">
        <v>1</v>
      </c>
      <c r="AN37" s="106">
        <v>1</v>
      </c>
      <c r="AO37" s="106">
        <v>1</v>
      </c>
      <c r="AP37" s="106">
        <v>1</v>
      </c>
      <c r="AQ37" s="106">
        <v>1</v>
      </c>
      <c r="AR37" s="106">
        <v>1</v>
      </c>
      <c r="AS37" s="62" t="s">
        <v>58</v>
      </c>
      <c r="AT37" s="62" t="s">
        <v>58</v>
      </c>
      <c r="AU37" s="62" t="s">
        <v>58</v>
      </c>
      <c r="AV37" s="60"/>
      <c r="AW37" s="60"/>
      <c r="AX37" s="106">
        <v>1</v>
      </c>
      <c r="AY37" s="106">
        <v>1</v>
      </c>
      <c r="AZ37" s="62" t="s">
        <v>58</v>
      </c>
      <c r="BA37" s="106">
        <v>1</v>
      </c>
      <c r="BB37" s="62" t="s">
        <v>58</v>
      </c>
      <c r="BC37" s="60"/>
      <c r="BD37" s="60"/>
      <c r="BE37" s="106">
        <v>1</v>
      </c>
      <c r="BF37" s="106">
        <v>1</v>
      </c>
      <c r="BG37" s="106">
        <v>1</v>
      </c>
      <c r="BH37" s="106">
        <v>1</v>
      </c>
      <c r="BI37" s="60"/>
      <c r="BJ37" s="106">
        <v>1</v>
      </c>
      <c r="BK37" s="106">
        <v>1</v>
      </c>
      <c r="BL37" s="105">
        <v>0</v>
      </c>
      <c r="BM37" s="106">
        <v>1</v>
      </c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</row>
    <row r="38" spans="2:91" ht="17" thickBot="1">
      <c r="B38" s="189">
        <v>29</v>
      </c>
      <c r="C38" s="190" t="str">
        <f t="shared" si="0"/>
        <v>#1D</v>
      </c>
      <c r="D38" s="191" t="str">
        <f t="shared" si="7"/>
        <v>#3A,#3B</v>
      </c>
      <c r="E38" s="17" t="str">
        <f t="shared" si="1"/>
        <v>0</v>
      </c>
      <c r="F38" s="36" t="str">
        <f t="shared" si="2"/>
        <v>01</v>
      </c>
      <c r="G38" s="35" t="str">
        <f t="shared" si="3"/>
        <v>1101</v>
      </c>
      <c r="H38" s="34" t="str">
        <f t="shared" si="6"/>
        <v>0011101</v>
      </c>
      <c r="I38" s="22" t="s">
        <v>24</v>
      </c>
      <c r="J38" s="39" t="s">
        <v>61</v>
      </c>
      <c r="K38" s="19" t="s">
        <v>24</v>
      </c>
      <c r="L38" s="17" t="s">
        <v>19</v>
      </c>
      <c r="M38" s="17" t="s">
        <v>352</v>
      </c>
      <c r="N38" s="18" t="s">
        <v>100</v>
      </c>
      <c r="O38" s="18" t="s">
        <v>278</v>
      </c>
      <c r="P38" s="18" t="str">
        <f t="shared" si="9"/>
        <v>$DEFINE INST_JV_INDB (SM_EX1 &amp; opcf:['b'0011101])</v>
      </c>
      <c r="Q38" s="18" t="s">
        <v>118</v>
      </c>
      <c r="R38" s="75" t="s">
        <v>58</v>
      </c>
      <c r="S38" s="74" t="s">
        <v>58</v>
      </c>
      <c r="T38" s="75" t="s">
        <v>132</v>
      </c>
      <c r="U38" s="208" t="str">
        <f t="shared" si="5"/>
        <v>01 110</v>
      </c>
      <c r="V38" s="25" t="s">
        <v>155</v>
      </c>
      <c r="W38" s="68"/>
      <c r="X38" s="70" t="s">
        <v>27</v>
      </c>
      <c r="Y38" s="60"/>
      <c r="Z38" s="106">
        <v>1</v>
      </c>
      <c r="AA38" s="106">
        <v>1</v>
      </c>
      <c r="AB38" s="106">
        <v>1</v>
      </c>
      <c r="AC38" s="102" t="s">
        <v>24</v>
      </c>
      <c r="AD38" s="105">
        <v>0</v>
      </c>
      <c r="AE38" s="107">
        <v>1</v>
      </c>
      <c r="AF38" s="107">
        <v>1</v>
      </c>
      <c r="AG38" s="102" t="s">
        <v>20</v>
      </c>
      <c r="AH38" s="107">
        <v>1</v>
      </c>
      <c r="AI38" s="107">
        <v>1</v>
      </c>
      <c r="AJ38" s="107">
        <v>1</v>
      </c>
      <c r="AK38" s="104">
        <v>0</v>
      </c>
      <c r="AL38" s="62" t="s">
        <v>58</v>
      </c>
      <c r="AM38" s="106">
        <v>1</v>
      </c>
      <c r="AN38" s="106">
        <v>1</v>
      </c>
      <c r="AO38" s="106">
        <v>1</v>
      </c>
      <c r="AP38" s="106">
        <v>1</v>
      </c>
      <c r="AQ38" s="106">
        <v>1</v>
      </c>
      <c r="AR38" s="106">
        <v>1</v>
      </c>
      <c r="AS38" s="62" t="s">
        <v>58</v>
      </c>
      <c r="AT38" s="62" t="s">
        <v>58</v>
      </c>
      <c r="AU38" s="62" t="s">
        <v>58</v>
      </c>
      <c r="AV38" s="60"/>
      <c r="AW38" s="60"/>
      <c r="AX38" s="107">
        <v>1</v>
      </c>
      <c r="AY38" s="111">
        <v>1</v>
      </c>
      <c r="AZ38" s="110" t="s">
        <v>58</v>
      </c>
      <c r="BA38" s="111">
        <v>1</v>
      </c>
      <c r="BB38" s="110" t="s">
        <v>58</v>
      </c>
      <c r="BC38" s="60"/>
      <c r="BD38" s="60"/>
      <c r="BE38" s="106">
        <v>1</v>
      </c>
      <c r="BF38" s="106">
        <v>1</v>
      </c>
      <c r="BG38" s="106">
        <v>1</v>
      </c>
      <c r="BH38" s="106">
        <v>1</v>
      </c>
      <c r="BI38" s="60"/>
      <c r="BJ38" s="107">
        <v>1</v>
      </c>
      <c r="BK38" s="111">
        <v>1</v>
      </c>
      <c r="BL38" s="105">
        <v>0</v>
      </c>
      <c r="BM38" s="106">
        <v>1</v>
      </c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</row>
    <row r="39" spans="2:91" ht="17" thickBot="1">
      <c r="B39" s="189">
        <v>30</v>
      </c>
      <c r="C39" s="190" t="str">
        <f t="shared" si="0"/>
        <v>#1E</v>
      </c>
      <c r="D39" s="191" t="str">
        <f t="shared" si="7"/>
        <v>#3C,#3D</v>
      </c>
      <c r="E39" s="17" t="str">
        <f t="shared" si="1"/>
        <v>0</v>
      </c>
      <c r="F39" s="36" t="str">
        <f t="shared" si="2"/>
        <v>01</v>
      </c>
      <c r="G39" s="35" t="str">
        <f t="shared" si="3"/>
        <v>1110</v>
      </c>
      <c r="H39" s="34" t="str">
        <f t="shared" si="6"/>
        <v>0011110</v>
      </c>
      <c r="I39" s="22" t="s">
        <v>24</v>
      </c>
      <c r="J39" s="39" t="s">
        <v>61</v>
      </c>
      <c r="K39" s="19" t="s">
        <v>24</v>
      </c>
      <c r="L39" s="18"/>
      <c r="M39" s="17" t="s">
        <v>353</v>
      </c>
      <c r="N39" s="18" t="s">
        <v>101</v>
      </c>
      <c r="O39" s="18" t="s">
        <v>279</v>
      </c>
      <c r="P39" s="18" t="str">
        <f t="shared" si="9"/>
        <v>$DEFINE INST_JNV_INDB (SM_EX1 &amp; opcf:['b'0011110])</v>
      </c>
      <c r="Q39" s="18" t="s">
        <v>119</v>
      </c>
      <c r="R39" s="75" t="s">
        <v>58</v>
      </c>
      <c r="S39" s="74" t="s">
        <v>58</v>
      </c>
      <c r="T39" s="75" t="s">
        <v>133</v>
      </c>
      <c r="U39" s="208" t="str">
        <f t="shared" si="5"/>
        <v>01 111</v>
      </c>
      <c r="V39" s="25" t="s">
        <v>155</v>
      </c>
      <c r="W39" s="68"/>
      <c r="X39" s="70" t="s">
        <v>30</v>
      </c>
      <c r="Y39" s="60"/>
      <c r="Z39" s="106">
        <v>1</v>
      </c>
      <c r="AA39" s="106">
        <v>1</v>
      </c>
      <c r="AB39" s="106">
        <v>1</v>
      </c>
      <c r="AC39" s="102" t="s">
        <v>24</v>
      </c>
      <c r="AD39" s="105">
        <v>0</v>
      </c>
      <c r="AE39" s="107">
        <v>1</v>
      </c>
      <c r="AF39" s="107">
        <v>1</v>
      </c>
      <c r="AG39" s="102" t="s">
        <v>20</v>
      </c>
      <c r="AH39" s="107">
        <v>1</v>
      </c>
      <c r="AI39" s="107">
        <v>1</v>
      </c>
      <c r="AJ39" s="107">
        <v>1</v>
      </c>
      <c r="AK39" s="104">
        <v>0</v>
      </c>
      <c r="AL39" s="62" t="s">
        <v>58</v>
      </c>
      <c r="AM39" s="106">
        <v>1</v>
      </c>
      <c r="AN39" s="106">
        <v>1</v>
      </c>
      <c r="AO39" s="106">
        <v>1</v>
      </c>
      <c r="AP39" s="106">
        <v>1</v>
      </c>
      <c r="AQ39" s="106">
        <v>1</v>
      </c>
      <c r="AR39" s="106">
        <v>1</v>
      </c>
      <c r="AS39" s="62" t="s">
        <v>58</v>
      </c>
      <c r="AT39" s="62" t="s">
        <v>58</v>
      </c>
      <c r="AU39" s="62" t="s">
        <v>58</v>
      </c>
      <c r="AV39" s="60"/>
      <c r="AW39" s="60"/>
      <c r="AX39" s="107">
        <v>1</v>
      </c>
      <c r="AY39" s="111">
        <v>1</v>
      </c>
      <c r="AZ39" s="110" t="s">
        <v>58</v>
      </c>
      <c r="BA39" s="111">
        <v>1</v>
      </c>
      <c r="BB39" s="110" t="s">
        <v>58</v>
      </c>
      <c r="BC39" s="60"/>
      <c r="BD39" s="60"/>
      <c r="BE39" s="107">
        <v>1</v>
      </c>
      <c r="BF39" s="111">
        <v>1</v>
      </c>
      <c r="BG39" s="111">
        <v>1</v>
      </c>
      <c r="BH39" s="111">
        <v>1</v>
      </c>
      <c r="BI39" s="60"/>
      <c r="BJ39" s="107">
        <v>1</v>
      </c>
      <c r="BK39" s="111">
        <v>1</v>
      </c>
      <c r="BL39" s="105">
        <v>0</v>
      </c>
      <c r="BM39" s="106">
        <v>1</v>
      </c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</row>
    <row r="40" spans="2:91" ht="17" thickBot="1">
      <c r="B40" s="189">
        <v>31</v>
      </c>
      <c r="C40" s="190" t="str">
        <f t="shared" si="0"/>
        <v>#1F</v>
      </c>
      <c r="D40" s="191" t="str">
        <f t="shared" si="7"/>
        <v>#3E,#3F</v>
      </c>
      <c r="E40" s="17" t="str">
        <f t="shared" si="1"/>
        <v>0</v>
      </c>
      <c r="F40" s="36" t="str">
        <f t="shared" si="2"/>
        <v>01</v>
      </c>
      <c r="G40" s="35" t="str">
        <f t="shared" si="3"/>
        <v>1111</v>
      </c>
      <c r="H40" s="34" t="str">
        <f t="shared" si="6"/>
        <v>0011111</v>
      </c>
      <c r="I40" s="34"/>
      <c r="J40" s="36"/>
      <c r="K40" s="17"/>
      <c r="L40" s="18"/>
      <c r="M40" s="17"/>
      <c r="N40" s="18" t="s">
        <v>143</v>
      </c>
      <c r="O40" s="18"/>
      <c r="P40" s="18"/>
      <c r="Q40" s="18"/>
      <c r="R40" s="75"/>
      <c r="S40" s="76" t="s">
        <v>58</v>
      </c>
      <c r="T40" s="75" t="s">
        <v>133</v>
      </c>
      <c r="U40" s="208" t="str">
        <f t="shared" si="5"/>
        <v>01 111</v>
      </c>
      <c r="W40" s="68"/>
      <c r="X40" s="70" t="s">
        <v>19</v>
      </c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</row>
    <row r="41" spans="2:91" ht="17" thickBot="1">
      <c r="B41" s="189">
        <v>32</v>
      </c>
      <c r="C41" s="190" t="str">
        <f t="shared" si="0"/>
        <v>#20</v>
      </c>
      <c r="D41" s="191" t="str">
        <f t="shared" si="7"/>
        <v>#40,#41</v>
      </c>
      <c r="E41" s="17" t="str">
        <f t="shared" si="1"/>
        <v>0</v>
      </c>
      <c r="F41" s="36" t="str">
        <f t="shared" si="2"/>
        <v>10</v>
      </c>
      <c r="G41" s="35" t="str">
        <f t="shared" si="3"/>
        <v>0000</v>
      </c>
      <c r="H41" s="34" t="str">
        <f t="shared" si="6"/>
        <v>0100000</v>
      </c>
      <c r="I41" s="34" t="s">
        <v>19</v>
      </c>
      <c r="J41" s="36"/>
      <c r="K41" s="17"/>
      <c r="L41" s="18"/>
      <c r="M41" s="17"/>
      <c r="N41" s="18" t="s">
        <v>146</v>
      </c>
      <c r="O41" s="18"/>
      <c r="P41" s="18"/>
      <c r="Q41" s="18"/>
      <c r="R41" s="75"/>
      <c r="S41" s="74" t="s">
        <v>58</v>
      </c>
      <c r="T41" s="77" t="s">
        <v>144</v>
      </c>
      <c r="U41" s="208" t="str">
        <f t="shared" si="5"/>
        <v>10 000</v>
      </c>
      <c r="V41" s="65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</row>
    <row r="42" spans="2:91" ht="17" thickBot="1">
      <c r="B42" s="189">
        <v>33</v>
      </c>
      <c r="C42" s="190" t="str">
        <f t="shared" si="0"/>
        <v>#21</v>
      </c>
      <c r="D42" s="191" t="str">
        <f t="shared" si="7"/>
        <v>#42,#43</v>
      </c>
      <c r="E42" s="17" t="str">
        <f t="shared" si="1"/>
        <v>0</v>
      </c>
      <c r="F42" s="36" t="str">
        <f t="shared" si="2"/>
        <v>10</v>
      </c>
      <c r="G42" s="35" t="str">
        <f t="shared" si="3"/>
        <v>0001</v>
      </c>
      <c r="H42" s="34" t="str">
        <f t="shared" si="6"/>
        <v>0100001</v>
      </c>
      <c r="I42" s="34"/>
      <c r="J42" s="36"/>
      <c r="K42" s="17"/>
      <c r="L42" s="18"/>
      <c r="M42" s="17"/>
      <c r="N42" s="18" t="s">
        <v>146</v>
      </c>
      <c r="O42" s="18"/>
      <c r="P42" s="18"/>
      <c r="Q42" s="18"/>
      <c r="R42" s="75"/>
      <c r="S42" s="74" t="s">
        <v>58</v>
      </c>
      <c r="T42" s="77" t="s">
        <v>144</v>
      </c>
      <c r="U42" s="208" t="str">
        <f t="shared" si="5"/>
        <v>10 000</v>
      </c>
      <c r="W42" s="68"/>
      <c r="X42" s="68"/>
      <c r="Y42" s="60"/>
      <c r="Z42" s="60"/>
      <c r="AA42" s="60"/>
      <c r="AB42" s="60"/>
      <c r="AC42" s="60"/>
      <c r="AD42" s="60"/>
      <c r="AE42" s="60"/>
      <c r="AF42" s="60"/>
      <c r="AG42" s="108" t="s">
        <v>19</v>
      </c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</row>
    <row r="43" spans="2:91" ht="17" thickBot="1">
      <c r="B43" s="189">
        <v>34</v>
      </c>
      <c r="C43" s="190" t="str">
        <f t="shared" si="0"/>
        <v>#22</v>
      </c>
      <c r="D43" s="191" t="str">
        <f t="shared" si="7"/>
        <v>#44,#45</v>
      </c>
      <c r="E43" s="17" t="str">
        <f t="shared" si="1"/>
        <v>0</v>
      </c>
      <c r="F43" s="36" t="str">
        <f t="shared" si="2"/>
        <v>10</v>
      </c>
      <c r="G43" s="35" t="str">
        <f t="shared" si="3"/>
        <v>0010</v>
      </c>
      <c r="H43" s="34" t="str">
        <f t="shared" si="6"/>
        <v>0100010</v>
      </c>
      <c r="I43" s="34" t="s">
        <v>62</v>
      </c>
      <c r="J43" s="39" t="s">
        <v>61</v>
      </c>
      <c r="K43" s="17" t="s">
        <v>78</v>
      </c>
      <c r="L43" s="17"/>
      <c r="M43" s="17" t="s">
        <v>354</v>
      </c>
      <c r="N43" s="18" t="s">
        <v>82</v>
      </c>
      <c r="O43" s="18" t="s">
        <v>280</v>
      </c>
      <c r="P43" s="18" t="str">
        <f t="shared" ref="P43:P46" si="10">_xlfn.CONCAT("$DEFINE ",O43," (SM_EX1 &amp; opcf:['b'",H43,"])")</f>
        <v>$DEFINE INST_SHL_B_C_CNT (SM_EX1 &amp; opcf:['b'0100010])</v>
      </c>
      <c r="Q43" s="18" t="s">
        <v>252</v>
      </c>
      <c r="R43" s="75" t="s">
        <v>253</v>
      </c>
      <c r="S43" s="74" t="s">
        <v>58</v>
      </c>
      <c r="T43" s="77" t="s">
        <v>133</v>
      </c>
      <c r="U43" s="208" t="str">
        <f t="shared" si="5"/>
        <v>10 001</v>
      </c>
      <c r="V43" s="25" t="s">
        <v>155</v>
      </c>
      <c r="W43" s="68"/>
      <c r="X43" s="68"/>
      <c r="Y43" s="60"/>
      <c r="Z43" s="106">
        <v>1</v>
      </c>
      <c r="AA43" s="106">
        <v>1</v>
      </c>
      <c r="AB43" s="106">
        <v>1</v>
      </c>
      <c r="AC43" s="102" t="s">
        <v>24</v>
      </c>
      <c r="AD43" s="107">
        <v>1</v>
      </c>
      <c r="AE43" s="107">
        <v>1</v>
      </c>
      <c r="AF43" s="107">
        <v>1</v>
      </c>
      <c r="AG43" s="102" t="s">
        <v>20</v>
      </c>
      <c r="AH43" s="107">
        <v>1</v>
      </c>
      <c r="AI43" s="104">
        <v>0</v>
      </c>
      <c r="AJ43" s="107">
        <v>1</v>
      </c>
      <c r="AK43" s="104">
        <v>0</v>
      </c>
      <c r="AL43" s="62" t="s">
        <v>58</v>
      </c>
      <c r="AM43" s="106">
        <v>1</v>
      </c>
      <c r="AN43" s="106">
        <v>1</v>
      </c>
      <c r="AO43" s="106">
        <v>1</v>
      </c>
      <c r="AP43" s="104">
        <v>0</v>
      </c>
      <c r="AQ43" s="106">
        <v>1</v>
      </c>
      <c r="AR43" s="104">
        <v>0</v>
      </c>
      <c r="AS43" s="104">
        <v>0</v>
      </c>
      <c r="AT43" s="106">
        <v>1</v>
      </c>
      <c r="AU43" s="106">
        <v>1</v>
      </c>
      <c r="AV43" s="60"/>
      <c r="AW43" s="60"/>
      <c r="AX43" s="106">
        <v>1</v>
      </c>
      <c r="AY43" s="106">
        <v>1</v>
      </c>
      <c r="AZ43" s="62" t="s">
        <v>58</v>
      </c>
      <c r="BA43" s="106">
        <v>1</v>
      </c>
      <c r="BB43" s="62" t="s">
        <v>58</v>
      </c>
      <c r="BC43" s="60"/>
      <c r="BD43" s="60"/>
      <c r="BE43" s="106">
        <v>1</v>
      </c>
      <c r="BF43" s="106">
        <v>1</v>
      </c>
      <c r="BG43" s="106">
        <v>1</v>
      </c>
      <c r="BH43" s="106">
        <v>1</v>
      </c>
      <c r="BI43" s="60"/>
      <c r="BJ43" s="106">
        <v>1</v>
      </c>
      <c r="BK43" s="106">
        <v>1</v>
      </c>
      <c r="BL43" s="105">
        <v>0</v>
      </c>
      <c r="BM43" s="106">
        <v>1</v>
      </c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</row>
    <row r="44" spans="2:91" ht="17" thickBot="1">
      <c r="B44" s="189">
        <v>35</v>
      </c>
      <c r="C44" s="190" t="str">
        <f t="shared" si="0"/>
        <v>#23</v>
      </c>
      <c r="D44" s="191" t="str">
        <f t="shared" si="7"/>
        <v>#46,#47</v>
      </c>
      <c r="E44" s="17" t="str">
        <f t="shared" si="1"/>
        <v>0</v>
      </c>
      <c r="F44" s="36" t="str">
        <f t="shared" si="2"/>
        <v>10</v>
      </c>
      <c r="G44" s="35" t="str">
        <f t="shared" si="3"/>
        <v>0011</v>
      </c>
      <c r="H44" s="34" t="str">
        <f t="shared" si="6"/>
        <v>0100011</v>
      </c>
      <c r="I44" s="34" t="s">
        <v>62</v>
      </c>
      <c r="J44" s="39" t="s">
        <v>61</v>
      </c>
      <c r="K44" s="17" t="s">
        <v>78</v>
      </c>
      <c r="L44" s="17"/>
      <c r="M44" s="17" t="s">
        <v>355</v>
      </c>
      <c r="N44" s="18" t="s">
        <v>83</v>
      </c>
      <c r="O44" s="18" t="s">
        <v>281</v>
      </c>
      <c r="P44" s="18" t="str">
        <f t="shared" si="10"/>
        <v>$DEFINE INST_SHR_B_C_CNT (SM_EX1 &amp; opcf:['b'0100011])</v>
      </c>
      <c r="Q44" s="18" t="s">
        <v>249</v>
      </c>
      <c r="R44" s="75" t="s">
        <v>253</v>
      </c>
      <c r="S44" s="74" t="s">
        <v>58</v>
      </c>
      <c r="T44" s="77" t="s">
        <v>133</v>
      </c>
      <c r="U44" s="208" t="str">
        <f t="shared" si="5"/>
        <v>10 001</v>
      </c>
      <c r="V44" s="25" t="s">
        <v>155</v>
      </c>
      <c r="W44" s="68"/>
      <c r="X44" s="68"/>
      <c r="Y44" s="60"/>
      <c r="Z44" s="106">
        <v>1</v>
      </c>
      <c r="AA44" s="106">
        <v>1</v>
      </c>
      <c r="AB44" s="106">
        <v>1</v>
      </c>
      <c r="AC44" s="102" t="s">
        <v>24</v>
      </c>
      <c r="AD44" s="107">
        <v>1</v>
      </c>
      <c r="AE44" s="107">
        <v>1</v>
      </c>
      <c r="AF44" s="107">
        <v>1</v>
      </c>
      <c r="AG44" s="102" t="s">
        <v>20</v>
      </c>
      <c r="AH44" s="107">
        <v>1</v>
      </c>
      <c r="AI44" s="104">
        <v>0</v>
      </c>
      <c r="AJ44" s="107">
        <v>1</v>
      </c>
      <c r="AK44" s="104">
        <v>0</v>
      </c>
      <c r="AL44" s="62" t="s">
        <v>58</v>
      </c>
      <c r="AM44" s="106">
        <v>1</v>
      </c>
      <c r="AN44" s="106">
        <v>1</v>
      </c>
      <c r="AO44" s="106">
        <v>1</v>
      </c>
      <c r="AP44" s="104">
        <v>0</v>
      </c>
      <c r="AQ44" s="106">
        <v>1</v>
      </c>
      <c r="AR44" s="104">
        <v>0</v>
      </c>
      <c r="AS44" s="106">
        <v>1</v>
      </c>
      <c r="AT44" s="106">
        <v>1</v>
      </c>
      <c r="AU44" s="106">
        <v>1</v>
      </c>
      <c r="AV44" s="60"/>
      <c r="AW44" s="60"/>
      <c r="AX44" s="106">
        <v>1</v>
      </c>
      <c r="AY44" s="106">
        <v>1</v>
      </c>
      <c r="AZ44" s="62" t="s">
        <v>58</v>
      </c>
      <c r="BA44" s="106">
        <v>1</v>
      </c>
      <c r="BB44" s="62" t="s">
        <v>58</v>
      </c>
      <c r="BC44" s="60"/>
      <c r="BD44" s="60"/>
      <c r="BE44" s="106">
        <v>1</v>
      </c>
      <c r="BF44" s="106">
        <v>1</v>
      </c>
      <c r="BG44" s="106">
        <v>1</v>
      </c>
      <c r="BH44" s="106">
        <v>1</v>
      </c>
      <c r="BI44" s="60"/>
      <c r="BJ44" s="106">
        <v>1</v>
      </c>
      <c r="BK44" s="106">
        <v>1</v>
      </c>
      <c r="BL44" s="105">
        <v>0</v>
      </c>
      <c r="BM44" s="106">
        <v>1</v>
      </c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</row>
    <row r="45" spans="2:91" ht="17" thickBot="1">
      <c r="B45" s="189">
        <v>36</v>
      </c>
      <c r="C45" s="190" t="str">
        <f t="shared" si="0"/>
        <v>#24</v>
      </c>
      <c r="D45" s="191" t="str">
        <f t="shared" si="7"/>
        <v>#48,#49</v>
      </c>
      <c r="E45" s="17" t="str">
        <f t="shared" si="1"/>
        <v>0</v>
      </c>
      <c r="F45" s="36" t="str">
        <f t="shared" si="2"/>
        <v>10</v>
      </c>
      <c r="G45" s="35" t="str">
        <f t="shared" si="3"/>
        <v>0100</v>
      </c>
      <c r="H45" s="34" t="str">
        <f t="shared" si="6"/>
        <v>0100100</v>
      </c>
      <c r="I45" s="34" t="s">
        <v>62</v>
      </c>
      <c r="J45" s="39" t="s">
        <v>61</v>
      </c>
      <c r="K45" s="17" t="s">
        <v>78</v>
      </c>
      <c r="L45" s="17"/>
      <c r="M45" s="17" t="s">
        <v>356</v>
      </c>
      <c r="N45" s="18" t="s">
        <v>216</v>
      </c>
      <c r="O45" s="18" t="s">
        <v>282</v>
      </c>
      <c r="P45" s="18" t="str">
        <f t="shared" si="10"/>
        <v>$DEFINE INST_SHLC_B_C_CNT (SM_EX1 &amp; opcf:['b'0100100])</v>
      </c>
      <c r="Q45" s="18" t="s">
        <v>250</v>
      </c>
      <c r="R45" s="75" t="s">
        <v>253</v>
      </c>
      <c r="S45" s="74" t="s">
        <v>58</v>
      </c>
      <c r="T45" s="77" t="s">
        <v>133</v>
      </c>
      <c r="U45" s="208" t="str">
        <f t="shared" si="5"/>
        <v>10 010</v>
      </c>
      <c r="V45" s="25" t="s">
        <v>155</v>
      </c>
      <c r="W45" s="68"/>
      <c r="X45" s="68"/>
      <c r="Y45" s="60"/>
      <c r="Z45" s="106">
        <v>1</v>
      </c>
      <c r="AA45" s="106">
        <v>1</v>
      </c>
      <c r="AB45" s="106">
        <v>1</v>
      </c>
      <c r="AC45" s="102" t="s">
        <v>24</v>
      </c>
      <c r="AD45" s="107">
        <v>1</v>
      </c>
      <c r="AE45" s="107">
        <v>1</v>
      </c>
      <c r="AF45" s="107">
        <v>1</v>
      </c>
      <c r="AG45" s="102" t="s">
        <v>20</v>
      </c>
      <c r="AH45" s="107">
        <v>1</v>
      </c>
      <c r="AI45" s="104">
        <v>0</v>
      </c>
      <c r="AJ45" s="107">
        <v>1</v>
      </c>
      <c r="AK45" s="104">
        <v>0</v>
      </c>
      <c r="AL45" s="62" t="s">
        <v>58</v>
      </c>
      <c r="AM45" s="106">
        <v>1</v>
      </c>
      <c r="AN45" s="106">
        <v>1</v>
      </c>
      <c r="AO45" s="106">
        <v>1</v>
      </c>
      <c r="AP45" s="104">
        <v>0</v>
      </c>
      <c r="AQ45" s="106">
        <v>1</v>
      </c>
      <c r="AR45" s="104">
        <v>0</v>
      </c>
      <c r="AS45" s="104">
        <v>0</v>
      </c>
      <c r="AT45" s="106">
        <v>1</v>
      </c>
      <c r="AU45" s="104">
        <v>0</v>
      </c>
      <c r="AV45" s="60"/>
      <c r="AW45" s="60"/>
      <c r="AX45" s="106">
        <v>1</v>
      </c>
      <c r="AY45" s="106">
        <v>1</v>
      </c>
      <c r="AZ45" s="62" t="s">
        <v>58</v>
      </c>
      <c r="BA45" s="106">
        <v>1</v>
      </c>
      <c r="BB45" s="62" t="s">
        <v>58</v>
      </c>
      <c r="BC45" s="60"/>
      <c r="BD45" s="60"/>
      <c r="BE45" s="106">
        <v>1</v>
      </c>
      <c r="BF45" s="106">
        <v>1</v>
      </c>
      <c r="BG45" s="106">
        <v>1</v>
      </c>
      <c r="BH45" s="106">
        <v>1</v>
      </c>
      <c r="BI45" s="60"/>
      <c r="BJ45" s="106">
        <v>1</v>
      </c>
      <c r="BK45" s="106">
        <v>1</v>
      </c>
      <c r="BL45" s="105">
        <v>0</v>
      </c>
      <c r="BM45" s="106">
        <v>1</v>
      </c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</row>
    <row r="46" spans="2:91" ht="17" thickBot="1">
      <c r="B46" s="189">
        <v>37</v>
      </c>
      <c r="C46" s="190" t="str">
        <f t="shared" si="0"/>
        <v>#25</v>
      </c>
      <c r="D46" s="191" t="str">
        <f t="shared" si="7"/>
        <v>#4A,#4B</v>
      </c>
      <c r="E46" s="17" t="str">
        <f t="shared" si="1"/>
        <v>0</v>
      </c>
      <c r="F46" s="36" t="str">
        <f t="shared" si="2"/>
        <v>10</v>
      </c>
      <c r="G46" s="35" t="str">
        <f t="shared" si="3"/>
        <v>0101</v>
      </c>
      <c r="H46" s="34" t="str">
        <f t="shared" si="6"/>
        <v>0100101</v>
      </c>
      <c r="I46" s="34"/>
      <c r="J46" s="36"/>
      <c r="K46" s="17"/>
      <c r="L46" s="17"/>
      <c r="M46" s="17" t="s">
        <v>357</v>
      </c>
      <c r="N46" s="18" t="s">
        <v>84</v>
      </c>
      <c r="O46" s="18" t="s">
        <v>283</v>
      </c>
      <c r="P46" s="18" t="str">
        <f t="shared" si="10"/>
        <v>$DEFINE INST_SHRA_B_C_CNT (SM_EX1 &amp; opcf:['b'0100101])</v>
      </c>
      <c r="Q46" s="20" t="s">
        <v>251</v>
      </c>
      <c r="R46" s="75" t="s">
        <v>253</v>
      </c>
      <c r="S46" s="74" t="s">
        <v>58</v>
      </c>
      <c r="T46" s="77" t="s">
        <v>133</v>
      </c>
      <c r="U46" s="208" t="str">
        <f t="shared" si="5"/>
        <v>10 010</v>
      </c>
      <c r="V46" s="25" t="s">
        <v>155</v>
      </c>
      <c r="W46" s="68"/>
      <c r="X46" s="68"/>
      <c r="Y46" s="60"/>
      <c r="Z46" s="106">
        <v>1</v>
      </c>
      <c r="AA46" s="106">
        <v>1</v>
      </c>
      <c r="AB46" s="106">
        <v>1</v>
      </c>
      <c r="AC46" s="102" t="s">
        <v>24</v>
      </c>
      <c r="AD46" s="107">
        <v>1</v>
      </c>
      <c r="AE46" s="107">
        <v>1</v>
      </c>
      <c r="AF46" s="107">
        <v>1</v>
      </c>
      <c r="AG46" s="102" t="s">
        <v>20</v>
      </c>
      <c r="AH46" s="107">
        <v>1</v>
      </c>
      <c r="AI46" s="104">
        <v>0</v>
      </c>
      <c r="AJ46" s="107">
        <v>1</v>
      </c>
      <c r="AK46" s="104">
        <v>0</v>
      </c>
      <c r="AL46" s="62" t="s">
        <v>58</v>
      </c>
      <c r="AM46" s="106">
        <v>1</v>
      </c>
      <c r="AN46" s="106">
        <v>1</v>
      </c>
      <c r="AO46" s="106">
        <v>1</v>
      </c>
      <c r="AP46" s="104">
        <v>0</v>
      </c>
      <c r="AQ46" s="106">
        <v>1</v>
      </c>
      <c r="AR46" s="104">
        <v>0</v>
      </c>
      <c r="AS46" s="106">
        <v>1</v>
      </c>
      <c r="AT46" s="104">
        <v>0</v>
      </c>
      <c r="AU46" s="106">
        <v>1</v>
      </c>
      <c r="AV46" s="60"/>
      <c r="AW46" s="60"/>
      <c r="AX46" s="106">
        <v>1</v>
      </c>
      <c r="AY46" s="106">
        <v>1</v>
      </c>
      <c r="AZ46" s="62" t="s">
        <v>58</v>
      </c>
      <c r="BA46" s="106">
        <v>1</v>
      </c>
      <c r="BB46" s="62" t="s">
        <v>58</v>
      </c>
      <c r="BC46" s="60"/>
      <c r="BD46" s="60"/>
      <c r="BE46" s="106">
        <v>1</v>
      </c>
      <c r="BF46" s="106">
        <v>1</v>
      </c>
      <c r="BG46" s="106">
        <v>1</v>
      </c>
      <c r="BH46" s="106">
        <v>1</v>
      </c>
      <c r="BI46" s="60"/>
      <c r="BJ46" s="106">
        <v>1</v>
      </c>
      <c r="BK46" s="106">
        <v>1</v>
      </c>
      <c r="BL46" s="105">
        <v>0</v>
      </c>
      <c r="BM46" s="106">
        <v>1</v>
      </c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</row>
    <row r="47" spans="2:91" ht="17" thickBot="1">
      <c r="B47" s="189">
        <v>38</v>
      </c>
      <c r="C47" s="190" t="str">
        <f t="shared" si="0"/>
        <v>#26</v>
      </c>
      <c r="D47" s="191" t="str">
        <f t="shared" si="7"/>
        <v>#4C,#4D</v>
      </c>
      <c r="E47" s="17" t="str">
        <f t="shared" si="1"/>
        <v>0</v>
      </c>
      <c r="F47" s="36" t="str">
        <f t="shared" si="2"/>
        <v>10</v>
      </c>
      <c r="G47" s="35" t="str">
        <f t="shared" si="3"/>
        <v>0110</v>
      </c>
      <c r="H47" s="34" t="str">
        <f t="shared" si="6"/>
        <v>0100110</v>
      </c>
      <c r="I47" s="34"/>
      <c r="J47" s="36"/>
      <c r="K47" s="17"/>
      <c r="L47" s="17"/>
      <c r="M47" s="17"/>
      <c r="N47" s="18" t="s">
        <v>146</v>
      </c>
      <c r="O47" s="18"/>
      <c r="P47" s="18"/>
      <c r="Q47" s="18"/>
      <c r="R47" s="75"/>
      <c r="S47" s="74" t="s">
        <v>58</v>
      </c>
      <c r="T47" s="77" t="s">
        <v>133</v>
      </c>
      <c r="U47" s="208" t="str">
        <f t="shared" si="5"/>
        <v>10 011</v>
      </c>
      <c r="W47" s="68"/>
      <c r="X47" s="68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</row>
    <row r="48" spans="2:91" ht="17" thickBot="1">
      <c r="B48" s="189">
        <v>39</v>
      </c>
      <c r="C48" s="190" t="str">
        <f t="shared" si="0"/>
        <v>#27</v>
      </c>
      <c r="D48" s="191" t="str">
        <f t="shared" si="7"/>
        <v>#4E,#4F</v>
      </c>
      <c r="E48" s="17" t="str">
        <f t="shared" si="1"/>
        <v>0</v>
      </c>
      <c r="F48" s="36" t="str">
        <f t="shared" si="2"/>
        <v>10</v>
      </c>
      <c r="G48" s="35" t="str">
        <f t="shared" si="3"/>
        <v>0111</v>
      </c>
      <c r="H48" s="34" t="str">
        <f t="shared" si="6"/>
        <v>0100111</v>
      </c>
      <c r="I48" s="34"/>
      <c r="J48" s="36"/>
      <c r="K48" s="17"/>
      <c r="L48" s="17"/>
      <c r="M48" s="17"/>
      <c r="N48" s="18" t="s">
        <v>146</v>
      </c>
      <c r="O48" s="18"/>
      <c r="P48" s="18"/>
      <c r="Q48" s="18"/>
      <c r="R48" s="75"/>
      <c r="S48" s="74" t="s">
        <v>58</v>
      </c>
      <c r="T48" s="77" t="s">
        <v>133</v>
      </c>
      <c r="U48" s="208" t="str">
        <f t="shared" si="5"/>
        <v>10 011</v>
      </c>
      <c r="W48" s="68"/>
      <c r="X48" s="68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</row>
    <row r="49" spans="2:91" ht="17" thickBot="1">
      <c r="B49" s="189">
        <v>40</v>
      </c>
      <c r="C49" s="190" t="str">
        <f t="shared" si="0"/>
        <v>#28</v>
      </c>
      <c r="D49" s="191" t="str">
        <f t="shared" si="7"/>
        <v>#50,#51</v>
      </c>
      <c r="E49" s="17" t="str">
        <f t="shared" si="1"/>
        <v>0</v>
      </c>
      <c r="F49" s="36" t="str">
        <f t="shared" si="2"/>
        <v>10</v>
      </c>
      <c r="G49" s="35" t="str">
        <f t="shared" si="3"/>
        <v>1000</v>
      </c>
      <c r="H49" s="34" t="str">
        <f t="shared" si="6"/>
        <v>0101000</v>
      </c>
      <c r="I49" s="34"/>
      <c r="J49" s="36"/>
      <c r="K49" s="17"/>
      <c r="L49" s="17"/>
      <c r="M49" s="17"/>
      <c r="N49" s="18" t="s">
        <v>19</v>
      </c>
      <c r="O49" s="18"/>
      <c r="P49" s="18"/>
      <c r="Q49" s="18"/>
      <c r="R49" s="75"/>
      <c r="S49" s="74" t="s">
        <v>58</v>
      </c>
      <c r="T49" s="77" t="s">
        <v>133</v>
      </c>
      <c r="U49" s="208" t="str">
        <f t="shared" si="5"/>
        <v>10 100</v>
      </c>
      <c r="W49" s="68"/>
      <c r="X49" s="68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</row>
    <row r="50" spans="2:91" ht="17" thickBot="1">
      <c r="B50" s="189">
        <v>41</v>
      </c>
      <c r="C50" s="190" t="str">
        <f t="shared" si="0"/>
        <v>#29</v>
      </c>
      <c r="D50" s="191" t="str">
        <f t="shared" si="7"/>
        <v>#52,#53</v>
      </c>
      <c r="E50" s="17" t="str">
        <f t="shared" si="1"/>
        <v>0</v>
      </c>
      <c r="F50" s="36" t="str">
        <f t="shared" si="2"/>
        <v>10</v>
      </c>
      <c r="G50" s="35" t="str">
        <f t="shared" si="3"/>
        <v>1001</v>
      </c>
      <c r="H50" s="34" t="str">
        <f t="shared" si="6"/>
        <v>0101001</v>
      </c>
      <c r="I50" s="34"/>
      <c r="J50" s="36"/>
      <c r="K50" s="17"/>
      <c r="L50" s="17"/>
      <c r="M50" s="17"/>
      <c r="N50" s="18" t="s">
        <v>19</v>
      </c>
      <c r="O50" s="18"/>
      <c r="P50" s="18"/>
      <c r="Q50" s="18"/>
      <c r="R50" s="75"/>
      <c r="S50" s="74" t="s">
        <v>58</v>
      </c>
      <c r="T50" s="77" t="s">
        <v>133</v>
      </c>
      <c r="U50" s="208" t="str">
        <f t="shared" si="5"/>
        <v>10 100</v>
      </c>
      <c r="W50" s="68"/>
      <c r="X50" s="68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</row>
    <row r="51" spans="2:91" ht="17" thickBot="1">
      <c r="B51" s="189">
        <v>42</v>
      </c>
      <c r="C51" s="190" t="str">
        <f t="shared" si="0"/>
        <v>#2A</v>
      </c>
      <c r="D51" s="191" t="str">
        <f t="shared" si="7"/>
        <v>#54,#55</v>
      </c>
      <c r="E51" s="17" t="str">
        <f t="shared" si="1"/>
        <v>0</v>
      </c>
      <c r="F51" s="36" t="str">
        <f t="shared" si="2"/>
        <v>10</v>
      </c>
      <c r="G51" s="35" t="str">
        <f t="shared" si="3"/>
        <v>1010</v>
      </c>
      <c r="H51" s="34" t="str">
        <f t="shared" si="6"/>
        <v>0101010</v>
      </c>
      <c r="I51" s="34" t="s">
        <v>62</v>
      </c>
      <c r="J51" s="19" t="s">
        <v>24</v>
      </c>
      <c r="K51" s="19" t="s">
        <v>24</v>
      </c>
      <c r="L51" s="17"/>
      <c r="M51" s="17" t="s">
        <v>358</v>
      </c>
      <c r="N51" s="18" t="s">
        <v>79</v>
      </c>
      <c r="O51" s="18" t="s">
        <v>284</v>
      </c>
      <c r="P51" s="18" t="str">
        <f t="shared" ref="P51:P55" si="11">_xlfn.CONCAT("$DEFINE ",O51," (SM_EX1 &amp; opcf:['b'",H51,"])")</f>
        <v>$DEFINE INST_MOV_SP_C (SM_EX1 &amp; opcf:['b'0101010])</v>
      </c>
      <c r="Q51" s="18" t="s">
        <v>247</v>
      </c>
      <c r="R51" s="75" t="s">
        <v>13</v>
      </c>
      <c r="S51" s="74" t="s">
        <v>133</v>
      </c>
      <c r="T51" s="77" t="s">
        <v>133</v>
      </c>
      <c r="U51" s="208" t="str">
        <f t="shared" si="5"/>
        <v>10 101</v>
      </c>
      <c r="V51" s="25" t="s">
        <v>155</v>
      </c>
      <c r="W51" s="68"/>
      <c r="X51" s="68"/>
      <c r="Y51" s="60"/>
      <c r="Z51" s="106">
        <v>1</v>
      </c>
      <c r="AA51" s="106">
        <v>1</v>
      </c>
      <c r="AB51" s="106">
        <v>1</v>
      </c>
      <c r="AC51" s="102" t="s">
        <v>24</v>
      </c>
      <c r="AD51" s="107">
        <v>1</v>
      </c>
      <c r="AE51" s="104">
        <v>0</v>
      </c>
      <c r="AF51" s="107">
        <v>1</v>
      </c>
      <c r="AG51" s="102" t="s">
        <v>20</v>
      </c>
      <c r="AH51" s="107">
        <v>1</v>
      </c>
      <c r="AI51" s="104">
        <v>0</v>
      </c>
      <c r="AJ51" s="107">
        <v>1</v>
      </c>
      <c r="AK51" s="107">
        <v>1</v>
      </c>
      <c r="AL51" s="70" t="s">
        <v>31</v>
      </c>
      <c r="AM51" s="104">
        <v>0</v>
      </c>
      <c r="AN51" s="104">
        <v>0</v>
      </c>
      <c r="AO51" s="106">
        <v>1</v>
      </c>
      <c r="AP51" s="106">
        <v>1</v>
      </c>
      <c r="AQ51" s="106">
        <v>1</v>
      </c>
      <c r="AR51" s="106">
        <v>1</v>
      </c>
      <c r="AS51" s="62" t="s">
        <v>58</v>
      </c>
      <c r="AT51" s="62" t="s">
        <v>58</v>
      </c>
      <c r="AU51" s="62" t="s">
        <v>58</v>
      </c>
      <c r="AV51" s="60"/>
      <c r="AW51" s="60"/>
      <c r="AX51" s="62" t="s">
        <v>58</v>
      </c>
      <c r="AY51" s="106">
        <v>1</v>
      </c>
      <c r="AZ51" s="62" t="s">
        <v>58</v>
      </c>
      <c r="BA51" s="106">
        <v>1</v>
      </c>
      <c r="BB51" s="62" t="s">
        <v>58</v>
      </c>
      <c r="BC51" s="60"/>
      <c r="BD51" s="60"/>
      <c r="BE51" s="106">
        <v>1</v>
      </c>
      <c r="BF51" s="106">
        <v>1</v>
      </c>
      <c r="BG51" s="106">
        <v>1</v>
      </c>
      <c r="BH51" s="106">
        <v>1</v>
      </c>
      <c r="BI51" s="60"/>
      <c r="BJ51" s="106">
        <v>1</v>
      </c>
      <c r="BK51" s="106">
        <v>1</v>
      </c>
      <c r="BL51" s="105">
        <v>0</v>
      </c>
      <c r="BM51" s="106">
        <v>1</v>
      </c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</row>
    <row r="52" spans="2:91" ht="17" thickBot="1">
      <c r="B52" s="189">
        <v>43</v>
      </c>
      <c r="C52" s="190" t="str">
        <f t="shared" si="0"/>
        <v>#2B</v>
      </c>
      <c r="D52" s="191" t="str">
        <f t="shared" si="7"/>
        <v>#56,#57</v>
      </c>
      <c r="E52" s="17" t="str">
        <f t="shared" si="1"/>
        <v>0</v>
      </c>
      <c r="F52" s="36" t="str">
        <f t="shared" si="2"/>
        <v>10</v>
      </c>
      <c r="G52" s="35" t="str">
        <f t="shared" si="3"/>
        <v>1011</v>
      </c>
      <c r="H52" s="34" t="str">
        <f t="shared" si="6"/>
        <v>0101011</v>
      </c>
      <c r="I52" s="22" t="s">
        <v>24</v>
      </c>
      <c r="J52" s="39" t="s">
        <v>61</v>
      </c>
      <c r="K52" s="19" t="s">
        <v>24</v>
      </c>
      <c r="L52" s="17"/>
      <c r="M52" s="17" t="s">
        <v>359</v>
      </c>
      <c r="N52" s="18" t="s">
        <v>120</v>
      </c>
      <c r="O52" s="18" t="s">
        <v>285</v>
      </c>
      <c r="P52" s="18" t="str">
        <f t="shared" si="11"/>
        <v>$DEFINE INST_MOV_B_SP (SM_EX1 &amp; opcf:['b'0101011])</v>
      </c>
      <c r="Q52" s="18" t="s">
        <v>248</v>
      </c>
      <c r="R52" s="75" t="s">
        <v>58</v>
      </c>
      <c r="S52" s="74" t="s">
        <v>133</v>
      </c>
      <c r="T52" s="77" t="s">
        <v>133</v>
      </c>
      <c r="U52" s="208" t="str">
        <f t="shared" si="5"/>
        <v>10 101</v>
      </c>
      <c r="V52" s="25" t="s">
        <v>155</v>
      </c>
      <c r="W52" s="68"/>
      <c r="X52" s="68"/>
      <c r="Y52" s="60"/>
      <c r="Z52" s="106">
        <v>1</v>
      </c>
      <c r="AA52" s="106">
        <v>1</v>
      </c>
      <c r="AB52" s="106">
        <v>1</v>
      </c>
      <c r="AC52" s="102" t="s">
        <v>24</v>
      </c>
      <c r="AD52" s="107">
        <v>1</v>
      </c>
      <c r="AE52" s="107">
        <v>1</v>
      </c>
      <c r="AF52" s="107">
        <v>1</v>
      </c>
      <c r="AG52" s="102" t="s">
        <v>22</v>
      </c>
      <c r="AH52" s="107">
        <v>1</v>
      </c>
      <c r="AI52" s="107">
        <v>1</v>
      </c>
      <c r="AJ52" s="107">
        <v>1</v>
      </c>
      <c r="AK52" s="104">
        <v>0</v>
      </c>
      <c r="AL52" s="62" t="s">
        <v>58</v>
      </c>
      <c r="AM52" s="106">
        <v>1</v>
      </c>
      <c r="AN52" s="106">
        <v>1</v>
      </c>
      <c r="AO52" s="106">
        <v>1</v>
      </c>
      <c r="AP52" s="106">
        <v>1</v>
      </c>
      <c r="AQ52" s="106">
        <v>1</v>
      </c>
      <c r="AR52" s="106">
        <v>1</v>
      </c>
      <c r="AS52" s="62" t="s">
        <v>58</v>
      </c>
      <c r="AT52" s="62" t="s">
        <v>58</v>
      </c>
      <c r="AU52" s="62" t="s">
        <v>58</v>
      </c>
      <c r="AV52" s="60"/>
      <c r="AW52" s="60"/>
      <c r="AX52" s="62" t="s">
        <v>58</v>
      </c>
      <c r="AY52" s="106">
        <v>1</v>
      </c>
      <c r="AZ52" s="62" t="s">
        <v>58</v>
      </c>
      <c r="BA52" s="106">
        <v>1</v>
      </c>
      <c r="BB52" s="62" t="s">
        <v>58</v>
      </c>
      <c r="BC52" s="60"/>
      <c r="BD52" s="60"/>
      <c r="BE52" s="106">
        <v>1</v>
      </c>
      <c r="BF52" s="106">
        <v>1</v>
      </c>
      <c r="BG52" s="106">
        <v>1</v>
      </c>
      <c r="BH52" s="106">
        <v>1</v>
      </c>
      <c r="BI52" s="60"/>
      <c r="BJ52" s="106">
        <v>1</v>
      </c>
      <c r="BK52" s="106">
        <v>1</v>
      </c>
      <c r="BL52" s="105">
        <v>0</v>
      </c>
      <c r="BM52" s="106">
        <v>1</v>
      </c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</row>
    <row r="53" spans="2:91" ht="17" thickBot="1">
      <c r="B53" s="189">
        <v>44</v>
      </c>
      <c r="C53" s="190" t="str">
        <f t="shared" si="0"/>
        <v>#2C</v>
      </c>
      <c r="D53" s="191" t="str">
        <f t="shared" si="7"/>
        <v>#58,#59</v>
      </c>
      <c r="E53" s="17" t="str">
        <f t="shared" si="1"/>
        <v>0</v>
      </c>
      <c r="F53" s="36" t="str">
        <f t="shared" si="2"/>
        <v>10</v>
      </c>
      <c r="G53" s="35" t="str">
        <f t="shared" si="3"/>
        <v>1100</v>
      </c>
      <c r="H53" s="34" t="str">
        <f t="shared" si="6"/>
        <v>0101100</v>
      </c>
      <c r="I53" s="34" t="s">
        <v>62</v>
      </c>
      <c r="J53" s="39" t="s">
        <v>61</v>
      </c>
      <c r="K53" s="19" t="s">
        <v>24</v>
      </c>
      <c r="L53" s="17"/>
      <c r="M53" s="17" t="s">
        <v>360</v>
      </c>
      <c r="N53" s="18" t="s">
        <v>80</v>
      </c>
      <c r="O53" s="18" t="s">
        <v>286</v>
      </c>
      <c r="P53" s="18" t="str">
        <f t="shared" si="11"/>
        <v>$DEFINE INST_MOV_B_C (SM_EX1 &amp; opcf:['b'0101100])</v>
      </c>
      <c r="Q53" s="18" t="s">
        <v>81</v>
      </c>
      <c r="R53" s="75" t="s">
        <v>13</v>
      </c>
      <c r="S53" s="74" t="s">
        <v>133</v>
      </c>
      <c r="T53" s="77" t="s">
        <v>133</v>
      </c>
      <c r="U53" s="208" t="str">
        <f t="shared" si="5"/>
        <v>10 110</v>
      </c>
      <c r="V53" s="25" t="s">
        <v>155</v>
      </c>
      <c r="W53" s="68"/>
      <c r="X53" s="68"/>
      <c r="Y53" s="60"/>
      <c r="Z53" s="106">
        <v>1</v>
      </c>
      <c r="AA53" s="106">
        <v>1</v>
      </c>
      <c r="AB53" s="106">
        <v>1</v>
      </c>
      <c r="AC53" s="102" t="s">
        <v>24</v>
      </c>
      <c r="AD53" s="107">
        <v>1</v>
      </c>
      <c r="AE53" s="107">
        <v>1</v>
      </c>
      <c r="AF53" s="107">
        <v>1</v>
      </c>
      <c r="AG53" s="102" t="s">
        <v>20</v>
      </c>
      <c r="AH53" s="107">
        <v>1</v>
      </c>
      <c r="AI53" s="104">
        <v>0</v>
      </c>
      <c r="AJ53" s="107">
        <v>1</v>
      </c>
      <c r="AK53" s="104">
        <v>0</v>
      </c>
      <c r="AL53" s="70" t="s">
        <v>31</v>
      </c>
      <c r="AM53" s="104">
        <v>0</v>
      </c>
      <c r="AN53" s="104">
        <v>0</v>
      </c>
      <c r="AO53" s="106">
        <v>1</v>
      </c>
      <c r="AP53" s="106">
        <v>1</v>
      </c>
      <c r="AQ53" s="106">
        <v>1</v>
      </c>
      <c r="AR53" s="106">
        <v>1</v>
      </c>
      <c r="AS53" s="62" t="s">
        <v>58</v>
      </c>
      <c r="AT53" s="62" t="s">
        <v>58</v>
      </c>
      <c r="AU53" s="62" t="s">
        <v>58</v>
      </c>
      <c r="AV53" s="60"/>
      <c r="AW53" s="60"/>
      <c r="AX53" s="62" t="s">
        <v>58</v>
      </c>
      <c r="AY53" s="106">
        <v>1</v>
      </c>
      <c r="AZ53" s="62" t="s">
        <v>58</v>
      </c>
      <c r="BA53" s="106">
        <v>1</v>
      </c>
      <c r="BB53" s="62" t="s">
        <v>58</v>
      </c>
      <c r="BC53" s="60"/>
      <c r="BD53" s="60"/>
      <c r="BE53" s="106">
        <v>1</v>
      </c>
      <c r="BF53" s="106">
        <v>1</v>
      </c>
      <c r="BG53" s="106">
        <v>1</v>
      </c>
      <c r="BH53" s="106">
        <v>1</v>
      </c>
      <c r="BI53" s="60"/>
      <c r="BJ53" s="106">
        <v>1</v>
      </c>
      <c r="BK53" s="106">
        <v>1</v>
      </c>
      <c r="BL53" s="105">
        <v>0</v>
      </c>
      <c r="BM53" s="106">
        <v>1</v>
      </c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</row>
    <row r="54" spans="2:91" ht="17" thickBot="1">
      <c r="B54" s="189">
        <v>45</v>
      </c>
      <c r="C54" s="190" t="str">
        <f t="shared" si="0"/>
        <v>#2D</v>
      </c>
      <c r="D54" s="191" t="str">
        <f t="shared" si="7"/>
        <v>#5A,#5B</v>
      </c>
      <c r="E54" s="17" t="str">
        <f t="shared" si="1"/>
        <v>0</v>
      </c>
      <c r="F54" s="36" t="str">
        <f t="shared" si="2"/>
        <v>10</v>
      </c>
      <c r="G54" s="35" t="str">
        <f t="shared" si="3"/>
        <v>1101</v>
      </c>
      <c r="H54" s="34" t="str">
        <f t="shared" si="6"/>
        <v>0101101</v>
      </c>
      <c r="I54" s="22" t="s">
        <v>24</v>
      </c>
      <c r="J54" s="39" t="s">
        <v>24</v>
      </c>
      <c r="K54" s="19" t="s">
        <v>24</v>
      </c>
      <c r="L54" s="17"/>
      <c r="M54" s="17" t="s">
        <v>361</v>
      </c>
      <c r="N54" s="18" t="s">
        <v>254</v>
      </c>
      <c r="O54" s="18" t="s">
        <v>287</v>
      </c>
      <c r="P54" s="18" t="str">
        <f t="shared" si="11"/>
        <v>$DEFINE INST_MOV_PC_C (SM_EX1 &amp; opcf:['b'0101101])</v>
      </c>
      <c r="Q54" s="18" t="s">
        <v>246</v>
      </c>
      <c r="R54" s="75" t="s">
        <v>13</v>
      </c>
      <c r="S54" s="113" t="s">
        <v>58</v>
      </c>
      <c r="T54" s="77" t="s">
        <v>133</v>
      </c>
      <c r="U54" s="208" t="str">
        <f t="shared" si="5"/>
        <v>10 110</v>
      </c>
      <c r="V54" s="25" t="s">
        <v>155</v>
      </c>
      <c r="W54" s="68"/>
      <c r="X54" s="68"/>
      <c r="Y54" s="60"/>
      <c r="Z54" s="106">
        <v>1</v>
      </c>
      <c r="AA54" s="104">
        <v>0</v>
      </c>
      <c r="AB54" s="106">
        <v>1</v>
      </c>
      <c r="AC54" s="102" t="s">
        <v>24</v>
      </c>
      <c r="AD54" s="107">
        <v>1</v>
      </c>
      <c r="AE54" s="107">
        <v>1</v>
      </c>
      <c r="AF54" s="107">
        <v>1</v>
      </c>
      <c r="AG54" s="102" t="s">
        <v>20</v>
      </c>
      <c r="AH54" s="107">
        <v>1</v>
      </c>
      <c r="AI54" s="104">
        <v>0</v>
      </c>
      <c r="AJ54" s="107">
        <v>1</v>
      </c>
      <c r="AK54" s="107">
        <v>1</v>
      </c>
      <c r="AL54" s="70" t="s">
        <v>31</v>
      </c>
      <c r="AM54" s="104">
        <v>0</v>
      </c>
      <c r="AN54" s="104">
        <v>0</v>
      </c>
      <c r="AO54" s="106">
        <v>1</v>
      </c>
      <c r="AP54" s="106">
        <v>1</v>
      </c>
      <c r="AQ54" s="106">
        <v>1</v>
      </c>
      <c r="AR54" s="106">
        <v>1</v>
      </c>
      <c r="AS54" s="62" t="s">
        <v>58</v>
      </c>
      <c r="AT54" s="62" t="s">
        <v>58</v>
      </c>
      <c r="AU54" s="62" t="s">
        <v>58</v>
      </c>
      <c r="AV54" s="60"/>
      <c r="AW54" s="60"/>
      <c r="AX54" s="62" t="s">
        <v>58</v>
      </c>
      <c r="AY54" s="106">
        <v>1</v>
      </c>
      <c r="AZ54" s="62" t="s">
        <v>58</v>
      </c>
      <c r="BA54" s="106">
        <v>1</v>
      </c>
      <c r="BB54" s="62" t="s">
        <v>58</v>
      </c>
      <c r="BC54" s="60"/>
      <c r="BD54" s="60"/>
      <c r="BE54" s="106">
        <v>1</v>
      </c>
      <c r="BF54" s="106">
        <v>1</v>
      </c>
      <c r="BG54" s="106">
        <v>1</v>
      </c>
      <c r="BH54" s="106">
        <v>1</v>
      </c>
      <c r="BI54" s="60"/>
      <c r="BJ54" s="106">
        <v>1</v>
      </c>
      <c r="BK54" s="106">
        <v>1</v>
      </c>
      <c r="BL54" s="105">
        <v>0</v>
      </c>
      <c r="BM54" s="106">
        <v>1</v>
      </c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</row>
    <row r="55" spans="2:91" ht="17" thickBot="1">
      <c r="B55" s="189">
        <v>46</v>
      </c>
      <c r="C55" s="190" t="str">
        <f t="shared" si="0"/>
        <v>#2E</v>
      </c>
      <c r="D55" s="191" t="str">
        <f t="shared" si="7"/>
        <v>#5C,#5D</v>
      </c>
      <c r="E55" s="17" t="str">
        <f t="shared" si="1"/>
        <v>0</v>
      </c>
      <c r="F55" s="36" t="str">
        <f t="shared" si="2"/>
        <v>10</v>
      </c>
      <c r="G55" s="35" t="str">
        <f t="shared" si="3"/>
        <v>1110</v>
      </c>
      <c r="H55" s="34" t="str">
        <f t="shared" si="6"/>
        <v>0101110</v>
      </c>
      <c r="I55" s="22" t="s">
        <v>24</v>
      </c>
      <c r="J55" s="39" t="s">
        <v>61</v>
      </c>
      <c r="K55" s="19" t="s">
        <v>24</v>
      </c>
      <c r="L55" s="17"/>
      <c r="M55" s="17" t="s">
        <v>362</v>
      </c>
      <c r="N55" s="18" t="s">
        <v>125</v>
      </c>
      <c r="O55" s="18" t="s">
        <v>288</v>
      </c>
      <c r="P55" s="18" t="str">
        <f t="shared" si="11"/>
        <v>$DEFINE INST_PUSH_B (SM_EX1 &amp; opcf:['b'0101110])</v>
      </c>
      <c r="Q55" s="18"/>
      <c r="R55" s="75" t="s">
        <v>58</v>
      </c>
      <c r="S55" s="74" t="s">
        <v>133</v>
      </c>
      <c r="T55" s="77" t="s">
        <v>133</v>
      </c>
      <c r="U55" s="208" t="str">
        <f t="shared" si="5"/>
        <v>10 111</v>
      </c>
      <c r="V55" s="25" t="s">
        <v>156</v>
      </c>
      <c r="W55" s="68">
        <v>16</v>
      </c>
      <c r="X55" s="68"/>
      <c r="Y55" s="60"/>
      <c r="Z55" s="106">
        <v>1</v>
      </c>
      <c r="AA55" s="106">
        <v>1</v>
      </c>
      <c r="AB55" s="106">
        <v>1</v>
      </c>
      <c r="AC55" s="102" t="s">
        <v>24</v>
      </c>
      <c r="AD55" s="107">
        <v>1</v>
      </c>
      <c r="AE55" s="107">
        <v>1</v>
      </c>
      <c r="AF55" s="105">
        <v>0</v>
      </c>
      <c r="AG55" s="102" t="s">
        <v>23</v>
      </c>
      <c r="AH55" s="107">
        <v>1</v>
      </c>
      <c r="AI55" s="107">
        <v>1</v>
      </c>
      <c r="AJ55" s="107">
        <v>1</v>
      </c>
      <c r="AK55" s="104">
        <v>0</v>
      </c>
      <c r="AL55" s="70" t="s">
        <v>31</v>
      </c>
      <c r="AM55" s="104">
        <v>0</v>
      </c>
      <c r="AN55" s="106">
        <v>1</v>
      </c>
      <c r="AO55" s="106">
        <v>1</v>
      </c>
      <c r="AP55" s="106">
        <v>1</v>
      </c>
      <c r="AQ55" s="106">
        <v>1</v>
      </c>
      <c r="AR55" s="106">
        <v>1</v>
      </c>
      <c r="AS55" s="62" t="s">
        <v>58</v>
      </c>
      <c r="AT55" s="62" t="s">
        <v>58</v>
      </c>
      <c r="AU55" s="62" t="s">
        <v>58</v>
      </c>
      <c r="AV55" s="60"/>
      <c r="AW55" s="60"/>
      <c r="AX55" s="104">
        <v>0</v>
      </c>
      <c r="AY55" s="104">
        <v>0</v>
      </c>
      <c r="AZ55" s="104">
        <v>0</v>
      </c>
      <c r="BA55" s="106">
        <v>1</v>
      </c>
      <c r="BB55" s="62" t="s">
        <v>58</v>
      </c>
      <c r="BC55" s="60"/>
      <c r="BD55" s="60"/>
      <c r="BE55" s="104">
        <v>0</v>
      </c>
      <c r="BF55" s="104">
        <v>0</v>
      </c>
      <c r="BG55" s="104">
        <v>0</v>
      </c>
      <c r="BH55" s="104">
        <v>0</v>
      </c>
      <c r="BI55" s="60"/>
      <c r="BJ55" s="106">
        <v>1</v>
      </c>
      <c r="BK55" s="106">
        <v>1</v>
      </c>
      <c r="BL55" s="105">
        <v>0</v>
      </c>
      <c r="BM55" s="106">
        <v>1</v>
      </c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</row>
    <row r="56" spans="2:91" ht="17" thickBot="1">
      <c r="B56" s="189">
        <v>47</v>
      </c>
      <c r="C56" s="190" t="str">
        <f t="shared" si="0"/>
        <v>#2F</v>
      </c>
      <c r="D56" s="191" t="str">
        <f t="shared" si="7"/>
        <v>#5E,#5F</v>
      </c>
      <c r="E56" s="17" t="str">
        <f t="shared" si="1"/>
        <v>0</v>
      </c>
      <c r="F56" s="37" t="str">
        <f t="shared" si="2"/>
        <v>10</v>
      </c>
      <c r="G56" s="35" t="str">
        <f t="shared" si="3"/>
        <v>1111</v>
      </c>
      <c r="H56" s="34" t="str">
        <f t="shared" si="6"/>
        <v>0101111</v>
      </c>
      <c r="I56" s="34"/>
      <c r="J56" s="36"/>
      <c r="K56" s="17"/>
      <c r="L56" s="17"/>
      <c r="M56" s="17"/>
      <c r="N56" s="18"/>
      <c r="O56" s="18"/>
      <c r="P56" s="18"/>
      <c r="Q56" s="18"/>
      <c r="R56" s="75"/>
      <c r="S56" s="74" t="s">
        <v>19</v>
      </c>
      <c r="T56" s="77" t="s">
        <v>133</v>
      </c>
      <c r="U56" s="208" t="str">
        <f t="shared" si="5"/>
        <v>10 111</v>
      </c>
      <c r="W56" s="68"/>
      <c r="X56" s="68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</row>
    <row r="57" spans="2:91" ht="17" thickBot="1">
      <c r="B57" s="189">
        <v>48</v>
      </c>
      <c r="C57" s="190" t="str">
        <f t="shared" si="0"/>
        <v>#30</v>
      </c>
      <c r="D57" s="191" t="str">
        <f t="shared" si="7"/>
        <v>#60,#61</v>
      </c>
      <c r="E57" s="14" t="str">
        <f t="shared" si="1"/>
        <v>0</v>
      </c>
      <c r="F57" s="41" t="str">
        <f t="shared" si="2"/>
        <v>11</v>
      </c>
      <c r="G57" s="228" t="str">
        <f t="shared" si="3"/>
        <v>0000</v>
      </c>
      <c r="H57" s="13" t="str">
        <f t="shared" si="6"/>
        <v>0110000</v>
      </c>
      <c r="I57" s="42" t="s">
        <v>62</v>
      </c>
      <c r="J57" s="41"/>
      <c r="K57" s="16" t="s">
        <v>24</v>
      </c>
      <c r="L57" s="140"/>
      <c r="M57" s="178" t="s">
        <v>363</v>
      </c>
      <c r="N57" s="140" t="s">
        <v>188</v>
      </c>
      <c r="O57" s="140" t="s">
        <v>289</v>
      </c>
      <c r="P57" s="15" t="str">
        <f>_xlfn.CONCAT("$DEFINE ",O57," (SM_EX1 &amp; opcf:['b'",H57,"])")</f>
        <v>$DEFINE INST_POP_C (SM_EX1 &amp; opcf:['b'0110000])</v>
      </c>
      <c r="Q57" s="140"/>
      <c r="R57" s="141" t="s">
        <v>58</v>
      </c>
      <c r="S57" s="142" t="s">
        <v>58</v>
      </c>
      <c r="T57" s="143" t="s">
        <v>144</v>
      </c>
      <c r="U57" s="209" t="str">
        <f>_xlfn.CONCAT(MID(DEC2BIN(B41,8),3,2)," ",MID(DEC2BIN(B41,8),5,3))</f>
        <v>10 000</v>
      </c>
      <c r="V57" s="144" t="s">
        <v>156</v>
      </c>
      <c r="W57" s="145">
        <v>16</v>
      </c>
      <c r="X57" s="145"/>
      <c r="Y57" s="146"/>
      <c r="Z57" s="147">
        <v>1</v>
      </c>
      <c r="AA57" s="147">
        <v>1</v>
      </c>
      <c r="AB57" s="147">
        <v>1</v>
      </c>
      <c r="AC57" s="102" t="s">
        <v>24</v>
      </c>
      <c r="AD57" s="149">
        <v>1</v>
      </c>
      <c r="AE57" s="149">
        <v>1</v>
      </c>
      <c r="AF57" s="149">
        <v>1</v>
      </c>
      <c r="AG57" s="148" t="s">
        <v>21</v>
      </c>
      <c r="AH57" s="149">
        <v>1</v>
      </c>
      <c r="AI57" s="149">
        <v>1</v>
      </c>
      <c r="AJ57" s="149">
        <v>1</v>
      </c>
      <c r="AK57" s="149">
        <v>1</v>
      </c>
      <c r="AL57" s="150" t="s">
        <v>58</v>
      </c>
      <c r="AM57" s="147">
        <v>1</v>
      </c>
      <c r="AN57" s="147">
        <v>1</v>
      </c>
      <c r="AO57" s="147">
        <v>1</v>
      </c>
      <c r="AP57" s="147">
        <v>1</v>
      </c>
      <c r="AQ57" s="147">
        <v>1</v>
      </c>
      <c r="AR57" s="147">
        <v>1</v>
      </c>
      <c r="AS57" s="150" t="s">
        <v>58</v>
      </c>
      <c r="AT57" s="150" t="s">
        <v>58</v>
      </c>
      <c r="AU57" s="150" t="s">
        <v>58</v>
      </c>
      <c r="AV57" s="146"/>
      <c r="AW57" s="146"/>
      <c r="AX57" s="147">
        <v>1</v>
      </c>
      <c r="AY57" s="147">
        <v>1</v>
      </c>
      <c r="AZ57" s="150" t="s">
        <v>58</v>
      </c>
      <c r="BA57" s="147">
        <v>1</v>
      </c>
      <c r="BB57" s="150" t="s">
        <v>58</v>
      </c>
      <c r="BC57" s="146"/>
      <c r="BD57" s="146"/>
      <c r="BE57" s="147">
        <v>1</v>
      </c>
      <c r="BF57" s="147">
        <v>1</v>
      </c>
      <c r="BG57" s="147">
        <v>1</v>
      </c>
      <c r="BH57" s="147">
        <v>1</v>
      </c>
      <c r="BI57" s="146"/>
      <c r="BJ57" s="147">
        <v>1</v>
      </c>
      <c r="BK57" s="147">
        <v>1</v>
      </c>
      <c r="BL57" s="151">
        <v>0</v>
      </c>
      <c r="BM57" s="152">
        <v>1</v>
      </c>
      <c r="BN57" s="65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</row>
    <row r="58" spans="2:91" ht="17" thickBot="1">
      <c r="B58" s="189">
        <v>48</v>
      </c>
      <c r="C58" s="190" t="s">
        <v>19</v>
      </c>
      <c r="D58" s="191" t="s">
        <v>19</v>
      </c>
      <c r="E58" s="14"/>
      <c r="F58" s="41"/>
      <c r="G58" s="229"/>
      <c r="H58" s="13" t="str">
        <f t="shared" si="6"/>
        <v>0110000</v>
      </c>
      <c r="I58" s="42"/>
      <c r="J58" s="41"/>
      <c r="K58" s="14"/>
      <c r="L58" s="153"/>
      <c r="M58" s="179"/>
      <c r="N58" s="153" t="s">
        <v>189</v>
      </c>
      <c r="O58" s="140" t="s">
        <v>326</v>
      </c>
      <c r="P58" s="15" t="str">
        <f>_xlfn.CONCAT("$DEFINE ",O58," (SM_EX2 &amp; opcf:['b'",H58,"])")</f>
        <v>$DEFINE INST_POP_C_2 (SM_EX2 &amp; opcf:['b'0110000])</v>
      </c>
      <c r="Q58" s="153"/>
      <c r="R58" s="154" t="s">
        <v>58</v>
      </c>
      <c r="S58" s="155" t="s">
        <v>58</v>
      </c>
      <c r="T58" s="156"/>
      <c r="U58" s="210"/>
      <c r="V58" s="157"/>
      <c r="W58" s="158"/>
      <c r="X58" s="158"/>
      <c r="Y58" s="159"/>
      <c r="Z58" s="160">
        <v>1</v>
      </c>
      <c r="AA58" s="160">
        <v>1</v>
      </c>
      <c r="AB58" s="160">
        <v>1</v>
      </c>
      <c r="AC58" s="102" t="s">
        <v>24</v>
      </c>
      <c r="AD58" s="162">
        <v>1</v>
      </c>
      <c r="AE58" s="162">
        <v>1</v>
      </c>
      <c r="AF58" s="163">
        <v>0</v>
      </c>
      <c r="AG58" s="161" t="s">
        <v>20</v>
      </c>
      <c r="AH58" s="162">
        <v>1</v>
      </c>
      <c r="AI58" s="163">
        <v>0</v>
      </c>
      <c r="AJ58" s="162">
        <v>1</v>
      </c>
      <c r="AK58" s="162">
        <v>1</v>
      </c>
      <c r="AL58" s="164" t="s">
        <v>58</v>
      </c>
      <c r="AM58" s="160">
        <v>1</v>
      </c>
      <c r="AN58" s="160">
        <v>1</v>
      </c>
      <c r="AO58" s="160">
        <v>1</v>
      </c>
      <c r="AP58" s="160">
        <v>1</v>
      </c>
      <c r="AQ58" s="160">
        <v>1</v>
      </c>
      <c r="AR58" s="160">
        <v>1</v>
      </c>
      <c r="AS58" s="164" t="s">
        <v>58</v>
      </c>
      <c r="AT58" s="164" t="s">
        <v>58</v>
      </c>
      <c r="AU58" s="164" t="s">
        <v>58</v>
      </c>
      <c r="AV58" s="159"/>
      <c r="AW58" s="159"/>
      <c r="AX58" s="163">
        <v>0</v>
      </c>
      <c r="AY58" s="163">
        <v>0</v>
      </c>
      <c r="AZ58" s="160">
        <v>1</v>
      </c>
      <c r="BA58" s="160">
        <v>1</v>
      </c>
      <c r="BB58" s="164" t="s">
        <v>58</v>
      </c>
      <c r="BC58" s="159"/>
      <c r="BD58" s="159"/>
      <c r="BE58" s="162">
        <v>1</v>
      </c>
      <c r="BF58" s="163">
        <v>0</v>
      </c>
      <c r="BG58" s="163">
        <v>0</v>
      </c>
      <c r="BH58" s="163">
        <v>0</v>
      </c>
      <c r="BI58" s="159"/>
      <c r="BJ58" s="160">
        <v>1</v>
      </c>
      <c r="BK58" s="160">
        <v>1</v>
      </c>
      <c r="BL58" s="165">
        <v>0</v>
      </c>
      <c r="BM58" s="166">
        <v>1</v>
      </c>
      <c r="BN58" s="65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</row>
    <row r="59" spans="2:91" ht="17" thickBot="1">
      <c r="B59" s="189">
        <v>49</v>
      </c>
      <c r="C59" s="190" t="str">
        <f t="shared" si="0"/>
        <v>#31</v>
      </c>
      <c r="D59" s="191" t="str">
        <f t="shared" si="7"/>
        <v>#62,#63</v>
      </c>
      <c r="E59" s="14" t="str">
        <f t="shared" si="1"/>
        <v>0</v>
      </c>
      <c r="F59" s="41" t="str">
        <f t="shared" si="2"/>
        <v>11</v>
      </c>
      <c r="G59" s="42" t="str">
        <f t="shared" si="3"/>
        <v>0001</v>
      </c>
      <c r="H59" s="42" t="str">
        <f t="shared" si="6"/>
        <v>0110001</v>
      </c>
      <c r="I59" s="42"/>
      <c r="J59" s="41"/>
      <c r="K59" s="16" t="s">
        <v>19</v>
      </c>
      <c r="L59" s="15"/>
      <c r="M59" s="14"/>
      <c r="N59" s="15"/>
      <c r="O59" s="15"/>
      <c r="P59" s="15"/>
      <c r="Q59" s="15"/>
      <c r="R59" s="211"/>
      <c r="S59" s="78" t="s">
        <v>58</v>
      </c>
      <c r="T59" s="112" t="s">
        <v>144</v>
      </c>
      <c r="U59" s="212" t="str">
        <f t="shared" si="5"/>
        <v>11 000</v>
      </c>
      <c r="W59" s="68"/>
      <c r="X59" s="68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</row>
    <row r="60" spans="2:91" ht="17" thickBot="1">
      <c r="B60" s="189">
        <v>50</v>
      </c>
      <c r="C60" s="190" t="str">
        <f t="shared" si="0"/>
        <v>#32</v>
      </c>
      <c r="D60" s="191" t="str">
        <f t="shared" si="7"/>
        <v>#64,#65</v>
      </c>
      <c r="E60" s="14" t="str">
        <f t="shared" si="1"/>
        <v>0</v>
      </c>
      <c r="F60" s="41" t="str">
        <f t="shared" si="2"/>
        <v>11</v>
      </c>
      <c r="G60" s="43" t="str">
        <f t="shared" si="3"/>
        <v>0010</v>
      </c>
      <c r="H60" s="42" t="str">
        <f t="shared" si="6"/>
        <v>0110010</v>
      </c>
      <c r="I60" s="42"/>
      <c r="J60" s="41"/>
      <c r="K60" s="14"/>
      <c r="L60" s="15"/>
      <c r="M60" s="14"/>
      <c r="N60" s="15"/>
      <c r="O60" s="15"/>
      <c r="P60" s="15"/>
      <c r="Q60" s="15"/>
      <c r="R60" s="211"/>
      <c r="S60" s="78" t="s">
        <v>58</v>
      </c>
      <c r="T60" s="112" t="s">
        <v>133</v>
      </c>
      <c r="U60" s="212" t="str">
        <f t="shared" si="5"/>
        <v>11 001</v>
      </c>
      <c r="W60" s="68"/>
      <c r="X60" s="68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</row>
    <row r="61" spans="2:91" ht="17" thickBot="1">
      <c r="B61" s="189">
        <v>51</v>
      </c>
      <c r="C61" s="190" t="str">
        <f t="shared" si="0"/>
        <v>#33</v>
      </c>
      <c r="D61" s="191" t="str">
        <f t="shared" si="7"/>
        <v>#66,#67</v>
      </c>
      <c r="E61" s="14" t="str">
        <f t="shared" si="1"/>
        <v>0</v>
      </c>
      <c r="F61" s="41" t="str">
        <f t="shared" si="2"/>
        <v>11</v>
      </c>
      <c r="G61" s="43" t="str">
        <f t="shared" si="3"/>
        <v>0011</v>
      </c>
      <c r="H61" s="42" t="str">
        <f t="shared" si="6"/>
        <v>0110011</v>
      </c>
      <c r="I61" s="42"/>
      <c r="J61" s="41" t="s">
        <v>19</v>
      </c>
      <c r="K61" s="14"/>
      <c r="L61" s="15"/>
      <c r="M61" s="14"/>
      <c r="N61" s="15"/>
      <c r="O61" s="15"/>
      <c r="P61" s="15"/>
      <c r="Q61" s="15"/>
      <c r="R61" s="211"/>
      <c r="S61" s="78" t="s">
        <v>58</v>
      </c>
      <c r="T61" s="112" t="s">
        <v>133</v>
      </c>
      <c r="U61" s="212" t="str">
        <f t="shared" si="5"/>
        <v>11 001</v>
      </c>
      <c r="W61" s="68"/>
      <c r="X61" s="68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</row>
    <row r="62" spans="2:91" ht="17" thickBot="1">
      <c r="B62" s="189">
        <v>52</v>
      </c>
      <c r="C62" s="190" t="str">
        <f t="shared" si="0"/>
        <v>#34</v>
      </c>
      <c r="D62" s="191" t="str">
        <f t="shared" si="7"/>
        <v>#68,#69</v>
      </c>
      <c r="E62" s="14" t="str">
        <f t="shared" si="1"/>
        <v>0</v>
      </c>
      <c r="F62" s="167" t="str">
        <f t="shared" si="2"/>
        <v>11</v>
      </c>
      <c r="G62" s="228" t="str">
        <f t="shared" si="3"/>
        <v>0100</v>
      </c>
      <c r="H62" s="13" t="str">
        <f t="shared" si="6"/>
        <v>0110100</v>
      </c>
      <c r="I62" s="44" t="s">
        <v>24</v>
      </c>
      <c r="J62" s="41" t="s">
        <v>61</v>
      </c>
      <c r="K62" s="270" t="s">
        <v>24</v>
      </c>
      <c r="L62" s="140"/>
      <c r="M62" s="264" t="s">
        <v>364</v>
      </c>
      <c r="N62" s="265" t="s">
        <v>184</v>
      </c>
      <c r="O62" s="140" t="s">
        <v>290</v>
      </c>
      <c r="P62" s="15" t="str">
        <f>_xlfn.CONCAT("$DEFINE ",O62," (SM_EX1 &amp; opcf:['b'",H62,"])")</f>
        <v>$DEFINE INST_CALL_B (SM_EX1 &amp; opcf:['b'0110100])</v>
      </c>
      <c r="Q62" s="140"/>
      <c r="R62" s="141" t="s">
        <v>58</v>
      </c>
      <c r="S62" s="142" t="s">
        <v>133</v>
      </c>
      <c r="T62" s="143" t="s">
        <v>133</v>
      </c>
      <c r="U62" s="209" t="str">
        <f t="shared" si="5"/>
        <v>11 010</v>
      </c>
      <c r="V62" s="144" t="s">
        <v>156</v>
      </c>
      <c r="W62" s="145">
        <v>16</v>
      </c>
      <c r="X62" s="145"/>
      <c r="Y62" s="146"/>
      <c r="Z62" s="147">
        <v>1</v>
      </c>
      <c r="AA62" s="168">
        <v>0</v>
      </c>
      <c r="AB62" s="147">
        <v>1</v>
      </c>
      <c r="AC62" s="102" t="s">
        <v>24</v>
      </c>
      <c r="AD62" s="149">
        <v>1</v>
      </c>
      <c r="AE62" s="149">
        <v>1</v>
      </c>
      <c r="AF62" s="151">
        <v>0</v>
      </c>
      <c r="AG62" s="148" t="s">
        <v>23</v>
      </c>
      <c r="AH62" s="149">
        <v>1</v>
      </c>
      <c r="AI62" s="149">
        <v>1</v>
      </c>
      <c r="AJ62" s="149">
        <v>1</v>
      </c>
      <c r="AK62" s="149">
        <v>1</v>
      </c>
      <c r="AL62" s="70" t="s">
        <v>31</v>
      </c>
      <c r="AM62" s="104">
        <v>0</v>
      </c>
      <c r="AN62" s="147">
        <v>1</v>
      </c>
      <c r="AO62" s="147">
        <v>1</v>
      </c>
      <c r="AP62" s="147">
        <v>1</v>
      </c>
      <c r="AQ62" s="147">
        <v>1</v>
      </c>
      <c r="AR62" s="147">
        <v>1</v>
      </c>
      <c r="AS62" s="150" t="s">
        <v>58</v>
      </c>
      <c r="AT62" s="150" t="s">
        <v>58</v>
      </c>
      <c r="AU62" s="150" t="s">
        <v>58</v>
      </c>
      <c r="AV62" s="146"/>
      <c r="AW62" s="146"/>
      <c r="AX62" s="104">
        <v>0</v>
      </c>
      <c r="AY62" s="104">
        <v>0</v>
      </c>
      <c r="AZ62" s="104">
        <v>0</v>
      </c>
      <c r="BA62" s="147">
        <v>1</v>
      </c>
      <c r="BB62" s="150" t="s">
        <v>58</v>
      </c>
      <c r="BC62" s="146"/>
      <c r="BD62" s="146"/>
      <c r="BE62" s="168">
        <v>0</v>
      </c>
      <c r="BF62" s="168">
        <v>0</v>
      </c>
      <c r="BG62" s="168">
        <v>0</v>
      </c>
      <c r="BH62" s="168">
        <v>0</v>
      </c>
      <c r="BI62" s="146"/>
      <c r="BJ62" s="147">
        <v>1</v>
      </c>
      <c r="BK62" s="147">
        <v>1</v>
      </c>
      <c r="BL62" s="151">
        <v>0</v>
      </c>
      <c r="BM62" s="152">
        <v>1</v>
      </c>
      <c r="BN62" s="65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</row>
    <row r="63" spans="2:91" ht="17" thickBot="1">
      <c r="B63" s="189">
        <v>52</v>
      </c>
      <c r="C63" s="190" t="s">
        <v>19</v>
      </c>
      <c r="D63" s="191" t="s">
        <v>19</v>
      </c>
      <c r="E63" s="14"/>
      <c r="F63" s="169"/>
      <c r="G63" s="229"/>
      <c r="H63" s="13" t="str">
        <f t="shared" si="6"/>
        <v>0110100</v>
      </c>
      <c r="I63" s="42"/>
      <c r="J63" s="41"/>
      <c r="K63" s="14"/>
      <c r="L63" s="153"/>
      <c r="M63" s="179"/>
      <c r="N63" s="153" t="s">
        <v>183</v>
      </c>
      <c r="O63" s="140" t="s">
        <v>327</v>
      </c>
      <c r="P63" s="15" t="str">
        <f>_xlfn.CONCAT("$DEFINE ",O63," (SM_EX2 &amp; opcf:['b'",H63,"])")</f>
        <v>$DEFINE INST_CALL_B_2 (SM_EX2 &amp; opcf:['b'0110100])</v>
      </c>
      <c r="Q63" s="153"/>
      <c r="R63" s="154" t="s">
        <v>58</v>
      </c>
      <c r="S63" s="155" t="s">
        <v>133</v>
      </c>
      <c r="T63" s="156"/>
      <c r="U63" s="210"/>
      <c r="V63" s="157"/>
      <c r="W63" s="158"/>
      <c r="X63" s="158"/>
      <c r="Y63" s="159"/>
      <c r="Z63" s="160">
        <v>1</v>
      </c>
      <c r="AA63" s="160">
        <v>1</v>
      </c>
      <c r="AB63" s="160">
        <v>1</v>
      </c>
      <c r="AC63" s="161" t="s">
        <v>26</v>
      </c>
      <c r="AD63" s="162">
        <v>1</v>
      </c>
      <c r="AE63" s="162">
        <v>1</v>
      </c>
      <c r="AF63" s="162">
        <v>1</v>
      </c>
      <c r="AG63" s="161" t="s">
        <v>20</v>
      </c>
      <c r="AH63" s="162">
        <v>1</v>
      </c>
      <c r="AI63" s="162">
        <v>1</v>
      </c>
      <c r="AJ63" s="162">
        <v>1</v>
      </c>
      <c r="AK63" s="165">
        <v>0</v>
      </c>
      <c r="AL63" s="164" t="s">
        <v>58</v>
      </c>
      <c r="AM63" s="160">
        <v>1</v>
      </c>
      <c r="AN63" s="160">
        <v>1</v>
      </c>
      <c r="AO63" s="160">
        <v>1</v>
      </c>
      <c r="AP63" s="160">
        <v>1</v>
      </c>
      <c r="AQ63" s="160">
        <v>1</v>
      </c>
      <c r="AR63" s="160">
        <v>1</v>
      </c>
      <c r="AS63" s="164" t="s">
        <v>58</v>
      </c>
      <c r="AT63" s="164" t="s">
        <v>58</v>
      </c>
      <c r="AU63" s="164" t="s">
        <v>58</v>
      </c>
      <c r="AV63" s="159"/>
      <c r="AW63" s="159"/>
      <c r="AX63" s="164" t="s">
        <v>58</v>
      </c>
      <c r="AY63" s="160">
        <v>1</v>
      </c>
      <c r="AZ63" s="164" t="s">
        <v>58</v>
      </c>
      <c r="BA63" s="160">
        <v>1</v>
      </c>
      <c r="BB63" s="164" t="s">
        <v>58</v>
      </c>
      <c r="BC63" s="159"/>
      <c r="BD63" s="159"/>
      <c r="BE63" s="160">
        <v>1</v>
      </c>
      <c r="BF63" s="160">
        <v>1</v>
      </c>
      <c r="BG63" s="160">
        <v>1</v>
      </c>
      <c r="BH63" s="160">
        <v>1</v>
      </c>
      <c r="BI63" s="159"/>
      <c r="BJ63" s="160">
        <v>1</v>
      </c>
      <c r="BK63" s="160">
        <v>1</v>
      </c>
      <c r="BL63" s="160">
        <v>1</v>
      </c>
      <c r="BM63" s="170">
        <v>0</v>
      </c>
      <c r="BN63" s="65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</row>
    <row r="64" spans="2:91" ht="17" thickBot="1">
      <c r="B64" s="189">
        <v>53</v>
      </c>
      <c r="C64" s="190" t="str">
        <f t="shared" si="0"/>
        <v>#35</v>
      </c>
      <c r="D64" s="191" t="str">
        <f t="shared" si="7"/>
        <v>#6A,#6B</v>
      </c>
      <c r="E64" s="14" t="str">
        <f t="shared" si="1"/>
        <v>0</v>
      </c>
      <c r="F64" s="41" t="str">
        <f t="shared" si="2"/>
        <v>11</v>
      </c>
      <c r="G64" s="42" t="str">
        <f t="shared" si="3"/>
        <v>0101</v>
      </c>
      <c r="H64" s="42" t="str">
        <f t="shared" si="6"/>
        <v>0110101</v>
      </c>
      <c r="I64" s="44" t="s">
        <v>24</v>
      </c>
      <c r="J64" s="41" t="s">
        <v>61</v>
      </c>
      <c r="K64" s="270" t="s">
        <v>24</v>
      </c>
      <c r="L64" s="15"/>
      <c r="M64" s="14"/>
      <c r="N64" s="15"/>
      <c r="O64" s="15"/>
      <c r="P64" s="15"/>
      <c r="Q64" s="15"/>
      <c r="R64" s="211"/>
      <c r="S64" s="78" t="s">
        <v>133</v>
      </c>
      <c r="T64" s="112" t="s">
        <v>133</v>
      </c>
      <c r="U64" s="212" t="str">
        <f t="shared" si="5"/>
        <v>11 010</v>
      </c>
      <c r="V64" s="25" t="s">
        <v>32</v>
      </c>
      <c r="W64" s="68" t="s">
        <v>19</v>
      </c>
      <c r="X64" s="68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</row>
    <row r="65" spans="2:91" ht="17" thickBot="1">
      <c r="B65" s="189">
        <v>54</v>
      </c>
      <c r="C65" s="190" t="str">
        <f t="shared" si="0"/>
        <v>#36</v>
      </c>
      <c r="D65" s="191" t="str">
        <f t="shared" si="7"/>
        <v>#6C,#6D</v>
      </c>
      <c r="E65" s="14" t="str">
        <f t="shared" si="1"/>
        <v>0</v>
      </c>
      <c r="F65" s="41" t="str">
        <f t="shared" si="2"/>
        <v>11</v>
      </c>
      <c r="G65" s="228" t="str">
        <f t="shared" si="3"/>
        <v>0110</v>
      </c>
      <c r="H65" s="13" t="str">
        <f t="shared" si="6"/>
        <v>0110110</v>
      </c>
      <c r="I65" s="44" t="s">
        <v>19</v>
      </c>
      <c r="J65" s="41"/>
      <c r="K65" s="16" t="s">
        <v>19</v>
      </c>
      <c r="L65" s="15"/>
      <c r="M65" s="14"/>
      <c r="N65" s="196" t="s">
        <v>185</v>
      </c>
      <c r="O65" s="15" t="s">
        <v>328</v>
      </c>
      <c r="P65" s="15" t="str">
        <f>_xlfn.CONCAT("$DEFINE ",O65," (SM_EX1 &amp; opcf:['b'",H65,"])")</f>
        <v>$DEFINE INST_CALL_INDB (SM_EX1 &amp; opcf:['b'0110110])</v>
      </c>
      <c r="Q65" s="196" t="s">
        <v>197</v>
      </c>
      <c r="R65" s="211"/>
      <c r="S65" s="78" t="s">
        <v>58</v>
      </c>
      <c r="T65" s="112" t="s">
        <v>133</v>
      </c>
      <c r="U65" s="212" t="str">
        <f t="shared" si="5"/>
        <v>11 011</v>
      </c>
      <c r="V65" s="65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</row>
    <row r="66" spans="2:91" ht="17" thickBot="1">
      <c r="B66" s="189">
        <v>54</v>
      </c>
      <c r="C66" s="190" t="s">
        <v>19</v>
      </c>
      <c r="D66" s="191" t="s">
        <v>19</v>
      </c>
      <c r="E66" s="14"/>
      <c r="F66" s="41"/>
      <c r="G66" s="229"/>
      <c r="H66" s="13" t="str">
        <f t="shared" si="6"/>
        <v>0110110</v>
      </c>
      <c r="I66" s="44"/>
      <c r="J66" s="41"/>
      <c r="K66" s="16"/>
      <c r="L66" s="15"/>
      <c r="M66" s="14"/>
      <c r="N66" s="196" t="s">
        <v>186</v>
      </c>
      <c r="O66" s="15" t="s">
        <v>329</v>
      </c>
      <c r="P66" s="15" t="str">
        <f>_xlfn.CONCAT("$DEFINE ",O66," (SM_EX2 &amp; opcf:['b'",H66,"])")</f>
        <v>$DEFINE INST_CALL_INDB_2 (SM_EX2 &amp; opcf:['b'0110110])</v>
      </c>
      <c r="Q66" s="196" t="s">
        <v>197</v>
      </c>
      <c r="R66" s="211"/>
      <c r="S66" s="78"/>
      <c r="T66" s="112"/>
      <c r="U66" s="212"/>
      <c r="W66" s="68"/>
      <c r="X66" s="68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</row>
    <row r="67" spans="2:91" ht="17" thickBot="1">
      <c r="B67" s="189">
        <v>55</v>
      </c>
      <c r="C67" s="190" t="str">
        <f t="shared" si="0"/>
        <v>#37</v>
      </c>
      <c r="D67" s="191" t="str">
        <f t="shared" si="7"/>
        <v>#6E,#6F</v>
      </c>
      <c r="E67" s="14" t="str">
        <f t="shared" si="1"/>
        <v>0</v>
      </c>
      <c r="F67" s="41" t="str">
        <f t="shared" si="2"/>
        <v>11</v>
      </c>
      <c r="G67" s="42" t="str">
        <f t="shared" si="3"/>
        <v>0111</v>
      </c>
      <c r="H67" s="42" t="str">
        <f t="shared" si="6"/>
        <v>0110111</v>
      </c>
      <c r="I67" s="44" t="s">
        <v>19</v>
      </c>
      <c r="J67" s="41"/>
      <c r="K67" s="16" t="s">
        <v>19</v>
      </c>
      <c r="L67" s="15"/>
      <c r="M67" s="14"/>
      <c r="N67" s="15"/>
      <c r="O67" s="15"/>
      <c r="P67" s="15"/>
      <c r="Q67" s="15"/>
      <c r="R67" s="211"/>
      <c r="S67" s="78" t="s">
        <v>58</v>
      </c>
      <c r="T67" s="112" t="s">
        <v>133</v>
      </c>
      <c r="U67" s="212" t="str">
        <f t="shared" si="5"/>
        <v>11 011</v>
      </c>
      <c r="W67" s="68"/>
      <c r="X67" s="68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</row>
    <row r="68" spans="2:91" ht="17" thickBot="1">
      <c r="B68" s="189">
        <v>56</v>
      </c>
      <c r="C68" s="190" t="str">
        <f t="shared" si="0"/>
        <v>#38</v>
      </c>
      <c r="D68" s="191" t="str">
        <f t="shared" si="7"/>
        <v>#70,#71</v>
      </c>
      <c r="E68" s="14" t="str">
        <f t="shared" si="1"/>
        <v>0</v>
      </c>
      <c r="F68" s="167" t="str">
        <f t="shared" si="2"/>
        <v>11</v>
      </c>
      <c r="G68" s="228" t="str">
        <f t="shared" si="3"/>
        <v>1000</v>
      </c>
      <c r="H68" s="13" t="str">
        <f t="shared" si="6"/>
        <v>0111000</v>
      </c>
      <c r="I68" s="44" t="s">
        <v>24</v>
      </c>
      <c r="J68" s="271" t="s">
        <v>24</v>
      </c>
      <c r="K68" s="270" t="s">
        <v>24</v>
      </c>
      <c r="L68" s="140"/>
      <c r="M68" s="178" t="s">
        <v>126</v>
      </c>
      <c r="N68" s="140" t="s">
        <v>331</v>
      </c>
      <c r="O68" s="140" t="s">
        <v>291</v>
      </c>
      <c r="P68" s="15" t="str">
        <f>_xlfn.CONCAT("$DEFINE ",O68," (SM_EX1 &amp; opcf:['b'",H68,"])")</f>
        <v>$DEFINE INST_RET (SM_EX1 &amp; opcf:['b'0111000])</v>
      </c>
      <c r="Q68" s="140"/>
      <c r="R68" s="141" t="s">
        <v>58</v>
      </c>
      <c r="S68" s="142" t="s">
        <v>58</v>
      </c>
      <c r="T68" s="143" t="s">
        <v>133</v>
      </c>
      <c r="U68" s="209" t="str">
        <f t="shared" si="5"/>
        <v>11 100</v>
      </c>
      <c r="V68" s="144" t="s">
        <v>156</v>
      </c>
      <c r="W68" s="145">
        <v>16</v>
      </c>
      <c r="X68" s="145"/>
      <c r="Y68" s="146"/>
      <c r="Z68" s="149">
        <v>1</v>
      </c>
      <c r="AA68" s="147">
        <v>1</v>
      </c>
      <c r="AB68" s="147">
        <v>1</v>
      </c>
      <c r="AC68" s="148" t="s">
        <v>24</v>
      </c>
      <c r="AD68" s="149">
        <v>1</v>
      </c>
      <c r="AE68" s="149">
        <v>1</v>
      </c>
      <c r="AF68" s="168">
        <v>0</v>
      </c>
      <c r="AG68" s="148" t="s">
        <v>21</v>
      </c>
      <c r="AH68" s="149">
        <v>1</v>
      </c>
      <c r="AI68" s="149">
        <v>1</v>
      </c>
      <c r="AJ68" s="149">
        <v>1</v>
      </c>
      <c r="AK68" s="149">
        <v>1</v>
      </c>
      <c r="AL68" s="150" t="s">
        <v>58</v>
      </c>
      <c r="AM68" s="147">
        <v>1</v>
      </c>
      <c r="AN68" s="147">
        <v>1</v>
      </c>
      <c r="AO68" s="147">
        <v>1</v>
      </c>
      <c r="AP68" s="147">
        <v>1</v>
      </c>
      <c r="AQ68" s="147">
        <v>1</v>
      </c>
      <c r="AR68" s="147">
        <v>1</v>
      </c>
      <c r="AS68" s="150" t="s">
        <v>58</v>
      </c>
      <c r="AT68" s="150" t="s">
        <v>58</v>
      </c>
      <c r="AU68" s="150" t="s">
        <v>58</v>
      </c>
      <c r="AV68" s="146"/>
      <c r="AW68" s="146"/>
      <c r="AX68" s="150" t="s">
        <v>58</v>
      </c>
      <c r="AY68" s="147">
        <v>1</v>
      </c>
      <c r="AZ68" s="150" t="s">
        <v>58</v>
      </c>
      <c r="BA68" s="147">
        <v>1</v>
      </c>
      <c r="BB68" s="150" t="s">
        <v>58</v>
      </c>
      <c r="BC68" s="146"/>
      <c r="BD68" s="146"/>
      <c r="BE68" s="149">
        <v>1</v>
      </c>
      <c r="BF68" s="168">
        <v>0</v>
      </c>
      <c r="BG68" s="168">
        <v>0</v>
      </c>
      <c r="BH68" s="168">
        <v>0</v>
      </c>
      <c r="BI68" s="146"/>
      <c r="BJ68" s="147">
        <v>1</v>
      </c>
      <c r="BK68" s="151">
        <v>0</v>
      </c>
      <c r="BL68" s="151">
        <v>0</v>
      </c>
      <c r="BM68" s="152">
        <v>1</v>
      </c>
      <c r="BN68" s="65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</row>
    <row r="69" spans="2:91" ht="17" thickBot="1">
      <c r="B69" s="189">
        <v>56</v>
      </c>
      <c r="C69" s="190" t="s">
        <v>19</v>
      </c>
      <c r="D69" s="191" t="s">
        <v>19</v>
      </c>
      <c r="E69" s="14"/>
      <c r="F69" s="169"/>
      <c r="G69" s="229"/>
      <c r="H69" s="13" t="str">
        <f t="shared" si="6"/>
        <v>0111000</v>
      </c>
      <c r="I69" s="44"/>
      <c r="J69" s="41"/>
      <c r="K69" s="16"/>
      <c r="L69" s="153"/>
      <c r="M69" s="179"/>
      <c r="N69" s="153" t="s">
        <v>187</v>
      </c>
      <c r="O69" s="153" t="s">
        <v>330</v>
      </c>
      <c r="P69" s="15" t="str">
        <f>_xlfn.CONCAT("$DEFINE ",O69," (SM_EX2 &amp; opcf:['b'",H69,"])")</f>
        <v>$DEFINE INST_RET_2 (SM_EX2 &amp; opcf:['b'0111000])</v>
      </c>
      <c r="Q69" s="153"/>
      <c r="R69" s="154" t="s">
        <v>58</v>
      </c>
      <c r="S69" s="155" t="s">
        <v>58</v>
      </c>
      <c r="T69" s="156"/>
      <c r="U69" s="210"/>
      <c r="V69" s="157"/>
      <c r="W69" s="158"/>
      <c r="X69" s="158"/>
      <c r="Y69" s="159"/>
      <c r="Z69" s="163">
        <v>0</v>
      </c>
      <c r="AA69" s="160">
        <v>1</v>
      </c>
      <c r="AB69" s="160">
        <v>1</v>
      </c>
      <c r="AC69" s="161" t="s">
        <v>26</v>
      </c>
      <c r="AD69" s="162">
        <v>1</v>
      </c>
      <c r="AE69" s="162">
        <v>1</v>
      </c>
      <c r="AF69" s="162">
        <v>1</v>
      </c>
      <c r="AG69" s="161" t="s">
        <v>20</v>
      </c>
      <c r="AH69" s="162">
        <v>1</v>
      </c>
      <c r="AI69" s="162">
        <v>1</v>
      </c>
      <c r="AJ69" s="162">
        <v>1</v>
      </c>
      <c r="AK69" s="162">
        <v>1</v>
      </c>
      <c r="AL69" s="164" t="s">
        <v>58</v>
      </c>
      <c r="AM69" s="160">
        <v>1</v>
      </c>
      <c r="AN69" s="160">
        <v>1</v>
      </c>
      <c r="AO69" s="160">
        <v>1</v>
      </c>
      <c r="AP69" s="160">
        <v>1</v>
      </c>
      <c r="AQ69" s="160">
        <v>1</v>
      </c>
      <c r="AR69" s="160">
        <v>1</v>
      </c>
      <c r="AS69" s="164" t="s">
        <v>58</v>
      </c>
      <c r="AT69" s="164" t="s">
        <v>58</v>
      </c>
      <c r="AU69" s="164" t="s">
        <v>58</v>
      </c>
      <c r="AV69" s="159"/>
      <c r="AW69" s="159"/>
      <c r="AX69" s="164" t="s">
        <v>58</v>
      </c>
      <c r="AY69" s="160">
        <v>1</v>
      </c>
      <c r="AZ69" s="164" t="s">
        <v>58</v>
      </c>
      <c r="BA69" s="160">
        <v>1</v>
      </c>
      <c r="BB69" s="164" t="s">
        <v>58</v>
      </c>
      <c r="BC69" s="159"/>
      <c r="BD69" s="159"/>
      <c r="BE69" s="162">
        <v>1</v>
      </c>
      <c r="BF69" s="162">
        <v>1</v>
      </c>
      <c r="BG69" s="162">
        <v>1</v>
      </c>
      <c r="BH69" s="162">
        <v>1</v>
      </c>
      <c r="BI69" s="159"/>
      <c r="BJ69" s="162">
        <v>1</v>
      </c>
      <c r="BK69" s="162">
        <v>1</v>
      </c>
      <c r="BL69" s="160">
        <v>1</v>
      </c>
      <c r="BM69" s="170">
        <v>0</v>
      </c>
      <c r="BN69" s="65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</row>
    <row r="70" spans="2:91" ht="17" thickBot="1">
      <c r="B70" s="189">
        <v>57</v>
      </c>
      <c r="C70" s="190" t="str">
        <f t="shared" si="0"/>
        <v>#39</v>
      </c>
      <c r="D70" s="191" t="str">
        <f t="shared" si="7"/>
        <v>#72,#73</v>
      </c>
      <c r="E70" s="14" t="str">
        <f t="shared" si="1"/>
        <v>0</v>
      </c>
      <c r="F70" s="41" t="str">
        <f t="shared" si="2"/>
        <v>11</v>
      </c>
      <c r="G70" s="42" t="str">
        <f t="shared" si="3"/>
        <v>1001</v>
      </c>
      <c r="H70" s="42" t="str">
        <f t="shared" si="6"/>
        <v>0111001</v>
      </c>
      <c r="I70" s="44" t="s">
        <v>19</v>
      </c>
      <c r="J70" s="41"/>
      <c r="K70" s="16" t="s">
        <v>19</v>
      </c>
      <c r="L70" s="15"/>
      <c r="M70" s="14"/>
      <c r="N70" s="15"/>
      <c r="O70" s="15"/>
      <c r="P70" s="15"/>
      <c r="Q70" s="15"/>
      <c r="R70" s="211"/>
      <c r="S70" s="78" t="s">
        <v>19</v>
      </c>
      <c r="T70" s="112" t="s">
        <v>133</v>
      </c>
      <c r="U70" s="212" t="str">
        <f t="shared" si="5"/>
        <v>11 100</v>
      </c>
      <c r="W70" s="68"/>
      <c r="X70" s="68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</row>
    <row r="71" spans="2:91" ht="17" thickBot="1">
      <c r="B71" s="189">
        <v>58</v>
      </c>
      <c r="C71" s="190" t="str">
        <f t="shared" si="0"/>
        <v>#3A</v>
      </c>
      <c r="D71" s="191" t="str">
        <f t="shared" si="7"/>
        <v>#74,#75</v>
      </c>
      <c r="E71" s="14" t="str">
        <f t="shared" si="1"/>
        <v>0</v>
      </c>
      <c r="F71" s="41" t="str">
        <f t="shared" si="2"/>
        <v>11</v>
      </c>
      <c r="G71" s="43" t="str">
        <f t="shared" si="3"/>
        <v>1010</v>
      </c>
      <c r="H71" s="42" t="str">
        <f t="shared" si="6"/>
        <v>0111010</v>
      </c>
      <c r="I71" s="44" t="s">
        <v>19</v>
      </c>
      <c r="J71" s="41"/>
      <c r="K71" s="16" t="s">
        <v>19</v>
      </c>
      <c r="L71" s="15"/>
      <c r="M71" s="14"/>
      <c r="N71" s="15"/>
      <c r="O71" s="15"/>
      <c r="P71" s="15"/>
      <c r="Q71" s="15"/>
      <c r="R71" s="211"/>
      <c r="S71" s="78" t="s">
        <v>19</v>
      </c>
      <c r="T71" s="112" t="s">
        <v>133</v>
      </c>
      <c r="U71" s="212" t="str">
        <f t="shared" si="5"/>
        <v>11 101</v>
      </c>
      <c r="W71" s="68"/>
      <c r="X71" s="68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</row>
    <row r="72" spans="2:91" ht="17" thickBot="1">
      <c r="B72" s="189">
        <v>59</v>
      </c>
      <c r="C72" s="190" t="str">
        <f t="shared" si="0"/>
        <v>#3B</v>
      </c>
      <c r="D72" s="191" t="str">
        <f t="shared" si="7"/>
        <v>#76,#77</v>
      </c>
      <c r="E72" s="14" t="str">
        <f t="shared" si="1"/>
        <v>0</v>
      </c>
      <c r="F72" s="41" t="str">
        <f t="shared" si="2"/>
        <v>11</v>
      </c>
      <c r="G72" s="43" t="str">
        <f t="shared" si="3"/>
        <v>1011</v>
      </c>
      <c r="H72" s="42" t="str">
        <f t="shared" si="6"/>
        <v>0111011</v>
      </c>
      <c r="I72" s="44" t="s">
        <v>19</v>
      </c>
      <c r="J72" s="41"/>
      <c r="K72" s="16" t="s">
        <v>19</v>
      </c>
      <c r="L72" s="15"/>
      <c r="M72" s="14"/>
      <c r="N72" s="15"/>
      <c r="O72" s="15"/>
      <c r="P72" s="15"/>
      <c r="Q72" s="15"/>
      <c r="R72" s="211"/>
      <c r="S72" s="78" t="s">
        <v>19</v>
      </c>
      <c r="T72" s="112" t="s">
        <v>133</v>
      </c>
      <c r="U72" s="212" t="str">
        <f t="shared" si="5"/>
        <v>11 101</v>
      </c>
      <c r="W72" s="68"/>
      <c r="X72" s="68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</row>
    <row r="73" spans="2:91" ht="17" thickBot="1">
      <c r="B73" s="189">
        <v>60</v>
      </c>
      <c r="C73" s="190" t="str">
        <f t="shared" si="0"/>
        <v>#3C</v>
      </c>
      <c r="D73" s="191" t="str">
        <f t="shared" si="7"/>
        <v>#78,#79</v>
      </c>
      <c r="E73" s="14" t="str">
        <f t="shared" si="1"/>
        <v>0</v>
      </c>
      <c r="F73" s="41" t="str">
        <f t="shared" si="2"/>
        <v>11</v>
      </c>
      <c r="G73" s="43" t="str">
        <f t="shared" si="3"/>
        <v>1100</v>
      </c>
      <c r="H73" s="42" t="str">
        <f t="shared" si="6"/>
        <v>0111100</v>
      </c>
      <c r="I73" s="44" t="s">
        <v>19</v>
      </c>
      <c r="J73" s="41"/>
      <c r="K73" s="16" t="s">
        <v>19</v>
      </c>
      <c r="L73" s="15"/>
      <c r="M73" s="14"/>
      <c r="N73" s="15"/>
      <c r="O73" s="15"/>
      <c r="P73" s="15"/>
      <c r="Q73" s="15"/>
      <c r="R73" s="211"/>
      <c r="S73" s="78" t="s">
        <v>19</v>
      </c>
      <c r="T73" s="112" t="s">
        <v>133</v>
      </c>
      <c r="U73" s="212" t="str">
        <f t="shared" si="5"/>
        <v>11 110</v>
      </c>
      <c r="W73" s="68"/>
      <c r="X73" s="68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</row>
    <row r="74" spans="2:91" ht="17" thickBot="1">
      <c r="B74" s="189">
        <v>61</v>
      </c>
      <c r="C74" s="190" t="str">
        <f t="shared" ref="C74:C136" si="12">_xlfn.CONCAT("#",DEC2HEX(B74))</f>
        <v>#3D</v>
      </c>
      <c r="D74" s="191" t="str">
        <f t="shared" si="7"/>
        <v>#7A,#7B</v>
      </c>
      <c r="E74" s="14" t="str">
        <f t="shared" si="1"/>
        <v>0</v>
      </c>
      <c r="F74" s="41" t="str">
        <f t="shared" si="2"/>
        <v>11</v>
      </c>
      <c r="G74" s="43" t="str">
        <f t="shared" si="3"/>
        <v>1101</v>
      </c>
      <c r="H74" s="42" t="str">
        <f t="shared" si="6"/>
        <v>0111101</v>
      </c>
      <c r="I74" s="42"/>
      <c r="J74" s="41"/>
      <c r="K74" s="14"/>
      <c r="L74" s="15"/>
      <c r="M74" s="14"/>
      <c r="N74" s="15"/>
      <c r="O74" s="15"/>
      <c r="P74" s="15"/>
      <c r="Q74" s="15"/>
      <c r="R74" s="211"/>
      <c r="S74" s="78" t="s">
        <v>19</v>
      </c>
      <c r="T74" s="112" t="s">
        <v>133</v>
      </c>
      <c r="U74" s="212" t="str">
        <f t="shared" si="5"/>
        <v>11 110</v>
      </c>
      <c r="W74" s="68"/>
      <c r="X74" s="68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</row>
    <row r="75" spans="2:91" ht="17" thickBot="1">
      <c r="B75" s="189">
        <v>62</v>
      </c>
      <c r="C75" s="190" t="str">
        <f t="shared" si="12"/>
        <v>#3E</v>
      </c>
      <c r="D75" s="191" t="str">
        <f t="shared" si="7"/>
        <v>#7C,#7D</v>
      </c>
      <c r="E75" s="14" t="str">
        <f t="shared" si="1"/>
        <v>0</v>
      </c>
      <c r="F75" s="41" t="str">
        <f t="shared" si="2"/>
        <v>11</v>
      </c>
      <c r="G75" s="43" t="str">
        <f t="shared" si="3"/>
        <v>1110</v>
      </c>
      <c r="H75" s="42" t="str">
        <f t="shared" ref="H75:H138" si="13">DEC2BIN(B75,7)</f>
        <v>0111110</v>
      </c>
      <c r="I75" s="42"/>
      <c r="J75" s="41"/>
      <c r="K75" s="14"/>
      <c r="L75" s="15"/>
      <c r="M75" s="14"/>
      <c r="N75" s="15"/>
      <c r="O75" s="15"/>
      <c r="P75" s="15"/>
      <c r="Q75" s="15"/>
      <c r="R75" s="211"/>
      <c r="S75" s="78" t="s">
        <v>19</v>
      </c>
      <c r="T75" s="112" t="s">
        <v>133</v>
      </c>
      <c r="U75" s="212" t="str">
        <f t="shared" si="5"/>
        <v>11 111</v>
      </c>
      <c r="W75" s="68"/>
      <c r="X75" s="68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</row>
    <row r="76" spans="2:91" ht="17" thickBot="1">
      <c r="B76" s="189">
        <v>63</v>
      </c>
      <c r="C76" s="190" t="str">
        <f t="shared" si="12"/>
        <v>#3F</v>
      </c>
      <c r="D76" s="191" t="str">
        <f t="shared" si="7"/>
        <v>#7E,#7F</v>
      </c>
      <c r="E76" s="14" t="str">
        <f t="shared" si="1"/>
        <v>0</v>
      </c>
      <c r="F76" s="41" t="str">
        <f t="shared" si="2"/>
        <v>11</v>
      </c>
      <c r="G76" s="43" t="str">
        <f t="shared" si="3"/>
        <v>1111</v>
      </c>
      <c r="H76" s="42" t="str">
        <f t="shared" si="13"/>
        <v>0111111</v>
      </c>
      <c r="I76" s="47"/>
      <c r="J76" s="46"/>
      <c r="K76" s="45"/>
      <c r="L76" s="15"/>
      <c r="M76" s="14"/>
      <c r="N76" s="15"/>
      <c r="O76" s="15"/>
      <c r="P76" s="15"/>
      <c r="Q76" s="15"/>
      <c r="R76" s="211"/>
      <c r="S76" s="79" t="s">
        <v>19</v>
      </c>
      <c r="T76" s="114" t="s">
        <v>133</v>
      </c>
      <c r="U76" s="212" t="str">
        <f t="shared" si="5"/>
        <v>11 111</v>
      </c>
      <c r="W76" s="68"/>
      <c r="X76" s="68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</row>
    <row r="77" spans="2:91" ht="17" thickBot="1">
      <c r="B77" s="189">
        <v>64</v>
      </c>
      <c r="C77" s="190" t="str">
        <f t="shared" si="12"/>
        <v>#40</v>
      </c>
      <c r="D77" s="191" t="str">
        <f t="shared" ref="D77:D140" si="14">_xlfn.CONCAT("#",DEC2HEX(B77*2),",#",DEC2HEX((B77*2+1)))</f>
        <v>#80,#81</v>
      </c>
      <c r="E77" s="40" t="str">
        <f t="shared" si="1"/>
        <v>1</v>
      </c>
      <c r="F77" s="29" t="str">
        <f t="shared" si="2"/>
        <v>00</v>
      </c>
      <c r="G77" s="40" t="str">
        <f t="shared" si="3"/>
        <v>0000</v>
      </c>
      <c r="H77" s="24" t="str">
        <f t="shared" si="13"/>
        <v>1000000</v>
      </c>
      <c r="I77" s="24"/>
      <c r="J77" s="24"/>
      <c r="K77" s="24"/>
      <c r="L77" s="21"/>
      <c r="M77" s="24"/>
      <c r="N77" s="21"/>
      <c r="O77" s="21"/>
      <c r="P77" s="21"/>
      <c r="Q77" s="21"/>
      <c r="R77" s="83"/>
      <c r="S77" s="80" t="s">
        <v>19</v>
      </c>
      <c r="T77" s="81" t="s">
        <v>144</v>
      </c>
      <c r="U77" s="213" t="str">
        <f t="shared" si="5"/>
        <v>00 000</v>
      </c>
      <c r="W77" s="68"/>
      <c r="X77" s="68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</row>
    <row r="78" spans="2:91" ht="17" thickBot="1">
      <c r="B78" s="189">
        <v>65</v>
      </c>
      <c r="C78" s="190" t="str">
        <f t="shared" si="12"/>
        <v>#41</v>
      </c>
      <c r="D78" s="191" t="str">
        <f t="shared" si="14"/>
        <v>#82,#83</v>
      </c>
      <c r="E78" s="23" t="str">
        <f t="shared" ref="E78:E143" si="15">MID(DEC2BIN(B78,8),2,1)</f>
        <v>1</v>
      </c>
      <c r="F78" s="30" t="str">
        <f t="shared" ref="F78:F143" si="16">MID(DEC2BIN(B78,8),3,2)</f>
        <v>00</v>
      </c>
      <c r="G78" s="40" t="str">
        <f t="shared" ref="G78:G143" si="17">MID(DEC2BIN(B78,8),5,4)</f>
        <v>0001</v>
      </c>
      <c r="H78" s="24" t="str">
        <f t="shared" si="13"/>
        <v>1000001</v>
      </c>
      <c r="I78" s="24"/>
      <c r="J78" s="24"/>
      <c r="K78" s="24"/>
      <c r="L78" s="21"/>
      <c r="M78" s="24"/>
      <c r="N78" s="21"/>
      <c r="O78" s="21"/>
      <c r="P78" s="21"/>
      <c r="Q78" s="21"/>
      <c r="R78" s="83"/>
      <c r="S78" s="82" t="s">
        <v>19</v>
      </c>
      <c r="T78" s="83" t="s">
        <v>144</v>
      </c>
      <c r="U78" s="213" t="str">
        <f t="shared" ref="U78:U143" si="18">_xlfn.CONCAT(MID(DEC2BIN(B78,8),3,2)," ",MID(DEC2BIN(B78,8),5,3))</f>
        <v>00 000</v>
      </c>
      <c r="W78" s="68"/>
      <c r="X78" s="68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</row>
    <row r="79" spans="2:91" ht="17" thickBot="1">
      <c r="B79" s="189">
        <v>66</v>
      </c>
      <c r="C79" s="190" t="str">
        <f t="shared" si="12"/>
        <v>#42</v>
      </c>
      <c r="D79" s="191" t="str">
        <f t="shared" si="14"/>
        <v>#84,#85</v>
      </c>
      <c r="E79" s="23" t="str">
        <f t="shared" si="15"/>
        <v>1</v>
      </c>
      <c r="F79" s="30" t="str">
        <f t="shared" si="16"/>
        <v>00</v>
      </c>
      <c r="G79" s="40" t="str">
        <f t="shared" si="17"/>
        <v>0010</v>
      </c>
      <c r="H79" s="24" t="str">
        <f t="shared" si="13"/>
        <v>1000010</v>
      </c>
      <c r="I79" s="268" t="s">
        <v>24</v>
      </c>
      <c r="J79" s="268" t="s">
        <v>24</v>
      </c>
      <c r="K79" s="268" t="s">
        <v>24</v>
      </c>
      <c r="L79" s="24" t="s">
        <v>124</v>
      </c>
      <c r="M79" s="24" t="s">
        <v>365</v>
      </c>
      <c r="N79" s="115" t="s">
        <v>208</v>
      </c>
      <c r="O79" s="115" t="s">
        <v>292</v>
      </c>
      <c r="P79" s="21" t="str">
        <f>_xlfn.CONCAT("$DEFINE ",O79," (SM_EX1 &amp; opcf:['b'",H79,"])")</f>
        <v>$DEFINE INST_SUB_A_I16_C (SM_EX1 &amp; opcf:['b'1000010])</v>
      </c>
      <c r="Q79" s="115" t="s">
        <v>12</v>
      </c>
      <c r="R79" s="116" t="s">
        <v>206</v>
      </c>
      <c r="S79" s="117" t="s">
        <v>128</v>
      </c>
      <c r="T79" s="116" t="s">
        <v>128</v>
      </c>
      <c r="U79" s="214" t="str">
        <f t="shared" si="18"/>
        <v>00 001</v>
      </c>
      <c r="V79" s="25" t="s">
        <v>155</v>
      </c>
      <c r="W79" s="68"/>
      <c r="X79" s="68"/>
      <c r="Y79" s="64"/>
      <c r="Z79" s="104">
        <v>0</v>
      </c>
      <c r="AA79" s="118">
        <v>1</v>
      </c>
      <c r="AB79" s="118">
        <v>1</v>
      </c>
      <c r="AC79" s="119" t="s">
        <v>24</v>
      </c>
      <c r="AD79" s="120">
        <v>1</v>
      </c>
      <c r="AE79" s="120">
        <v>1</v>
      </c>
      <c r="AF79" s="120">
        <v>1</v>
      </c>
      <c r="AG79" s="119" t="s">
        <v>20</v>
      </c>
      <c r="AH79" s="120">
        <v>1</v>
      </c>
      <c r="AI79" s="121">
        <v>0</v>
      </c>
      <c r="AJ79" s="120">
        <v>1</v>
      </c>
      <c r="AK79" s="120">
        <v>1</v>
      </c>
      <c r="AL79" s="122" t="s">
        <v>25</v>
      </c>
      <c r="AM79" s="121">
        <v>0</v>
      </c>
      <c r="AN79" s="121">
        <v>0</v>
      </c>
      <c r="AO79" s="118">
        <v>1</v>
      </c>
      <c r="AP79" s="106">
        <v>1</v>
      </c>
      <c r="AQ79" s="106">
        <v>1</v>
      </c>
      <c r="AR79" s="118">
        <v>1</v>
      </c>
      <c r="AS79" s="62" t="s">
        <v>58</v>
      </c>
      <c r="AT79" s="62" t="s">
        <v>58</v>
      </c>
      <c r="AU79" s="62" t="s">
        <v>58</v>
      </c>
      <c r="AV79" s="123"/>
      <c r="AW79" s="123"/>
      <c r="AX79" s="118">
        <v>1</v>
      </c>
      <c r="AY79" s="118">
        <v>1</v>
      </c>
      <c r="AZ79" s="124" t="s">
        <v>58</v>
      </c>
      <c r="BA79" s="118">
        <v>1</v>
      </c>
      <c r="BB79" s="124" t="s">
        <v>58</v>
      </c>
      <c r="BC79" s="123"/>
      <c r="BD79" s="123"/>
      <c r="BE79" s="118">
        <v>1</v>
      </c>
      <c r="BF79" s="118">
        <v>1</v>
      </c>
      <c r="BG79" s="118">
        <v>1</v>
      </c>
      <c r="BH79" s="118">
        <v>1</v>
      </c>
      <c r="BI79" s="123"/>
      <c r="BJ79" s="118">
        <v>1</v>
      </c>
      <c r="BK79" s="118">
        <v>1</v>
      </c>
      <c r="BL79" s="125">
        <v>0</v>
      </c>
      <c r="BM79" s="126">
        <v>1</v>
      </c>
      <c r="BN79" s="65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</row>
    <row r="80" spans="2:91" ht="17" customHeight="1" thickBot="1">
      <c r="B80" s="189">
        <v>67</v>
      </c>
      <c r="C80" s="190" t="str">
        <f t="shared" si="12"/>
        <v>#43</v>
      </c>
      <c r="D80" s="191" t="str">
        <f t="shared" si="14"/>
        <v>#86,#87</v>
      </c>
      <c r="E80" s="23" t="str">
        <f t="shared" si="15"/>
        <v>1</v>
      </c>
      <c r="F80" s="30" t="str">
        <f t="shared" si="16"/>
        <v>00</v>
      </c>
      <c r="G80" s="40" t="str">
        <f t="shared" si="17"/>
        <v>0011</v>
      </c>
      <c r="H80" s="24" t="str">
        <f t="shared" si="13"/>
        <v>1000011</v>
      </c>
      <c r="I80" s="268" t="s">
        <v>24</v>
      </c>
      <c r="J80" s="268" t="s">
        <v>24</v>
      </c>
      <c r="K80" s="268" t="s">
        <v>24</v>
      </c>
      <c r="L80" s="24" t="s">
        <v>124</v>
      </c>
      <c r="M80" s="24" t="s">
        <v>366</v>
      </c>
      <c r="N80" s="115" t="s">
        <v>209</v>
      </c>
      <c r="O80" s="115" t="s">
        <v>293</v>
      </c>
      <c r="P80" s="21" t="str">
        <f t="shared" ref="P80:P83" si="19">_xlfn.CONCAT("$DEFINE ",O80," (SM_EX1 &amp; opcf:['b'",H80,"])")</f>
        <v>$DEFINE INST_SUBC_A_I16_C (SM_EX1 &amp; opcf:['b'1000011])</v>
      </c>
      <c r="Q80" s="115"/>
      <c r="R80" s="116" t="s">
        <v>206</v>
      </c>
      <c r="S80" s="117" t="s">
        <v>128</v>
      </c>
      <c r="T80" s="116" t="s">
        <v>128</v>
      </c>
      <c r="U80" s="214" t="str">
        <f t="shared" si="18"/>
        <v>00 001</v>
      </c>
      <c r="V80" s="25" t="s">
        <v>155</v>
      </c>
      <c r="W80" s="68"/>
      <c r="X80" s="68"/>
      <c r="Y80" s="64"/>
      <c r="Z80" s="104">
        <v>0</v>
      </c>
      <c r="AA80" s="118">
        <v>1</v>
      </c>
      <c r="AB80" s="118">
        <v>1</v>
      </c>
      <c r="AC80" s="119" t="s">
        <v>24</v>
      </c>
      <c r="AD80" s="120">
        <v>1</v>
      </c>
      <c r="AE80" s="120">
        <v>1</v>
      </c>
      <c r="AF80" s="120">
        <v>1</v>
      </c>
      <c r="AG80" s="102" t="s">
        <v>20</v>
      </c>
      <c r="AH80" s="107">
        <v>1</v>
      </c>
      <c r="AI80" s="104">
        <v>0</v>
      </c>
      <c r="AJ80" s="107">
        <v>1</v>
      </c>
      <c r="AK80" s="120">
        <v>1</v>
      </c>
      <c r="AL80" s="70" t="s">
        <v>25</v>
      </c>
      <c r="AM80" s="104">
        <v>0</v>
      </c>
      <c r="AN80" s="104">
        <v>0</v>
      </c>
      <c r="AO80" s="104">
        <v>0</v>
      </c>
      <c r="AP80" s="106">
        <v>1</v>
      </c>
      <c r="AQ80" s="106">
        <v>1</v>
      </c>
      <c r="AR80" s="106">
        <v>1</v>
      </c>
      <c r="AS80" s="62" t="s">
        <v>58</v>
      </c>
      <c r="AT80" s="62" t="s">
        <v>58</v>
      </c>
      <c r="AU80" s="62" t="s">
        <v>58</v>
      </c>
      <c r="AV80" s="60"/>
      <c r="AW80" s="60"/>
      <c r="AX80" s="106">
        <v>1</v>
      </c>
      <c r="AY80" s="106">
        <v>1</v>
      </c>
      <c r="AZ80" s="62" t="s">
        <v>58</v>
      </c>
      <c r="BA80" s="106">
        <v>1</v>
      </c>
      <c r="BB80" s="62" t="s">
        <v>58</v>
      </c>
      <c r="BC80" s="60"/>
      <c r="BD80" s="60"/>
      <c r="BE80" s="106">
        <v>1</v>
      </c>
      <c r="BF80" s="106">
        <v>1</v>
      </c>
      <c r="BG80" s="106">
        <v>1</v>
      </c>
      <c r="BH80" s="106">
        <v>1</v>
      </c>
      <c r="BI80" s="60"/>
      <c r="BJ80" s="106">
        <v>1</v>
      </c>
      <c r="BK80" s="106">
        <v>1</v>
      </c>
      <c r="BL80" s="125">
        <v>0</v>
      </c>
      <c r="BM80" s="126">
        <v>1</v>
      </c>
      <c r="BN80" s="65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</row>
    <row r="81" spans="2:91" ht="17" customHeight="1" thickBot="1">
      <c r="B81" s="189">
        <v>68</v>
      </c>
      <c r="C81" s="190" t="str">
        <f t="shared" si="12"/>
        <v>#44</v>
      </c>
      <c r="D81" s="191" t="str">
        <f t="shared" si="14"/>
        <v>#88,#89</v>
      </c>
      <c r="E81" s="23" t="str">
        <f t="shared" si="15"/>
        <v>1</v>
      </c>
      <c r="F81" s="30" t="str">
        <f t="shared" si="16"/>
        <v>00</v>
      </c>
      <c r="G81" s="40" t="str">
        <f t="shared" si="17"/>
        <v>0100</v>
      </c>
      <c r="H81" s="24" t="str">
        <f t="shared" si="13"/>
        <v>1000100</v>
      </c>
      <c r="I81" s="268" t="s">
        <v>24</v>
      </c>
      <c r="J81" s="268" t="s">
        <v>24</v>
      </c>
      <c r="K81" s="268" t="s">
        <v>24</v>
      </c>
      <c r="L81" s="24" t="s">
        <v>124</v>
      </c>
      <c r="M81" s="24" t="s">
        <v>367</v>
      </c>
      <c r="N81" s="115" t="s">
        <v>210</v>
      </c>
      <c r="O81" s="115" t="s">
        <v>294</v>
      </c>
      <c r="P81" s="21" t="str">
        <f t="shared" si="19"/>
        <v>$DEFINE INST_ADD_A_II16_C (SM_EX1 &amp; opcf:['b'1000100])</v>
      </c>
      <c r="Q81" s="115" t="s">
        <v>7</v>
      </c>
      <c r="R81" s="116" t="s">
        <v>206</v>
      </c>
      <c r="S81" s="117" t="s">
        <v>127</v>
      </c>
      <c r="T81" s="116" t="s">
        <v>127</v>
      </c>
      <c r="U81" s="214" t="str">
        <f t="shared" si="18"/>
        <v>00 010</v>
      </c>
      <c r="V81" s="25" t="s">
        <v>155</v>
      </c>
      <c r="W81" s="68"/>
      <c r="X81" s="68"/>
      <c r="Y81" s="64"/>
      <c r="Z81" s="104">
        <v>0</v>
      </c>
      <c r="AA81" s="106">
        <v>1</v>
      </c>
      <c r="AB81" s="106">
        <v>1</v>
      </c>
      <c r="AC81" s="119" t="s">
        <v>24</v>
      </c>
      <c r="AD81" s="107">
        <v>1</v>
      </c>
      <c r="AE81" s="107">
        <v>1</v>
      </c>
      <c r="AF81" s="107">
        <v>1</v>
      </c>
      <c r="AG81" s="102" t="s">
        <v>20</v>
      </c>
      <c r="AH81" s="107">
        <v>1</v>
      </c>
      <c r="AI81" s="104">
        <v>0</v>
      </c>
      <c r="AJ81" s="107">
        <v>1</v>
      </c>
      <c r="AK81" s="120">
        <v>1</v>
      </c>
      <c r="AL81" s="70" t="s">
        <v>26</v>
      </c>
      <c r="AM81" s="104">
        <v>0</v>
      </c>
      <c r="AN81" s="104">
        <v>0</v>
      </c>
      <c r="AO81" s="106">
        <v>1</v>
      </c>
      <c r="AP81" s="106">
        <v>1</v>
      </c>
      <c r="AQ81" s="106">
        <v>1</v>
      </c>
      <c r="AR81" s="106">
        <v>1</v>
      </c>
      <c r="AS81" s="62" t="s">
        <v>58</v>
      </c>
      <c r="AT81" s="62" t="s">
        <v>58</v>
      </c>
      <c r="AU81" s="62" t="s">
        <v>58</v>
      </c>
      <c r="AV81" s="60"/>
      <c r="AW81" s="60"/>
      <c r="AX81" s="106">
        <v>1</v>
      </c>
      <c r="AY81" s="106">
        <v>1</v>
      </c>
      <c r="AZ81" s="62" t="s">
        <v>58</v>
      </c>
      <c r="BA81" s="106">
        <v>1</v>
      </c>
      <c r="BB81" s="62" t="s">
        <v>58</v>
      </c>
      <c r="BC81" s="60"/>
      <c r="BD81" s="60"/>
      <c r="BE81" s="106">
        <v>1</v>
      </c>
      <c r="BF81" s="106">
        <v>1</v>
      </c>
      <c r="BG81" s="106">
        <v>1</v>
      </c>
      <c r="BH81" s="106">
        <v>1</v>
      </c>
      <c r="BI81" s="60"/>
      <c r="BJ81" s="106">
        <v>1</v>
      </c>
      <c r="BK81" s="106">
        <v>1</v>
      </c>
      <c r="BL81" s="105">
        <v>0</v>
      </c>
      <c r="BM81" s="129">
        <v>1</v>
      </c>
      <c r="BN81" s="65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</row>
    <row r="82" spans="2:91" ht="17" customHeight="1" thickBot="1">
      <c r="B82" s="189">
        <v>69</v>
      </c>
      <c r="C82" s="190" t="str">
        <f t="shared" si="12"/>
        <v>#45</v>
      </c>
      <c r="D82" s="191" t="str">
        <f t="shared" si="14"/>
        <v>#8A,#8B</v>
      </c>
      <c r="E82" s="23" t="str">
        <f t="shared" si="15"/>
        <v>1</v>
      </c>
      <c r="F82" s="30" t="str">
        <f t="shared" si="16"/>
        <v>00</v>
      </c>
      <c r="G82" s="40" t="str">
        <f t="shared" si="17"/>
        <v>0101</v>
      </c>
      <c r="H82" s="24" t="str">
        <f t="shared" si="13"/>
        <v>1000101</v>
      </c>
      <c r="I82" s="268" t="s">
        <v>24</v>
      </c>
      <c r="J82" s="268" t="s">
        <v>24</v>
      </c>
      <c r="K82" s="268" t="s">
        <v>24</v>
      </c>
      <c r="L82" s="24" t="s">
        <v>124</v>
      </c>
      <c r="M82" s="24" t="s">
        <v>368</v>
      </c>
      <c r="N82" s="115" t="s">
        <v>211</v>
      </c>
      <c r="O82" s="115" t="s">
        <v>295</v>
      </c>
      <c r="P82" s="21" t="str">
        <f t="shared" si="19"/>
        <v>$DEFINE INST_ADDC_A_I16_C (SM_EX1 &amp; opcf:['b'1000101])</v>
      </c>
      <c r="Q82" s="115"/>
      <c r="R82" s="116" t="s">
        <v>206</v>
      </c>
      <c r="S82" s="117" t="s">
        <v>127</v>
      </c>
      <c r="T82" s="116" t="s">
        <v>127</v>
      </c>
      <c r="U82" s="214" t="str">
        <f t="shared" si="18"/>
        <v>00 010</v>
      </c>
      <c r="V82" s="25" t="s">
        <v>155</v>
      </c>
      <c r="W82" s="68"/>
      <c r="X82" s="68"/>
      <c r="Y82" s="64"/>
      <c r="Z82" s="104">
        <v>0</v>
      </c>
      <c r="AA82" s="118">
        <v>1</v>
      </c>
      <c r="AB82" s="118">
        <v>1</v>
      </c>
      <c r="AC82" s="119" t="s">
        <v>24</v>
      </c>
      <c r="AD82" s="120">
        <v>1</v>
      </c>
      <c r="AE82" s="120">
        <v>1</v>
      </c>
      <c r="AF82" s="120">
        <v>1</v>
      </c>
      <c r="AG82" s="102" t="s">
        <v>20</v>
      </c>
      <c r="AH82" s="107">
        <v>1</v>
      </c>
      <c r="AI82" s="104">
        <v>0</v>
      </c>
      <c r="AJ82" s="107">
        <v>1</v>
      </c>
      <c r="AK82" s="120">
        <v>1</v>
      </c>
      <c r="AL82" s="70" t="s">
        <v>26</v>
      </c>
      <c r="AM82" s="104">
        <v>0</v>
      </c>
      <c r="AN82" s="104">
        <v>0</v>
      </c>
      <c r="AO82" s="104">
        <v>0</v>
      </c>
      <c r="AP82" s="106">
        <v>1</v>
      </c>
      <c r="AQ82" s="106">
        <v>1</v>
      </c>
      <c r="AR82" s="106">
        <v>1</v>
      </c>
      <c r="AS82" s="62" t="s">
        <v>58</v>
      </c>
      <c r="AT82" s="62" t="s">
        <v>58</v>
      </c>
      <c r="AU82" s="62" t="s">
        <v>58</v>
      </c>
      <c r="AV82" s="60"/>
      <c r="AW82" s="60"/>
      <c r="AX82" s="106">
        <v>1</v>
      </c>
      <c r="AY82" s="106">
        <v>1</v>
      </c>
      <c r="AZ82" s="62" t="s">
        <v>58</v>
      </c>
      <c r="BA82" s="106">
        <v>1</v>
      </c>
      <c r="BB82" s="62" t="s">
        <v>58</v>
      </c>
      <c r="BC82" s="60"/>
      <c r="BD82" s="60"/>
      <c r="BE82" s="106">
        <v>1</v>
      </c>
      <c r="BF82" s="106">
        <v>1</v>
      </c>
      <c r="BG82" s="106">
        <v>1</v>
      </c>
      <c r="BH82" s="106">
        <v>1</v>
      </c>
      <c r="BI82" s="60"/>
      <c r="BJ82" s="106">
        <v>1</v>
      </c>
      <c r="BK82" s="106">
        <v>1</v>
      </c>
      <c r="BL82" s="125">
        <v>0</v>
      </c>
      <c r="BM82" s="126">
        <v>1</v>
      </c>
      <c r="BN82" s="65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</row>
    <row r="83" spans="2:91" ht="17" thickBot="1">
      <c r="B83" s="189">
        <v>70</v>
      </c>
      <c r="C83" s="190" t="str">
        <f t="shared" si="12"/>
        <v>#46</v>
      </c>
      <c r="D83" s="191" t="str">
        <f t="shared" si="14"/>
        <v>#8C,#8D</v>
      </c>
      <c r="E83" s="23" t="str">
        <f t="shared" si="15"/>
        <v>1</v>
      </c>
      <c r="F83" s="30" t="str">
        <f t="shared" si="16"/>
        <v>00</v>
      </c>
      <c r="G83" s="40" t="str">
        <f t="shared" si="17"/>
        <v>0110</v>
      </c>
      <c r="H83" s="24" t="str">
        <f t="shared" si="13"/>
        <v>1000110</v>
      </c>
      <c r="I83" s="268" t="s">
        <v>24</v>
      </c>
      <c r="J83" s="268" t="s">
        <v>24</v>
      </c>
      <c r="K83" s="268" t="s">
        <v>24</v>
      </c>
      <c r="L83" s="24" t="s">
        <v>124</v>
      </c>
      <c r="M83" s="24" t="s">
        <v>369</v>
      </c>
      <c r="N83" s="115" t="s">
        <v>212</v>
      </c>
      <c r="O83" s="115" t="s">
        <v>296</v>
      </c>
      <c r="P83" s="21" t="str">
        <f t="shared" si="19"/>
        <v>$DEFINE INST_XOR_A_I16_C (SM_EX1 &amp; opcf:['b'1000110])</v>
      </c>
      <c r="Q83" s="115" t="s">
        <v>16</v>
      </c>
      <c r="R83" s="116" t="s">
        <v>207</v>
      </c>
      <c r="S83" s="117" t="s">
        <v>131</v>
      </c>
      <c r="T83" s="116" t="s">
        <v>131</v>
      </c>
      <c r="U83" s="214" t="str">
        <f t="shared" si="18"/>
        <v>00 011</v>
      </c>
      <c r="V83" s="25" t="s">
        <v>155</v>
      </c>
      <c r="W83" s="68"/>
      <c r="X83" s="68"/>
      <c r="Y83" s="64"/>
      <c r="Z83" s="104">
        <v>0</v>
      </c>
      <c r="AA83" s="106">
        <v>1</v>
      </c>
      <c r="AB83" s="106">
        <v>1</v>
      </c>
      <c r="AC83" s="119" t="s">
        <v>24</v>
      </c>
      <c r="AD83" s="107">
        <v>1</v>
      </c>
      <c r="AE83" s="107">
        <v>1</v>
      </c>
      <c r="AF83" s="107">
        <v>1</v>
      </c>
      <c r="AG83" s="102" t="s">
        <v>20</v>
      </c>
      <c r="AH83" s="107">
        <v>1</v>
      </c>
      <c r="AI83" s="104">
        <v>0</v>
      </c>
      <c r="AJ83" s="107">
        <v>1</v>
      </c>
      <c r="AK83" s="120">
        <v>1</v>
      </c>
      <c r="AL83" s="70" t="s">
        <v>28</v>
      </c>
      <c r="AM83" s="104">
        <v>0</v>
      </c>
      <c r="AN83" s="104">
        <v>0</v>
      </c>
      <c r="AO83" s="106">
        <v>1</v>
      </c>
      <c r="AP83" s="106">
        <v>1</v>
      </c>
      <c r="AQ83" s="106">
        <v>1</v>
      </c>
      <c r="AR83" s="106">
        <v>1</v>
      </c>
      <c r="AS83" s="62" t="s">
        <v>58</v>
      </c>
      <c r="AT83" s="62" t="s">
        <v>58</v>
      </c>
      <c r="AU83" s="62" t="s">
        <v>58</v>
      </c>
      <c r="AV83" s="60"/>
      <c r="AW83" s="60"/>
      <c r="AX83" s="106">
        <v>1</v>
      </c>
      <c r="AY83" s="106">
        <v>1</v>
      </c>
      <c r="AZ83" s="62" t="s">
        <v>58</v>
      </c>
      <c r="BA83" s="106">
        <v>1</v>
      </c>
      <c r="BB83" s="62" t="s">
        <v>58</v>
      </c>
      <c r="BC83" s="60"/>
      <c r="BD83" s="60"/>
      <c r="BE83" s="106">
        <v>1</v>
      </c>
      <c r="BF83" s="106">
        <v>1</v>
      </c>
      <c r="BG83" s="106">
        <v>1</v>
      </c>
      <c r="BH83" s="106">
        <v>1</v>
      </c>
      <c r="BI83" s="60"/>
      <c r="BJ83" s="106">
        <v>1</v>
      </c>
      <c r="BK83" s="106">
        <v>1</v>
      </c>
      <c r="BL83" s="105">
        <v>0</v>
      </c>
      <c r="BM83" s="129">
        <v>1</v>
      </c>
      <c r="BN83" s="65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</row>
    <row r="84" spans="2:91" ht="17" thickBot="1">
      <c r="B84" s="189">
        <v>71</v>
      </c>
      <c r="C84" s="190" t="str">
        <f t="shared" si="12"/>
        <v>#47</v>
      </c>
      <c r="D84" s="191" t="str">
        <f t="shared" si="14"/>
        <v>#8E,#8F</v>
      </c>
      <c r="E84" s="23" t="str">
        <f t="shared" si="15"/>
        <v>1</v>
      </c>
      <c r="F84" s="30" t="str">
        <f t="shared" si="16"/>
        <v>00</v>
      </c>
      <c r="G84" s="40" t="str">
        <f t="shared" si="17"/>
        <v>0111</v>
      </c>
      <c r="H84" s="24" t="str">
        <f t="shared" si="13"/>
        <v>1000111</v>
      </c>
      <c r="I84" s="24" t="s">
        <v>32</v>
      </c>
      <c r="J84" s="24"/>
      <c r="K84" s="24"/>
      <c r="L84" s="21"/>
      <c r="M84" s="24"/>
      <c r="N84" s="115"/>
      <c r="O84" s="115"/>
      <c r="P84" s="115"/>
      <c r="Q84" s="115"/>
      <c r="R84" s="116"/>
      <c r="S84" s="117"/>
      <c r="T84" s="116" t="s">
        <v>131</v>
      </c>
      <c r="U84" s="214" t="str">
        <f t="shared" si="18"/>
        <v>00 011</v>
      </c>
      <c r="W84" s="68"/>
      <c r="X84" s="68"/>
      <c r="Y84" s="64"/>
      <c r="Z84" s="127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128"/>
      <c r="BN84" s="65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</row>
    <row r="85" spans="2:91" ht="17" thickBot="1">
      <c r="B85" s="189">
        <v>72</v>
      </c>
      <c r="C85" s="190" t="str">
        <f t="shared" si="12"/>
        <v>#48</v>
      </c>
      <c r="D85" s="191" t="str">
        <f t="shared" si="14"/>
        <v>#90,#91</v>
      </c>
      <c r="E85" s="23" t="str">
        <f t="shared" si="15"/>
        <v>1</v>
      </c>
      <c r="F85" s="30" t="str">
        <f t="shared" si="16"/>
        <v>00</v>
      </c>
      <c r="G85" s="40" t="str">
        <f t="shared" si="17"/>
        <v>1000</v>
      </c>
      <c r="H85" s="24" t="str">
        <f t="shared" si="13"/>
        <v>1001000</v>
      </c>
      <c r="I85" s="268" t="s">
        <v>24</v>
      </c>
      <c r="J85" s="268" t="s">
        <v>24</v>
      </c>
      <c r="K85" s="268" t="s">
        <v>24</v>
      </c>
      <c r="L85" s="24" t="s">
        <v>124</v>
      </c>
      <c r="M85" s="24" t="s">
        <v>370</v>
      </c>
      <c r="N85" s="115" t="s">
        <v>213</v>
      </c>
      <c r="O85" s="115" t="s">
        <v>297</v>
      </c>
      <c r="P85" s="21" t="str">
        <f>_xlfn.CONCAT("$DEFINE ",O85," (SM_EX1 &amp; opcf:['b'",H85,"])")</f>
        <v>$DEFINE INST_OR_A_I16_C (SM_EX1 &amp; opcf:['b'1001000])</v>
      </c>
      <c r="Q85" s="115" t="s">
        <v>15</v>
      </c>
      <c r="R85" s="116" t="s">
        <v>207</v>
      </c>
      <c r="S85" s="117" t="s">
        <v>130</v>
      </c>
      <c r="T85" s="116" t="s">
        <v>130</v>
      </c>
      <c r="U85" s="214" t="str">
        <f t="shared" si="18"/>
        <v>00 100</v>
      </c>
      <c r="V85" s="25" t="s">
        <v>155</v>
      </c>
      <c r="W85" s="68"/>
      <c r="X85" s="68"/>
      <c r="Y85" s="64"/>
      <c r="Z85" s="104">
        <v>0</v>
      </c>
      <c r="AA85" s="106">
        <v>1</v>
      </c>
      <c r="AB85" s="106">
        <v>1</v>
      </c>
      <c r="AC85" s="119" t="s">
        <v>24</v>
      </c>
      <c r="AD85" s="107">
        <v>1</v>
      </c>
      <c r="AE85" s="107">
        <v>1</v>
      </c>
      <c r="AF85" s="107">
        <v>1</v>
      </c>
      <c r="AG85" s="102" t="s">
        <v>20</v>
      </c>
      <c r="AH85" s="107">
        <v>1</v>
      </c>
      <c r="AI85" s="104">
        <v>0</v>
      </c>
      <c r="AJ85" s="107">
        <v>1</v>
      </c>
      <c r="AK85" s="120">
        <v>1</v>
      </c>
      <c r="AL85" s="70" t="s">
        <v>29</v>
      </c>
      <c r="AM85" s="104">
        <v>0</v>
      </c>
      <c r="AN85" s="104">
        <v>0</v>
      </c>
      <c r="AO85" s="106">
        <v>1</v>
      </c>
      <c r="AP85" s="106">
        <v>1</v>
      </c>
      <c r="AQ85" s="106">
        <v>1</v>
      </c>
      <c r="AR85" s="106">
        <v>1</v>
      </c>
      <c r="AS85" s="62" t="s">
        <v>58</v>
      </c>
      <c r="AT85" s="62" t="s">
        <v>58</v>
      </c>
      <c r="AU85" s="62" t="s">
        <v>58</v>
      </c>
      <c r="AV85" s="60"/>
      <c r="AW85" s="60"/>
      <c r="AX85" s="106">
        <v>1</v>
      </c>
      <c r="AY85" s="106">
        <v>1</v>
      </c>
      <c r="AZ85" s="62" t="s">
        <v>58</v>
      </c>
      <c r="BA85" s="106">
        <v>1</v>
      </c>
      <c r="BB85" s="62" t="s">
        <v>58</v>
      </c>
      <c r="BC85" s="60"/>
      <c r="BD85" s="60"/>
      <c r="BE85" s="106">
        <v>1</v>
      </c>
      <c r="BF85" s="106">
        <v>1</v>
      </c>
      <c r="BG85" s="106">
        <v>1</v>
      </c>
      <c r="BH85" s="106">
        <v>1</v>
      </c>
      <c r="BI85" s="60"/>
      <c r="BJ85" s="106">
        <v>1</v>
      </c>
      <c r="BK85" s="106">
        <v>1</v>
      </c>
      <c r="BL85" s="105">
        <v>0</v>
      </c>
      <c r="BM85" s="129">
        <v>1</v>
      </c>
      <c r="BN85" s="65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</row>
    <row r="86" spans="2:91" ht="17" thickBot="1">
      <c r="B86" s="189">
        <v>73</v>
      </c>
      <c r="C86" s="190" t="str">
        <f t="shared" si="12"/>
        <v>#49</v>
      </c>
      <c r="D86" s="191" t="str">
        <f t="shared" si="14"/>
        <v>#92,#93</v>
      </c>
      <c r="E86" s="23" t="str">
        <f t="shared" si="15"/>
        <v>1</v>
      </c>
      <c r="F86" s="30" t="str">
        <f t="shared" si="16"/>
        <v>00</v>
      </c>
      <c r="G86" s="40" t="str">
        <f t="shared" si="17"/>
        <v>1001</v>
      </c>
      <c r="H86" s="24" t="str">
        <f t="shared" si="13"/>
        <v>1001001</v>
      </c>
      <c r="I86" s="24" t="s">
        <v>19</v>
      </c>
      <c r="J86" s="24"/>
      <c r="K86" s="24"/>
      <c r="L86" s="21"/>
      <c r="M86" s="24"/>
      <c r="N86" s="115"/>
      <c r="O86" s="115"/>
      <c r="P86" s="115"/>
      <c r="Q86" s="115"/>
      <c r="R86" s="116"/>
      <c r="S86" s="117"/>
      <c r="T86" s="116" t="s">
        <v>130</v>
      </c>
      <c r="U86" s="214" t="str">
        <f t="shared" si="18"/>
        <v>00 100</v>
      </c>
      <c r="W86" s="68"/>
      <c r="X86" s="68"/>
      <c r="Y86" s="64"/>
      <c r="Z86" s="127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128"/>
      <c r="BN86" s="65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</row>
    <row r="87" spans="2:91" ht="17" thickBot="1">
      <c r="B87" s="189">
        <v>74</v>
      </c>
      <c r="C87" s="190" t="str">
        <f t="shared" si="12"/>
        <v>#4A</v>
      </c>
      <c r="D87" s="191" t="str">
        <f t="shared" si="14"/>
        <v>#94,#95</v>
      </c>
      <c r="E87" s="23" t="str">
        <f t="shared" si="15"/>
        <v>1</v>
      </c>
      <c r="F87" s="30" t="str">
        <f t="shared" si="16"/>
        <v>00</v>
      </c>
      <c r="G87" s="40" t="str">
        <f t="shared" si="17"/>
        <v>1010</v>
      </c>
      <c r="H87" s="24" t="str">
        <f t="shared" si="13"/>
        <v>1001010</v>
      </c>
      <c r="I87" s="268" t="s">
        <v>24</v>
      </c>
      <c r="J87" s="268" t="s">
        <v>24</v>
      </c>
      <c r="K87" s="268" t="s">
        <v>24</v>
      </c>
      <c r="L87" s="24" t="s">
        <v>124</v>
      </c>
      <c r="M87" s="24" t="s">
        <v>371</v>
      </c>
      <c r="N87" s="115" t="s">
        <v>214</v>
      </c>
      <c r="O87" s="115" t="s">
        <v>298</v>
      </c>
      <c r="P87" s="21" t="str">
        <f>_xlfn.CONCAT("$DEFINE ",O87," (SM_EX1 &amp; opcf:['b'",H87,"])")</f>
        <v>$DEFINE INST_AND_A_I16_C (SM_EX1 &amp; opcf:['b'1001010])</v>
      </c>
      <c r="Q87" s="115" t="s">
        <v>14</v>
      </c>
      <c r="R87" s="116" t="s">
        <v>207</v>
      </c>
      <c r="S87" s="117" t="s">
        <v>129</v>
      </c>
      <c r="T87" s="116" t="s">
        <v>129</v>
      </c>
      <c r="U87" s="214" t="str">
        <f t="shared" si="18"/>
        <v>00 101</v>
      </c>
      <c r="V87" s="25" t="s">
        <v>155</v>
      </c>
      <c r="W87" s="68"/>
      <c r="X87" s="68"/>
      <c r="Y87" s="64"/>
      <c r="Z87" s="104">
        <v>0</v>
      </c>
      <c r="AA87" s="130">
        <v>1</v>
      </c>
      <c r="AB87" s="130">
        <v>1</v>
      </c>
      <c r="AC87" s="119" t="s">
        <v>24</v>
      </c>
      <c r="AD87" s="132">
        <v>1</v>
      </c>
      <c r="AE87" s="132">
        <v>1</v>
      </c>
      <c r="AF87" s="132">
        <v>1</v>
      </c>
      <c r="AG87" s="131" t="s">
        <v>20</v>
      </c>
      <c r="AH87" s="132">
        <v>1</v>
      </c>
      <c r="AI87" s="133">
        <v>0</v>
      </c>
      <c r="AJ87" s="132">
        <v>1</v>
      </c>
      <c r="AK87" s="120">
        <v>1</v>
      </c>
      <c r="AL87" s="134" t="s">
        <v>27</v>
      </c>
      <c r="AM87" s="133">
        <v>0</v>
      </c>
      <c r="AN87" s="133">
        <v>0</v>
      </c>
      <c r="AO87" s="130">
        <v>1</v>
      </c>
      <c r="AP87" s="106">
        <v>1</v>
      </c>
      <c r="AQ87" s="106">
        <v>1</v>
      </c>
      <c r="AR87" s="130">
        <v>1</v>
      </c>
      <c r="AS87" s="62" t="s">
        <v>58</v>
      </c>
      <c r="AT87" s="62" t="s">
        <v>58</v>
      </c>
      <c r="AU87" s="62" t="s">
        <v>58</v>
      </c>
      <c r="AV87" s="135"/>
      <c r="AW87" s="135"/>
      <c r="AX87" s="130">
        <v>1</v>
      </c>
      <c r="AY87" s="130">
        <v>1</v>
      </c>
      <c r="AZ87" s="136" t="s">
        <v>58</v>
      </c>
      <c r="BA87" s="130">
        <v>1</v>
      </c>
      <c r="BB87" s="136" t="s">
        <v>58</v>
      </c>
      <c r="BC87" s="135"/>
      <c r="BD87" s="135"/>
      <c r="BE87" s="130">
        <v>1</v>
      </c>
      <c r="BF87" s="130">
        <v>1</v>
      </c>
      <c r="BG87" s="130">
        <v>1</v>
      </c>
      <c r="BH87" s="130">
        <v>1</v>
      </c>
      <c r="BI87" s="135"/>
      <c r="BJ87" s="130">
        <v>1</v>
      </c>
      <c r="BK87" s="130">
        <v>1</v>
      </c>
      <c r="BL87" s="137">
        <v>0</v>
      </c>
      <c r="BM87" s="138">
        <v>1</v>
      </c>
      <c r="BN87" s="65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</row>
    <row r="88" spans="2:91" ht="17" thickBot="1">
      <c r="B88" s="189">
        <v>75</v>
      </c>
      <c r="C88" s="190" t="str">
        <f t="shared" si="12"/>
        <v>#4B</v>
      </c>
      <c r="D88" s="191" t="str">
        <f t="shared" si="14"/>
        <v>#96,#97</v>
      </c>
      <c r="E88" s="23" t="str">
        <f t="shared" si="15"/>
        <v>1</v>
      </c>
      <c r="F88" s="30" t="str">
        <f t="shared" si="16"/>
        <v>00</v>
      </c>
      <c r="G88" s="40" t="str">
        <f t="shared" si="17"/>
        <v>1011</v>
      </c>
      <c r="H88" s="24" t="str">
        <f t="shared" si="13"/>
        <v>1001011</v>
      </c>
      <c r="I88" s="24" t="s">
        <v>19</v>
      </c>
      <c r="J88" s="24" t="s">
        <v>19</v>
      </c>
      <c r="K88" s="24"/>
      <c r="L88" s="21"/>
      <c r="M88" s="24"/>
      <c r="N88" s="21"/>
      <c r="O88" s="21"/>
      <c r="P88" s="21"/>
      <c r="Q88" s="21"/>
      <c r="R88" s="83"/>
      <c r="S88" s="82" t="s">
        <v>19</v>
      </c>
      <c r="T88" s="83" t="s">
        <v>129</v>
      </c>
      <c r="U88" s="213" t="str">
        <f t="shared" si="18"/>
        <v>00 101</v>
      </c>
      <c r="W88" s="68"/>
      <c r="X88" s="68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</row>
    <row r="89" spans="2:91" ht="17" thickBot="1">
      <c r="B89" s="189">
        <v>76</v>
      </c>
      <c r="C89" s="190" t="str">
        <f t="shared" si="12"/>
        <v>#4C</v>
      </c>
      <c r="D89" s="191" t="str">
        <f t="shared" si="14"/>
        <v>#98,#99</v>
      </c>
      <c r="E89" s="23" t="str">
        <f t="shared" si="15"/>
        <v>1</v>
      </c>
      <c r="F89" s="30" t="str">
        <f t="shared" si="16"/>
        <v>00</v>
      </c>
      <c r="G89" s="40" t="str">
        <f t="shared" si="17"/>
        <v>1100</v>
      </c>
      <c r="H89" s="24" t="str">
        <f t="shared" si="13"/>
        <v>1001100</v>
      </c>
      <c r="I89" s="24" t="s">
        <v>19</v>
      </c>
      <c r="J89" s="24" t="s">
        <v>19</v>
      </c>
      <c r="K89" s="24"/>
      <c r="L89" s="21"/>
      <c r="M89" s="24"/>
      <c r="N89" s="21" t="s">
        <v>19</v>
      </c>
      <c r="O89" s="21"/>
      <c r="P89" s="21"/>
      <c r="Q89" s="21" t="s">
        <v>19</v>
      </c>
      <c r="R89" s="83" t="s">
        <v>19</v>
      </c>
      <c r="S89" s="82" t="s">
        <v>19</v>
      </c>
      <c r="T89" s="83" t="s">
        <v>132</v>
      </c>
      <c r="U89" s="213" t="str">
        <f t="shared" si="18"/>
        <v>00 110</v>
      </c>
      <c r="W89" s="68"/>
      <c r="X89" s="68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</row>
    <row r="90" spans="2:91" ht="17" thickBot="1">
      <c r="B90" s="189">
        <v>77</v>
      </c>
      <c r="C90" s="190" t="str">
        <f t="shared" si="12"/>
        <v>#4D</v>
      </c>
      <c r="D90" s="191" t="str">
        <f t="shared" si="14"/>
        <v>#9A,#9B</v>
      </c>
      <c r="E90" s="23" t="str">
        <f t="shared" si="15"/>
        <v>1</v>
      </c>
      <c r="F90" s="30" t="str">
        <f t="shared" si="16"/>
        <v>00</v>
      </c>
      <c r="G90" s="40" t="str">
        <f t="shared" si="17"/>
        <v>1101</v>
      </c>
      <c r="H90" s="24" t="str">
        <f t="shared" si="13"/>
        <v>1001101</v>
      </c>
      <c r="I90" s="24" t="s">
        <v>19</v>
      </c>
      <c r="J90" s="24"/>
      <c r="K90" s="24"/>
      <c r="L90" s="21"/>
      <c r="M90" s="24"/>
      <c r="N90" s="21" t="s">
        <v>19</v>
      </c>
      <c r="O90" s="21"/>
      <c r="P90" s="21"/>
      <c r="Q90" s="21"/>
      <c r="R90" s="83"/>
      <c r="S90" s="82" t="s">
        <v>19</v>
      </c>
      <c r="T90" s="83" t="s">
        <v>132</v>
      </c>
      <c r="U90" s="213" t="str">
        <f t="shared" si="18"/>
        <v>00 110</v>
      </c>
      <c r="W90" s="68"/>
      <c r="X90" s="68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</row>
    <row r="91" spans="2:91" ht="17" thickBot="1">
      <c r="B91" s="189">
        <v>78</v>
      </c>
      <c r="C91" s="190" t="str">
        <f t="shared" si="12"/>
        <v>#4E</v>
      </c>
      <c r="D91" s="191" t="str">
        <f t="shared" si="14"/>
        <v>#9C,#9D</v>
      </c>
      <c r="E91" s="23" t="str">
        <f t="shared" si="15"/>
        <v>1</v>
      </c>
      <c r="F91" s="30" t="str">
        <f t="shared" si="16"/>
        <v>00</v>
      </c>
      <c r="G91" s="40" t="str">
        <f t="shared" si="17"/>
        <v>1110</v>
      </c>
      <c r="H91" s="24" t="str">
        <f t="shared" si="13"/>
        <v>1001110</v>
      </c>
      <c r="I91" s="24" t="s">
        <v>19</v>
      </c>
      <c r="J91" s="24"/>
      <c r="K91" s="24"/>
      <c r="L91" s="21"/>
      <c r="M91" s="24"/>
      <c r="N91" s="21"/>
      <c r="O91" s="21"/>
      <c r="P91" s="21"/>
      <c r="Q91" s="21"/>
      <c r="R91" s="83"/>
      <c r="S91" s="82" t="s">
        <v>19</v>
      </c>
      <c r="T91" s="84" t="s">
        <v>133</v>
      </c>
      <c r="U91" s="213" t="str">
        <f t="shared" si="18"/>
        <v>00 111</v>
      </c>
      <c r="W91" s="68"/>
      <c r="X91" s="68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</row>
    <row r="92" spans="2:91" ht="17" thickBot="1">
      <c r="B92" s="189">
        <v>79</v>
      </c>
      <c r="C92" s="190" t="str">
        <f t="shared" si="12"/>
        <v>#4F</v>
      </c>
      <c r="D92" s="191" t="str">
        <f t="shared" si="14"/>
        <v>#9E,#9F</v>
      </c>
      <c r="E92" s="23" t="str">
        <f t="shared" si="15"/>
        <v>1</v>
      </c>
      <c r="F92" s="30" t="str">
        <f t="shared" si="16"/>
        <v>00</v>
      </c>
      <c r="G92" s="40" t="str">
        <f t="shared" si="17"/>
        <v>1111</v>
      </c>
      <c r="H92" s="24" t="str">
        <f t="shared" si="13"/>
        <v>1001111</v>
      </c>
      <c r="I92" s="24"/>
      <c r="J92" s="24"/>
      <c r="K92" s="24"/>
      <c r="L92" s="21"/>
      <c r="M92" s="24"/>
      <c r="N92" s="21"/>
      <c r="O92" s="21"/>
      <c r="P92" s="21"/>
      <c r="Q92" s="21"/>
      <c r="R92" s="83"/>
      <c r="S92" s="85" t="s">
        <v>19</v>
      </c>
      <c r="T92" s="83" t="s">
        <v>133</v>
      </c>
      <c r="U92" s="213" t="str">
        <f t="shared" si="18"/>
        <v>00 111</v>
      </c>
      <c r="W92" s="68"/>
      <c r="X92" s="68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</row>
    <row r="93" spans="2:91" ht="17" thickBot="1">
      <c r="B93" s="189">
        <v>80</v>
      </c>
      <c r="C93" s="190" t="str">
        <f t="shared" si="12"/>
        <v>#50</v>
      </c>
      <c r="D93" s="191" t="str">
        <f t="shared" si="14"/>
        <v>#A0,#A1</v>
      </c>
      <c r="E93" s="23" t="str">
        <f t="shared" si="15"/>
        <v>1</v>
      </c>
      <c r="F93" s="30" t="str">
        <f t="shared" si="16"/>
        <v>01</v>
      </c>
      <c r="G93" s="40" t="str">
        <f t="shared" si="17"/>
        <v>0000</v>
      </c>
      <c r="H93" s="24" t="str">
        <f t="shared" si="13"/>
        <v>1010000</v>
      </c>
      <c r="I93" s="268" t="s">
        <v>24</v>
      </c>
      <c r="J93" s="268" t="s">
        <v>24</v>
      </c>
      <c r="K93" s="24" t="s">
        <v>60</v>
      </c>
      <c r="L93" s="24" t="s">
        <v>124</v>
      </c>
      <c r="M93" s="24" t="s">
        <v>372</v>
      </c>
      <c r="N93" s="21" t="s">
        <v>90</v>
      </c>
      <c r="O93" s="21" t="s">
        <v>299</v>
      </c>
      <c r="P93" s="21" t="str">
        <f>_xlfn.CONCAT("$DEFINE ",O93," (SM_EX1 &amp; opcf:['b'",H93,"])")</f>
        <v>$DEFINE INST_STOREW_A_INDI16 (SM_EX1 &amp; opcf:['b'1010000])</v>
      </c>
      <c r="Q93" s="21" t="s">
        <v>92</v>
      </c>
      <c r="R93" s="83" t="s">
        <v>58</v>
      </c>
      <c r="S93" s="80" t="s">
        <v>144</v>
      </c>
      <c r="T93" s="81" t="s">
        <v>144</v>
      </c>
      <c r="U93" s="213" t="str">
        <f t="shared" si="18"/>
        <v>01 000</v>
      </c>
      <c r="V93" s="25" t="s">
        <v>156</v>
      </c>
      <c r="W93" s="68">
        <v>16</v>
      </c>
      <c r="X93" s="68"/>
      <c r="Y93" s="60"/>
      <c r="Z93" s="104">
        <v>0</v>
      </c>
      <c r="AA93" s="106">
        <v>1</v>
      </c>
      <c r="AB93" s="106">
        <v>1</v>
      </c>
      <c r="AC93" s="119" t="s">
        <v>24</v>
      </c>
      <c r="AD93" s="107">
        <v>1</v>
      </c>
      <c r="AE93" s="107">
        <v>1</v>
      </c>
      <c r="AF93" s="107">
        <v>1</v>
      </c>
      <c r="AG93" s="102" t="s">
        <v>20</v>
      </c>
      <c r="AH93" s="104">
        <v>0</v>
      </c>
      <c r="AI93" s="107">
        <v>1</v>
      </c>
      <c r="AJ93" s="107">
        <v>1</v>
      </c>
      <c r="AK93" s="107">
        <v>1</v>
      </c>
      <c r="AL93" s="70" t="s">
        <v>24</v>
      </c>
      <c r="AM93" s="104">
        <v>0</v>
      </c>
      <c r="AN93" s="106">
        <v>1</v>
      </c>
      <c r="AO93" s="106">
        <v>1</v>
      </c>
      <c r="AP93" s="106">
        <v>1</v>
      </c>
      <c r="AQ93" s="106">
        <v>1</v>
      </c>
      <c r="AR93" s="106">
        <v>1</v>
      </c>
      <c r="AS93" s="62" t="s">
        <v>58</v>
      </c>
      <c r="AT93" s="62" t="s">
        <v>58</v>
      </c>
      <c r="AU93" s="62" t="s">
        <v>58</v>
      </c>
      <c r="AV93" s="60"/>
      <c r="AW93" s="60"/>
      <c r="AX93" s="104">
        <v>0</v>
      </c>
      <c r="AY93" s="104">
        <v>0</v>
      </c>
      <c r="AZ93" s="104">
        <v>0</v>
      </c>
      <c r="BA93" s="106">
        <v>1</v>
      </c>
      <c r="BB93" s="62" t="s">
        <v>58</v>
      </c>
      <c r="BC93" s="60"/>
      <c r="BD93" s="60"/>
      <c r="BE93" s="104">
        <v>0</v>
      </c>
      <c r="BF93" s="104">
        <v>0</v>
      </c>
      <c r="BG93" s="104">
        <v>0</v>
      </c>
      <c r="BH93" s="104">
        <v>0</v>
      </c>
      <c r="BI93" s="60"/>
      <c r="BJ93" s="106">
        <v>1</v>
      </c>
      <c r="BK93" s="106">
        <v>1</v>
      </c>
      <c r="BL93" s="105">
        <v>0</v>
      </c>
      <c r="BM93" s="106">
        <v>1</v>
      </c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</row>
    <row r="94" spans="2:91" ht="17" thickBot="1">
      <c r="B94" s="189">
        <v>81</v>
      </c>
      <c r="C94" s="190" t="str">
        <f t="shared" si="12"/>
        <v>#51</v>
      </c>
      <c r="D94" s="191" t="str">
        <f t="shared" si="14"/>
        <v>#A2,#A3</v>
      </c>
      <c r="E94" s="23" t="str">
        <f t="shared" si="15"/>
        <v>1</v>
      </c>
      <c r="F94" s="30" t="str">
        <f t="shared" si="16"/>
        <v>01</v>
      </c>
      <c r="G94" s="40" t="str">
        <f t="shared" si="17"/>
        <v>0001</v>
      </c>
      <c r="H94" s="24" t="str">
        <f t="shared" si="13"/>
        <v>1010001</v>
      </c>
      <c r="I94" s="268" t="s">
        <v>24</v>
      </c>
      <c r="J94" s="268" t="s">
        <v>24</v>
      </c>
      <c r="K94" s="24" t="s">
        <v>60</v>
      </c>
      <c r="L94" s="24" t="s">
        <v>124</v>
      </c>
      <c r="M94" s="24" t="s">
        <v>373</v>
      </c>
      <c r="N94" s="21" t="s">
        <v>86</v>
      </c>
      <c r="O94" s="21" t="s">
        <v>300</v>
      </c>
      <c r="P94" s="21" t="str">
        <f>_xlfn.CONCAT("$DEFINE ",O94," (SM_EX1 &amp; opcf:['b'",H94,"])")</f>
        <v>$DEFINE INST_STOREB_A_INDI16 (SM_EX1 &amp; opcf:['b'1010001])</v>
      </c>
      <c r="Q94" s="21" t="s">
        <v>88</v>
      </c>
      <c r="R94" s="83" t="s">
        <v>58</v>
      </c>
      <c r="S94" s="82" t="s">
        <v>144</v>
      </c>
      <c r="T94" s="83" t="s">
        <v>144</v>
      </c>
      <c r="U94" s="213" t="str">
        <f t="shared" si="18"/>
        <v>01 000</v>
      </c>
      <c r="V94" s="25" t="s">
        <v>156</v>
      </c>
      <c r="W94" s="68">
        <v>8</v>
      </c>
      <c r="X94" s="68"/>
      <c r="Y94" s="60"/>
      <c r="Z94" s="104">
        <v>0</v>
      </c>
      <c r="AA94" s="106">
        <v>1</v>
      </c>
      <c r="AB94" s="106">
        <v>1</v>
      </c>
      <c r="AC94" s="119" t="s">
        <v>24</v>
      </c>
      <c r="AD94" s="107">
        <v>1</v>
      </c>
      <c r="AE94" s="107">
        <v>1</v>
      </c>
      <c r="AF94" s="107">
        <v>1</v>
      </c>
      <c r="AG94" s="102" t="s">
        <v>20</v>
      </c>
      <c r="AH94" s="104">
        <v>0</v>
      </c>
      <c r="AI94" s="107">
        <v>1</v>
      </c>
      <c r="AJ94" s="107">
        <v>1</v>
      </c>
      <c r="AK94" s="107">
        <v>1</v>
      </c>
      <c r="AL94" s="70" t="s">
        <v>24</v>
      </c>
      <c r="AM94" s="104">
        <v>0</v>
      </c>
      <c r="AN94" s="106">
        <v>1</v>
      </c>
      <c r="AO94" s="106">
        <v>1</v>
      </c>
      <c r="AP94" s="106">
        <v>1</v>
      </c>
      <c r="AQ94" s="106">
        <v>1</v>
      </c>
      <c r="AR94" s="106">
        <v>1</v>
      </c>
      <c r="AS94" s="62" t="s">
        <v>58</v>
      </c>
      <c r="AT94" s="62" t="s">
        <v>58</v>
      </c>
      <c r="AU94" s="62" t="s">
        <v>58</v>
      </c>
      <c r="AV94" s="60"/>
      <c r="AW94" s="60"/>
      <c r="AX94" s="106">
        <v>1</v>
      </c>
      <c r="AY94" s="70" t="s">
        <v>179</v>
      </c>
      <c r="AZ94" s="104">
        <v>0</v>
      </c>
      <c r="BA94" s="70" t="s">
        <v>180</v>
      </c>
      <c r="BB94" s="104">
        <v>0</v>
      </c>
      <c r="BC94" s="60"/>
      <c r="BD94" s="60"/>
      <c r="BE94" s="104">
        <v>0</v>
      </c>
      <c r="BF94" s="104">
        <v>0</v>
      </c>
      <c r="BG94" s="70" t="s">
        <v>180</v>
      </c>
      <c r="BH94" s="70" t="s">
        <v>179</v>
      </c>
      <c r="BI94" s="60"/>
      <c r="BJ94" s="106">
        <v>1</v>
      </c>
      <c r="BK94" s="106">
        <v>1</v>
      </c>
      <c r="BL94" s="105">
        <v>0</v>
      </c>
      <c r="BM94" s="106">
        <v>1</v>
      </c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</row>
    <row r="95" spans="2:91" ht="17" thickBot="1">
      <c r="B95" s="189">
        <v>82</v>
      </c>
      <c r="C95" s="190" t="str">
        <f t="shared" si="12"/>
        <v>#52</v>
      </c>
      <c r="D95" s="191" t="str">
        <f t="shared" si="14"/>
        <v>#A4,#A5</v>
      </c>
      <c r="E95" s="23" t="str">
        <f t="shared" si="15"/>
        <v>1</v>
      </c>
      <c r="F95" s="30" t="str">
        <f t="shared" si="16"/>
        <v>01</v>
      </c>
      <c r="G95" s="40" t="str">
        <f t="shared" si="17"/>
        <v>0010</v>
      </c>
      <c r="H95" s="24" t="str">
        <f t="shared" si="13"/>
        <v>1010010</v>
      </c>
      <c r="I95" s="24" t="s">
        <v>19</v>
      </c>
      <c r="J95" s="24"/>
      <c r="K95" s="24"/>
      <c r="L95" s="21"/>
      <c r="M95" s="272" t="s">
        <v>410</v>
      </c>
      <c r="N95" s="273" t="s">
        <v>411</v>
      </c>
      <c r="O95" s="21"/>
      <c r="P95" s="21"/>
      <c r="Q95" s="273" t="s">
        <v>412</v>
      </c>
      <c r="R95" s="83"/>
      <c r="S95" s="82" t="s">
        <v>19</v>
      </c>
      <c r="T95" s="83" t="s">
        <v>128</v>
      </c>
      <c r="U95" s="213" t="str">
        <f t="shared" si="18"/>
        <v>01 001</v>
      </c>
      <c r="V95" s="25" t="s">
        <v>19</v>
      </c>
      <c r="W95" s="68" t="s">
        <v>19</v>
      </c>
      <c r="X95" s="68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</row>
    <row r="96" spans="2:91" ht="17" thickBot="1">
      <c r="B96" s="189">
        <v>83</v>
      </c>
      <c r="C96" s="190" t="str">
        <f t="shared" si="12"/>
        <v>#53</v>
      </c>
      <c r="D96" s="191" t="str">
        <f t="shared" si="14"/>
        <v>#A6,#A7</v>
      </c>
      <c r="E96" s="23" t="str">
        <f t="shared" si="15"/>
        <v>1</v>
      </c>
      <c r="F96" s="30" t="str">
        <f t="shared" si="16"/>
        <v>01</v>
      </c>
      <c r="G96" s="40" t="str">
        <f t="shared" si="17"/>
        <v>0011</v>
      </c>
      <c r="H96" s="24" t="str">
        <f t="shared" si="13"/>
        <v>1010011</v>
      </c>
      <c r="I96" s="24" t="s">
        <v>19</v>
      </c>
      <c r="J96" s="24"/>
      <c r="K96" s="24"/>
      <c r="L96" s="21"/>
      <c r="M96" s="24"/>
      <c r="N96" s="21"/>
      <c r="O96" s="21"/>
      <c r="P96" s="21"/>
      <c r="Q96" s="21"/>
      <c r="R96" s="83"/>
      <c r="S96" s="82" t="s">
        <v>19</v>
      </c>
      <c r="T96" s="83" t="s">
        <v>128</v>
      </c>
      <c r="U96" s="213" t="str">
        <f t="shared" si="18"/>
        <v>01 001</v>
      </c>
      <c r="V96" s="25" t="s">
        <v>19</v>
      </c>
      <c r="W96" s="68" t="s">
        <v>19</v>
      </c>
      <c r="X96" s="68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</row>
    <row r="97" spans="2:91" ht="17" thickBot="1">
      <c r="B97" s="189">
        <v>84</v>
      </c>
      <c r="C97" s="190" t="str">
        <f t="shared" si="12"/>
        <v>#54</v>
      </c>
      <c r="D97" s="191" t="str">
        <f t="shared" si="14"/>
        <v>#A8,#A9</v>
      </c>
      <c r="E97" s="23" t="str">
        <f t="shared" si="15"/>
        <v>1</v>
      </c>
      <c r="F97" s="30" t="str">
        <f t="shared" si="16"/>
        <v>01</v>
      </c>
      <c r="G97" s="40" t="str">
        <f t="shared" si="17"/>
        <v>0100</v>
      </c>
      <c r="H97" s="24" t="str">
        <f t="shared" si="13"/>
        <v>1010100</v>
      </c>
      <c r="I97" s="24" t="s">
        <v>62</v>
      </c>
      <c r="J97" s="268" t="s">
        <v>24</v>
      </c>
      <c r="K97" s="268" t="s">
        <v>24</v>
      </c>
      <c r="L97" s="24" t="s">
        <v>124</v>
      </c>
      <c r="M97" s="24" t="s">
        <v>374</v>
      </c>
      <c r="N97" s="21" t="s">
        <v>89</v>
      </c>
      <c r="O97" s="21" t="s">
        <v>301</v>
      </c>
      <c r="P97" s="21" t="str">
        <f>_xlfn.CONCAT("$DEFINE ",O97," (SM_EX1 &amp; opcf:['b'",H97,"])")</f>
        <v>$DEFINE INST_LOADW_INDI16_C (SM_EX1 &amp; opcf:['b'1010100])</v>
      </c>
      <c r="Q97" s="21" t="s">
        <v>91</v>
      </c>
      <c r="R97" s="83" t="s">
        <v>58</v>
      </c>
      <c r="S97" s="82"/>
      <c r="T97" s="83" t="s">
        <v>127</v>
      </c>
      <c r="U97" s="213" t="str">
        <f t="shared" si="18"/>
        <v>01 010</v>
      </c>
      <c r="V97" s="25" t="s">
        <v>156</v>
      </c>
      <c r="W97" s="68">
        <v>16</v>
      </c>
      <c r="X97" s="68"/>
      <c r="Y97" s="60"/>
      <c r="Z97" s="104">
        <v>0</v>
      </c>
      <c r="AA97" s="106">
        <v>1</v>
      </c>
      <c r="AB97" s="106">
        <v>1</v>
      </c>
      <c r="AC97" s="119" t="s">
        <v>24</v>
      </c>
      <c r="AD97" s="107">
        <v>1</v>
      </c>
      <c r="AE97" s="107">
        <v>1</v>
      </c>
      <c r="AF97" s="107">
        <v>1</v>
      </c>
      <c r="AG97" s="102" t="s">
        <v>20</v>
      </c>
      <c r="AH97" s="104">
        <v>0</v>
      </c>
      <c r="AI97" s="104">
        <v>0</v>
      </c>
      <c r="AJ97" s="107">
        <v>1</v>
      </c>
      <c r="AK97" s="107">
        <v>1</v>
      </c>
      <c r="AL97" s="62" t="s">
        <v>58</v>
      </c>
      <c r="AM97" s="106">
        <v>1</v>
      </c>
      <c r="AN97" s="106">
        <v>1</v>
      </c>
      <c r="AO97" s="106">
        <v>1</v>
      </c>
      <c r="AP97" s="106">
        <v>1</v>
      </c>
      <c r="AQ97" s="106">
        <v>1</v>
      </c>
      <c r="AR97" s="106">
        <v>1</v>
      </c>
      <c r="AS97" s="62" t="s">
        <v>58</v>
      </c>
      <c r="AT97" s="62" t="s">
        <v>58</v>
      </c>
      <c r="AU97" s="62" t="s">
        <v>58</v>
      </c>
      <c r="AV97" s="60"/>
      <c r="AW97" s="60"/>
      <c r="AX97" s="104">
        <v>0</v>
      </c>
      <c r="AY97" s="104">
        <v>0</v>
      </c>
      <c r="AZ97" s="106">
        <v>1</v>
      </c>
      <c r="BA97" s="106">
        <v>1</v>
      </c>
      <c r="BB97" s="62" t="s">
        <v>58</v>
      </c>
      <c r="BC97" s="60"/>
      <c r="BD97" s="60"/>
      <c r="BE97" s="106">
        <v>1</v>
      </c>
      <c r="BF97" s="104">
        <v>0</v>
      </c>
      <c r="BG97" s="104">
        <v>0</v>
      </c>
      <c r="BH97" s="104">
        <v>0</v>
      </c>
      <c r="BI97" s="60"/>
      <c r="BJ97" s="106">
        <v>1</v>
      </c>
      <c r="BK97" s="106">
        <v>1</v>
      </c>
      <c r="BL97" s="105">
        <v>0</v>
      </c>
      <c r="BM97" s="106">
        <v>1</v>
      </c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</row>
    <row r="98" spans="2:91" ht="17" thickBot="1">
      <c r="B98" s="189">
        <v>85</v>
      </c>
      <c r="C98" s="190" t="str">
        <f t="shared" si="12"/>
        <v>#55</v>
      </c>
      <c r="D98" s="191" t="str">
        <f t="shared" si="14"/>
        <v>#AA,#AB</v>
      </c>
      <c r="E98" s="23" t="str">
        <f t="shared" si="15"/>
        <v>1</v>
      </c>
      <c r="F98" s="30" t="str">
        <f t="shared" si="16"/>
        <v>01</v>
      </c>
      <c r="G98" s="40" t="str">
        <f t="shared" si="17"/>
        <v>0101</v>
      </c>
      <c r="H98" s="24" t="str">
        <f t="shared" si="13"/>
        <v>1010101</v>
      </c>
      <c r="I98" s="24" t="s">
        <v>62</v>
      </c>
      <c r="J98" s="268" t="s">
        <v>24</v>
      </c>
      <c r="K98" s="268" t="s">
        <v>24</v>
      </c>
      <c r="L98" s="24" t="s">
        <v>124</v>
      </c>
      <c r="M98" s="24" t="s">
        <v>375</v>
      </c>
      <c r="N98" s="21" t="s">
        <v>85</v>
      </c>
      <c r="O98" s="21" t="s">
        <v>302</v>
      </c>
      <c r="P98" s="21" t="str">
        <f>_xlfn.CONCAT("$DEFINE ",O98," (SM_EX1 &amp; opcf:['b'",H98,"])")</f>
        <v>$DEFINE INST_LOADB_INDI16_C (SM_EX1 &amp; opcf:['b'1010101])</v>
      </c>
      <c r="Q98" s="21" t="s">
        <v>87</v>
      </c>
      <c r="R98" s="83" t="s">
        <v>58</v>
      </c>
      <c r="S98" s="82"/>
      <c r="T98" s="83" t="s">
        <v>127</v>
      </c>
      <c r="U98" s="213" t="str">
        <f t="shared" si="18"/>
        <v>01 010</v>
      </c>
      <c r="V98" s="25" t="s">
        <v>156</v>
      </c>
      <c r="W98" s="68">
        <v>8</v>
      </c>
      <c r="X98" s="68"/>
      <c r="Y98" s="60"/>
      <c r="Z98" s="104">
        <v>0</v>
      </c>
      <c r="AA98" s="106">
        <v>1</v>
      </c>
      <c r="AB98" s="106">
        <v>1</v>
      </c>
      <c r="AC98" s="119" t="s">
        <v>24</v>
      </c>
      <c r="AD98" s="107">
        <v>1</v>
      </c>
      <c r="AE98" s="107">
        <v>1</v>
      </c>
      <c r="AF98" s="107">
        <v>1</v>
      </c>
      <c r="AG98" s="102" t="s">
        <v>20</v>
      </c>
      <c r="AH98" s="104">
        <v>0</v>
      </c>
      <c r="AI98" s="104">
        <v>0</v>
      </c>
      <c r="AJ98" s="104">
        <v>0</v>
      </c>
      <c r="AK98" s="107">
        <v>1</v>
      </c>
      <c r="AL98" s="62" t="s">
        <v>58</v>
      </c>
      <c r="AM98" s="106">
        <v>1</v>
      </c>
      <c r="AN98" s="106">
        <v>1</v>
      </c>
      <c r="AO98" s="106">
        <v>1</v>
      </c>
      <c r="AP98" s="106">
        <v>1</v>
      </c>
      <c r="AQ98" s="106">
        <v>1</v>
      </c>
      <c r="AR98" s="106">
        <v>1</v>
      </c>
      <c r="AS98" s="62" t="s">
        <v>58</v>
      </c>
      <c r="AT98" s="62" t="s">
        <v>58</v>
      </c>
      <c r="AU98" s="62" t="s">
        <v>58</v>
      </c>
      <c r="AV98" s="60"/>
      <c r="AW98" s="60"/>
      <c r="AX98" s="106">
        <v>1</v>
      </c>
      <c r="AY98" s="70" t="s">
        <v>179</v>
      </c>
      <c r="AZ98" s="62" t="s">
        <v>58</v>
      </c>
      <c r="BA98" s="70" t="s">
        <v>180</v>
      </c>
      <c r="BB98" s="106">
        <v>1</v>
      </c>
      <c r="BC98" s="60"/>
      <c r="BD98" s="60"/>
      <c r="BE98" s="106">
        <v>1</v>
      </c>
      <c r="BF98" s="104">
        <v>0</v>
      </c>
      <c r="BG98" s="70" t="s">
        <v>180</v>
      </c>
      <c r="BH98" s="70" t="s">
        <v>179</v>
      </c>
      <c r="BI98" s="60"/>
      <c r="BJ98" s="106">
        <v>1</v>
      </c>
      <c r="BK98" s="106">
        <v>1</v>
      </c>
      <c r="BL98" s="105">
        <v>0</v>
      </c>
      <c r="BM98" s="106">
        <v>1</v>
      </c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</row>
    <row r="99" spans="2:91" ht="17" thickBot="1">
      <c r="B99" s="189">
        <v>86</v>
      </c>
      <c r="C99" s="190" t="str">
        <f t="shared" si="12"/>
        <v>#56</v>
      </c>
      <c r="D99" s="191" t="str">
        <f t="shared" si="14"/>
        <v>#AC,#AD</v>
      </c>
      <c r="E99" s="23" t="str">
        <f t="shared" si="15"/>
        <v>1</v>
      </c>
      <c r="F99" s="30" t="str">
        <f t="shared" si="16"/>
        <v>01</v>
      </c>
      <c r="G99" s="40" t="str">
        <f t="shared" si="17"/>
        <v>0110</v>
      </c>
      <c r="H99" s="24" t="str">
        <f t="shared" si="13"/>
        <v>1010110</v>
      </c>
      <c r="I99" s="24" t="s">
        <v>19</v>
      </c>
      <c r="J99" s="24"/>
      <c r="K99" s="24"/>
      <c r="L99" s="24"/>
      <c r="M99" s="24"/>
      <c r="N99" s="24"/>
      <c r="O99" s="24"/>
      <c r="P99" s="24"/>
      <c r="Q99" s="24"/>
      <c r="R99" s="83"/>
      <c r="S99" s="82" t="s">
        <v>58</v>
      </c>
      <c r="T99" s="83" t="s">
        <v>131</v>
      </c>
      <c r="U99" s="213" t="str">
        <f t="shared" si="18"/>
        <v>01 011</v>
      </c>
      <c r="V99" s="25" t="s">
        <v>155</v>
      </c>
      <c r="W99" s="68"/>
      <c r="X99" s="68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</row>
    <row r="100" spans="2:91" ht="17" thickBot="1">
      <c r="B100" s="189">
        <v>87</v>
      </c>
      <c r="C100" s="190" t="str">
        <f t="shared" si="12"/>
        <v>#57</v>
      </c>
      <c r="D100" s="191" t="str">
        <f t="shared" si="14"/>
        <v>#AE,#AF</v>
      </c>
      <c r="E100" s="23" t="str">
        <f t="shared" si="15"/>
        <v>1</v>
      </c>
      <c r="F100" s="30" t="str">
        <f t="shared" si="16"/>
        <v>01</v>
      </c>
      <c r="G100" s="40" t="str">
        <f t="shared" si="17"/>
        <v>0111</v>
      </c>
      <c r="H100" s="24" t="str">
        <f t="shared" si="13"/>
        <v>1010111</v>
      </c>
      <c r="I100" s="24"/>
      <c r="J100" s="24"/>
      <c r="K100" s="24"/>
      <c r="L100" s="21"/>
      <c r="M100" s="24"/>
      <c r="N100" s="21"/>
      <c r="O100" s="21"/>
      <c r="P100" s="21"/>
      <c r="Q100" s="21"/>
      <c r="R100" s="83"/>
      <c r="S100" s="82"/>
      <c r="T100" s="83" t="s">
        <v>131</v>
      </c>
      <c r="U100" s="213" t="str">
        <f t="shared" si="18"/>
        <v>01 011</v>
      </c>
      <c r="W100" s="68"/>
      <c r="X100" s="68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</row>
    <row r="101" spans="2:91" ht="17" thickBot="1">
      <c r="B101" s="189">
        <v>88</v>
      </c>
      <c r="C101" s="190" t="str">
        <f t="shared" si="12"/>
        <v>#58</v>
      </c>
      <c r="D101" s="191" t="str">
        <f t="shared" si="14"/>
        <v>#B0,#B1</v>
      </c>
      <c r="E101" s="23" t="str">
        <f t="shared" si="15"/>
        <v>1</v>
      </c>
      <c r="F101" s="30" t="str">
        <f t="shared" si="16"/>
        <v>01</v>
      </c>
      <c r="G101" s="40" t="str">
        <f t="shared" si="17"/>
        <v>1000</v>
      </c>
      <c r="H101" s="24" t="str">
        <f t="shared" si="13"/>
        <v>1011000</v>
      </c>
      <c r="I101" s="268" t="s">
        <v>24</v>
      </c>
      <c r="J101" s="268" t="s">
        <v>24</v>
      </c>
      <c r="K101" s="268" t="s">
        <v>24</v>
      </c>
      <c r="L101" s="24" t="s">
        <v>124</v>
      </c>
      <c r="M101" s="24" t="s">
        <v>376</v>
      </c>
      <c r="N101" s="21" t="s">
        <v>93</v>
      </c>
      <c r="O101" s="21" t="s">
        <v>303</v>
      </c>
      <c r="P101" s="21" t="str">
        <f t="shared" ref="P101:P107" si="20">_xlfn.CONCAT("$DEFINE ",O101," (SM_EX1 &amp; opcf:['b'",H101,"])")</f>
        <v>$DEFINE INST_JMP_I16 (SM_EX1 &amp; opcf:['b'1011000])</v>
      </c>
      <c r="Q101" s="21" t="s">
        <v>106</v>
      </c>
      <c r="R101" s="83" t="s">
        <v>58</v>
      </c>
      <c r="S101" s="82" t="s">
        <v>58</v>
      </c>
      <c r="T101" s="83" t="s">
        <v>130</v>
      </c>
      <c r="U101" s="213" t="str">
        <f t="shared" si="18"/>
        <v>01 100</v>
      </c>
      <c r="V101" s="25" t="s">
        <v>155</v>
      </c>
      <c r="W101" s="68"/>
      <c r="X101" s="70" t="s">
        <v>24</v>
      </c>
      <c r="Y101" s="60"/>
      <c r="Z101" s="104">
        <v>0</v>
      </c>
      <c r="AA101" s="106">
        <v>1</v>
      </c>
      <c r="AB101" s="106">
        <v>1</v>
      </c>
      <c r="AC101" s="102" t="s">
        <v>24</v>
      </c>
      <c r="AD101" s="104">
        <v>0</v>
      </c>
      <c r="AE101" s="107">
        <v>1</v>
      </c>
      <c r="AF101" s="107">
        <v>1</v>
      </c>
      <c r="AG101" s="102" t="s">
        <v>20</v>
      </c>
      <c r="AH101" s="107">
        <v>1</v>
      </c>
      <c r="AI101" s="107">
        <v>1</v>
      </c>
      <c r="AJ101" s="107">
        <v>1</v>
      </c>
      <c r="AK101" s="107">
        <v>1</v>
      </c>
      <c r="AL101" s="62" t="s">
        <v>58</v>
      </c>
      <c r="AM101" s="106">
        <v>1</v>
      </c>
      <c r="AN101" s="106">
        <v>1</v>
      </c>
      <c r="AO101" s="106">
        <v>1</v>
      </c>
      <c r="AP101" s="106">
        <v>1</v>
      </c>
      <c r="AQ101" s="106">
        <v>1</v>
      </c>
      <c r="AR101" s="106">
        <v>1</v>
      </c>
      <c r="AS101" s="62" t="s">
        <v>58</v>
      </c>
      <c r="AT101" s="62" t="s">
        <v>58</v>
      </c>
      <c r="AU101" s="62" t="s">
        <v>58</v>
      </c>
      <c r="AV101" s="60"/>
      <c r="AW101" s="60"/>
      <c r="AX101" s="106">
        <v>1</v>
      </c>
      <c r="AY101" s="106">
        <v>1</v>
      </c>
      <c r="AZ101" s="62" t="s">
        <v>58</v>
      </c>
      <c r="BA101" s="106">
        <v>1</v>
      </c>
      <c r="BB101" s="62" t="s">
        <v>58</v>
      </c>
      <c r="BC101" s="60"/>
      <c r="BD101" s="60"/>
      <c r="BE101" s="106">
        <v>1</v>
      </c>
      <c r="BF101" s="106">
        <v>1</v>
      </c>
      <c r="BG101" s="106">
        <v>1</v>
      </c>
      <c r="BH101" s="106">
        <v>1</v>
      </c>
      <c r="BI101" s="60"/>
      <c r="BJ101" s="106">
        <v>1</v>
      </c>
      <c r="BK101" s="106">
        <v>1</v>
      </c>
      <c r="BL101" s="105">
        <v>0</v>
      </c>
      <c r="BM101" s="106">
        <v>1</v>
      </c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</row>
    <row r="102" spans="2:91" ht="17" thickBot="1">
      <c r="B102" s="189">
        <v>89</v>
      </c>
      <c r="C102" s="190" t="str">
        <f t="shared" si="12"/>
        <v>#59</v>
      </c>
      <c r="D102" s="191" t="str">
        <f t="shared" si="14"/>
        <v>#B2,#B3</v>
      </c>
      <c r="E102" s="23" t="str">
        <f t="shared" si="15"/>
        <v>1</v>
      </c>
      <c r="F102" s="30" t="str">
        <f t="shared" si="16"/>
        <v>01</v>
      </c>
      <c r="G102" s="40" t="str">
        <f t="shared" si="17"/>
        <v>1001</v>
      </c>
      <c r="H102" s="24" t="str">
        <f t="shared" si="13"/>
        <v>1011001</v>
      </c>
      <c r="I102" s="268" t="s">
        <v>24</v>
      </c>
      <c r="J102" s="268" t="s">
        <v>24</v>
      </c>
      <c r="K102" s="268" t="s">
        <v>24</v>
      </c>
      <c r="L102" s="24" t="s">
        <v>124</v>
      </c>
      <c r="M102" s="24" t="s">
        <v>377</v>
      </c>
      <c r="N102" s="21" t="s">
        <v>94</v>
      </c>
      <c r="O102" s="21" t="s">
        <v>304</v>
      </c>
      <c r="P102" s="21" t="str">
        <f t="shared" si="20"/>
        <v>$DEFINE INST_JZ_I16 (SM_EX1 &amp; opcf:['b'1011001])</v>
      </c>
      <c r="Q102" s="21" t="s">
        <v>107</v>
      </c>
      <c r="R102" s="83" t="s">
        <v>58</v>
      </c>
      <c r="S102" s="82" t="s">
        <v>58</v>
      </c>
      <c r="T102" s="83" t="s">
        <v>130</v>
      </c>
      <c r="U102" s="213" t="str">
        <f t="shared" si="18"/>
        <v>01 100</v>
      </c>
      <c r="V102" s="25" t="s">
        <v>155</v>
      </c>
      <c r="W102" s="68"/>
      <c r="X102" s="70" t="s">
        <v>25</v>
      </c>
      <c r="Y102" s="60"/>
      <c r="Z102" s="104">
        <v>0</v>
      </c>
      <c r="AA102" s="106">
        <v>1</v>
      </c>
      <c r="AB102" s="106">
        <v>1</v>
      </c>
      <c r="AC102" s="102" t="s">
        <v>24</v>
      </c>
      <c r="AD102" s="104">
        <v>0</v>
      </c>
      <c r="AE102" s="107">
        <v>1</v>
      </c>
      <c r="AF102" s="107">
        <v>1</v>
      </c>
      <c r="AG102" s="102" t="s">
        <v>20</v>
      </c>
      <c r="AH102" s="107">
        <v>1</v>
      </c>
      <c r="AI102" s="107">
        <v>1</v>
      </c>
      <c r="AJ102" s="107">
        <v>1</v>
      </c>
      <c r="AK102" s="107">
        <v>1</v>
      </c>
      <c r="AL102" s="62" t="s">
        <v>58</v>
      </c>
      <c r="AM102" s="106">
        <v>1</v>
      </c>
      <c r="AN102" s="106">
        <v>1</v>
      </c>
      <c r="AO102" s="106">
        <v>1</v>
      </c>
      <c r="AP102" s="106">
        <v>1</v>
      </c>
      <c r="AQ102" s="106">
        <v>1</v>
      </c>
      <c r="AR102" s="106">
        <v>1</v>
      </c>
      <c r="AS102" s="62" t="s">
        <v>58</v>
      </c>
      <c r="AT102" s="62" t="s">
        <v>58</v>
      </c>
      <c r="AU102" s="62" t="s">
        <v>58</v>
      </c>
      <c r="AV102" s="60"/>
      <c r="AW102" s="60"/>
      <c r="AX102" s="106">
        <v>1</v>
      </c>
      <c r="AY102" s="106">
        <v>1</v>
      </c>
      <c r="AZ102" s="62" t="s">
        <v>58</v>
      </c>
      <c r="BA102" s="106">
        <v>1</v>
      </c>
      <c r="BB102" s="62" t="s">
        <v>58</v>
      </c>
      <c r="BC102" s="60"/>
      <c r="BD102" s="60"/>
      <c r="BE102" s="106">
        <v>1</v>
      </c>
      <c r="BF102" s="106">
        <v>1</v>
      </c>
      <c r="BG102" s="106">
        <v>1</v>
      </c>
      <c r="BH102" s="106">
        <v>1</v>
      </c>
      <c r="BI102" s="60"/>
      <c r="BJ102" s="106">
        <v>1</v>
      </c>
      <c r="BK102" s="106">
        <v>1</v>
      </c>
      <c r="BL102" s="105">
        <v>0</v>
      </c>
      <c r="BM102" s="106">
        <v>1</v>
      </c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</row>
    <row r="103" spans="2:91" ht="17" thickBot="1">
      <c r="B103" s="189">
        <v>90</v>
      </c>
      <c r="C103" s="190" t="str">
        <f t="shared" si="12"/>
        <v>#5A</v>
      </c>
      <c r="D103" s="191" t="str">
        <f t="shared" si="14"/>
        <v>#B4,#B5</v>
      </c>
      <c r="E103" s="23" t="str">
        <f t="shared" si="15"/>
        <v>1</v>
      </c>
      <c r="F103" s="30" t="str">
        <f t="shared" si="16"/>
        <v>01</v>
      </c>
      <c r="G103" s="40" t="str">
        <f t="shared" si="17"/>
        <v>1010</v>
      </c>
      <c r="H103" s="24" t="str">
        <f t="shared" si="13"/>
        <v>1011010</v>
      </c>
      <c r="I103" s="268" t="s">
        <v>24</v>
      </c>
      <c r="J103" s="268" t="s">
        <v>24</v>
      </c>
      <c r="K103" s="268" t="s">
        <v>24</v>
      </c>
      <c r="L103" s="24" t="s">
        <v>124</v>
      </c>
      <c r="M103" s="24" t="s">
        <v>378</v>
      </c>
      <c r="N103" s="21" t="s">
        <v>102</v>
      </c>
      <c r="O103" s="21" t="s">
        <v>305</v>
      </c>
      <c r="P103" s="21" t="str">
        <f t="shared" si="20"/>
        <v>$DEFINE INST_JNZ_I16 (SM_EX1 &amp; opcf:['b'1011010])</v>
      </c>
      <c r="Q103" s="21" t="s">
        <v>108</v>
      </c>
      <c r="R103" s="83" t="s">
        <v>58</v>
      </c>
      <c r="S103" s="82" t="s">
        <v>58</v>
      </c>
      <c r="T103" s="83" t="s">
        <v>129</v>
      </c>
      <c r="U103" s="213" t="str">
        <f t="shared" si="18"/>
        <v>01 101</v>
      </c>
      <c r="V103" s="25" t="s">
        <v>155</v>
      </c>
      <c r="W103" s="68"/>
      <c r="X103" s="70" t="s">
        <v>26</v>
      </c>
      <c r="Y103" s="60"/>
      <c r="Z103" s="104">
        <v>0</v>
      </c>
      <c r="AA103" s="106">
        <v>1</v>
      </c>
      <c r="AB103" s="106">
        <v>1</v>
      </c>
      <c r="AC103" s="102" t="s">
        <v>24</v>
      </c>
      <c r="AD103" s="104">
        <v>0</v>
      </c>
      <c r="AE103" s="107">
        <v>1</v>
      </c>
      <c r="AF103" s="107">
        <v>1</v>
      </c>
      <c r="AG103" s="102" t="s">
        <v>20</v>
      </c>
      <c r="AH103" s="107">
        <v>1</v>
      </c>
      <c r="AI103" s="107">
        <v>1</v>
      </c>
      <c r="AJ103" s="107">
        <v>1</v>
      </c>
      <c r="AK103" s="107">
        <v>1</v>
      </c>
      <c r="AL103" s="62" t="s">
        <v>58</v>
      </c>
      <c r="AM103" s="106">
        <v>1</v>
      </c>
      <c r="AN103" s="106">
        <v>1</v>
      </c>
      <c r="AO103" s="106">
        <v>1</v>
      </c>
      <c r="AP103" s="106">
        <v>1</v>
      </c>
      <c r="AQ103" s="106">
        <v>1</v>
      </c>
      <c r="AR103" s="106">
        <v>1</v>
      </c>
      <c r="AS103" s="62" t="s">
        <v>58</v>
      </c>
      <c r="AT103" s="62" t="s">
        <v>58</v>
      </c>
      <c r="AU103" s="62" t="s">
        <v>58</v>
      </c>
      <c r="AV103" s="60"/>
      <c r="AW103" s="60"/>
      <c r="AX103" s="106">
        <v>1</v>
      </c>
      <c r="AY103" s="106">
        <v>1</v>
      </c>
      <c r="AZ103" s="62" t="s">
        <v>58</v>
      </c>
      <c r="BA103" s="106">
        <v>1</v>
      </c>
      <c r="BB103" s="62" t="s">
        <v>58</v>
      </c>
      <c r="BC103" s="60"/>
      <c r="BD103" s="60"/>
      <c r="BE103" s="106">
        <v>1</v>
      </c>
      <c r="BF103" s="106">
        <v>1</v>
      </c>
      <c r="BG103" s="106">
        <v>1</v>
      </c>
      <c r="BH103" s="106">
        <v>1</v>
      </c>
      <c r="BI103" s="60"/>
      <c r="BJ103" s="106">
        <v>1</v>
      </c>
      <c r="BK103" s="106">
        <v>1</v>
      </c>
      <c r="BL103" s="105">
        <v>0</v>
      </c>
      <c r="BM103" s="106">
        <v>1</v>
      </c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</row>
    <row r="104" spans="2:91" ht="17" thickBot="1">
      <c r="B104" s="189">
        <v>91</v>
      </c>
      <c r="C104" s="190" t="str">
        <f t="shared" si="12"/>
        <v>#5B</v>
      </c>
      <c r="D104" s="191" t="str">
        <f t="shared" si="14"/>
        <v>#B6,#B7</v>
      </c>
      <c r="E104" s="23" t="str">
        <f t="shared" si="15"/>
        <v>1</v>
      </c>
      <c r="F104" s="30" t="str">
        <f t="shared" si="16"/>
        <v>01</v>
      </c>
      <c r="G104" s="40" t="str">
        <f t="shared" si="17"/>
        <v>1011</v>
      </c>
      <c r="H104" s="24" t="str">
        <f t="shared" si="13"/>
        <v>1011011</v>
      </c>
      <c r="I104" s="268" t="s">
        <v>24</v>
      </c>
      <c r="J104" s="268" t="s">
        <v>24</v>
      </c>
      <c r="K104" s="268" t="s">
        <v>24</v>
      </c>
      <c r="L104" s="24" t="s">
        <v>124</v>
      </c>
      <c r="M104" s="24" t="s">
        <v>379</v>
      </c>
      <c r="N104" s="21" t="s">
        <v>103</v>
      </c>
      <c r="O104" s="21" t="s">
        <v>306</v>
      </c>
      <c r="P104" s="21" t="str">
        <f t="shared" si="20"/>
        <v>$DEFINE INST_JC_I16 (SM_EX1 &amp; opcf:['b'1011011])</v>
      </c>
      <c r="Q104" s="21" t="s">
        <v>109</v>
      </c>
      <c r="R104" s="83" t="s">
        <v>58</v>
      </c>
      <c r="S104" s="82" t="s">
        <v>58</v>
      </c>
      <c r="T104" s="83" t="s">
        <v>129</v>
      </c>
      <c r="U104" s="213" t="str">
        <f t="shared" si="18"/>
        <v>01 101</v>
      </c>
      <c r="V104" s="25" t="s">
        <v>155</v>
      </c>
      <c r="W104" s="68"/>
      <c r="X104" s="70" t="s">
        <v>28</v>
      </c>
      <c r="Y104" s="60"/>
      <c r="Z104" s="104">
        <v>0</v>
      </c>
      <c r="AA104" s="106">
        <v>1</v>
      </c>
      <c r="AB104" s="106">
        <v>1</v>
      </c>
      <c r="AC104" s="102" t="s">
        <v>24</v>
      </c>
      <c r="AD104" s="104">
        <v>0</v>
      </c>
      <c r="AE104" s="107">
        <v>1</v>
      </c>
      <c r="AF104" s="107">
        <v>1</v>
      </c>
      <c r="AG104" s="102" t="s">
        <v>20</v>
      </c>
      <c r="AH104" s="107">
        <v>1</v>
      </c>
      <c r="AI104" s="107">
        <v>1</v>
      </c>
      <c r="AJ104" s="107">
        <v>1</v>
      </c>
      <c r="AK104" s="107">
        <v>1</v>
      </c>
      <c r="AL104" s="62" t="s">
        <v>58</v>
      </c>
      <c r="AM104" s="106">
        <v>1</v>
      </c>
      <c r="AN104" s="106">
        <v>1</v>
      </c>
      <c r="AO104" s="106">
        <v>1</v>
      </c>
      <c r="AP104" s="106">
        <v>1</v>
      </c>
      <c r="AQ104" s="106">
        <v>1</v>
      </c>
      <c r="AR104" s="106">
        <v>1</v>
      </c>
      <c r="AS104" s="62" t="s">
        <v>58</v>
      </c>
      <c r="AT104" s="62" t="s">
        <v>58</v>
      </c>
      <c r="AU104" s="62" t="s">
        <v>58</v>
      </c>
      <c r="AV104" s="60"/>
      <c r="AW104" s="60"/>
      <c r="AX104" s="106">
        <v>1</v>
      </c>
      <c r="AY104" s="106">
        <v>1</v>
      </c>
      <c r="AZ104" s="62" t="s">
        <v>58</v>
      </c>
      <c r="BA104" s="106">
        <v>1</v>
      </c>
      <c r="BB104" s="62" t="s">
        <v>58</v>
      </c>
      <c r="BC104" s="60"/>
      <c r="BD104" s="60"/>
      <c r="BE104" s="106">
        <v>1</v>
      </c>
      <c r="BF104" s="106">
        <v>1</v>
      </c>
      <c r="BG104" s="106">
        <v>1</v>
      </c>
      <c r="BH104" s="106">
        <v>1</v>
      </c>
      <c r="BI104" s="60"/>
      <c r="BJ104" s="106">
        <v>1</v>
      </c>
      <c r="BK104" s="106">
        <v>1</v>
      </c>
      <c r="BL104" s="105">
        <v>0</v>
      </c>
      <c r="BM104" s="106">
        <v>1</v>
      </c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</row>
    <row r="105" spans="2:91" ht="17" thickBot="1">
      <c r="B105" s="189">
        <v>92</v>
      </c>
      <c r="C105" s="190" t="str">
        <f t="shared" si="12"/>
        <v>#5C</v>
      </c>
      <c r="D105" s="191" t="str">
        <f t="shared" si="14"/>
        <v>#B8,#B9</v>
      </c>
      <c r="E105" s="23" t="str">
        <f t="shared" si="15"/>
        <v>1</v>
      </c>
      <c r="F105" s="30" t="str">
        <f t="shared" si="16"/>
        <v>01</v>
      </c>
      <c r="G105" s="40" t="str">
        <f t="shared" si="17"/>
        <v>1100</v>
      </c>
      <c r="H105" s="24" t="str">
        <f t="shared" si="13"/>
        <v>1011100</v>
      </c>
      <c r="I105" s="268" t="s">
        <v>24</v>
      </c>
      <c r="J105" s="268" t="s">
        <v>24</v>
      </c>
      <c r="K105" s="268" t="s">
        <v>24</v>
      </c>
      <c r="L105" s="24" t="s">
        <v>124</v>
      </c>
      <c r="M105" s="24" t="s">
        <v>380</v>
      </c>
      <c r="N105" s="21" t="s">
        <v>104</v>
      </c>
      <c r="O105" s="21" t="s">
        <v>307</v>
      </c>
      <c r="P105" s="21" t="str">
        <f t="shared" si="20"/>
        <v>$DEFINE INST_JNC_I16 (SM_EX1 &amp; opcf:['b'1011100])</v>
      </c>
      <c r="Q105" s="21" t="s">
        <v>110</v>
      </c>
      <c r="R105" s="83" t="s">
        <v>58</v>
      </c>
      <c r="S105" s="82" t="s">
        <v>58</v>
      </c>
      <c r="T105" s="83" t="s">
        <v>132</v>
      </c>
      <c r="U105" s="213" t="str">
        <f t="shared" si="18"/>
        <v>01 110</v>
      </c>
      <c r="V105" s="25" t="s">
        <v>155</v>
      </c>
      <c r="W105" s="68"/>
      <c r="X105" s="70" t="s">
        <v>29</v>
      </c>
      <c r="Y105" s="60"/>
      <c r="Z105" s="104">
        <v>0</v>
      </c>
      <c r="AA105" s="106">
        <v>1</v>
      </c>
      <c r="AB105" s="106">
        <v>1</v>
      </c>
      <c r="AC105" s="102" t="s">
        <v>24</v>
      </c>
      <c r="AD105" s="104">
        <v>0</v>
      </c>
      <c r="AE105" s="107">
        <v>1</v>
      </c>
      <c r="AF105" s="107">
        <v>1</v>
      </c>
      <c r="AG105" s="102" t="s">
        <v>20</v>
      </c>
      <c r="AH105" s="107">
        <v>1</v>
      </c>
      <c r="AI105" s="107">
        <v>1</v>
      </c>
      <c r="AJ105" s="107">
        <v>1</v>
      </c>
      <c r="AK105" s="107">
        <v>1</v>
      </c>
      <c r="AL105" s="62" t="s">
        <v>58</v>
      </c>
      <c r="AM105" s="106">
        <v>1</v>
      </c>
      <c r="AN105" s="106">
        <v>1</v>
      </c>
      <c r="AO105" s="106">
        <v>1</v>
      </c>
      <c r="AP105" s="106">
        <v>1</v>
      </c>
      <c r="AQ105" s="106">
        <v>1</v>
      </c>
      <c r="AR105" s="106">
        <v>1</v>
      </c>
      <c r="AS105" s="62" t="s">
        <v>58</v>
      </c>
      <c r="AT105" s="62" t="s">
        <v>58</v>
      </c>
      <c r="AU105" s="62" t="s">
        <v>58</v>
      </c>
      <c r="AV105" s="60"/>
      <c r="AW105" s="60"/>
      <c r="AX105" s="106">
        <v>1</v>
      </c>
      <c r="AY105" s="106">
        <v>1</v>
      </c>
      <c r="AZ105" s="62" t="s">
        <v>58</v>
      </c>
      <c r="BA105" s="106">
        <v>1</v>
      </c>
      <c r="BB105" s="62" t="s">
        <v>58</v>
      </c>
      <c r="BC105" s="60"/>
      <c r="BD105" s="60"/>
      <c r="BE105" s="106">
        <v>1</v>
      </c>
      <c r="BF105" s="106">
        <v>1</v>
      </c>
      <c r="BG105" s="106">
        <v>1</v>
      </c>
      <c r="BH105" s="106">
        <v>1</v>
      </c>
      <c r="BI105" s="60"/>
      <c r="BJ105" s="106">
        <v>1</v>
      </c>
      <c r="BK105" s="106">
        <v>1</v>
      </c>
      <c r="BL105" s="105">
        <v>0</v>
      </c>
      <c r="BM105" s="106">
        <v>1</v>
      </c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</row>
    <row r="106" spans="2:91" ht="17" thickBot="1">
      <c r="B106" s="189">
        <v>93</v>
      </c>
      <c r="C106" s="190" t="str">
        <f t="shared" si="12"/>
        <v>#5D</v>
      </c>
      <c r="D106" s="191" t="str">
        <f t="shared" si="14"/>
        <v>#BA,#BB</v>
      </c>
      <c r="E106" s="23" t="str">
        <f t="shared" si="15"/>
        <v>1</v>
      </c>
      <c r="F106" s="30" t="str">
        <f t="shared" si="16"/>
        <v>01</v>
      </c>
      <c r="G106" s="40" t="str">
        <f t="shared" si="17"/>
        <v>1101</v>
      </c>
      <c r="H106" s="24" t="str">
        <f t="shared" si="13"/>
        <v>1011101</v>
      </c>
      <c r="I106" s="268" t="s">
        <v>24</v>
      </c>
      <c r="J106" s="268" t="s">
        <v>24</v>
      </c>
      <c r="K106" s="268" t="s">
        <v>24</v>
      </c>
      <c r="L106" s="24" t="s">
        <v>124</v>
      </c>
      <c r="M106" s="24" t="s">
        <v>381</v>
      </c>
      <c r="N106" s="21" t="s">
        <v>105</v>
      </c>
      <c r="O106" s="21" t="s">
        <v>308</v>
      </c>
      <c r="P106" s="21" t="str">
        <f t="shared" si="20"/>
        <v>$DEFINE INST_JV_I16 (SM_EX1 &amp; opcf:['b'1011101])</v>
      </c>
      <c r="Q106" s="21" t="s">
        <v>111</v>
      </c>
      <c r="R106" s="83" t="s">
        <v>58</v>
      </c>
      <c r="S106" s="82" t="s">
        <v>58</v>
      </c>
      <c r="T106" s="83" t="s">
        <v>132</v>
      </c>
      <c r="U106" s="213" t="str">
        <f t="shared" si="18"/>
        <v>01 110</v>
      </c>
      <c r="V106" s="25" t="s">
        <v>155</v>
      </c>
      <c r="W106" s="68"/>
      <c r="X106" s="70" t="s">
        <v>27</v>
      </c>
      <c r="Y106" s="60"/>
      <c r="Z106" s="104">
        <v>0</v>
      </c>
      <c r="AA106" s="106">
        <v>1</v>
      </c>
      <c r="AB106" s="106">
        <v>1</v>
      </c>
      <c r="AC106" s="102" t="s">
        <v>24</v>
      </c>
      <c r="AD106" s="104">
        <v>0</v>
      </c>
      <c r="AE106" s="107">
        <v>1</v>
      </c>
      <c r="AF106" s="107">
        <v>1</v>
      </c>
      <c r="AG106" s="102" t="s">
        <v>20</v>
      </c>
      <c r="AH106" s="107">
        <v>1</v>
      </c>
      <c r="AI106" s="107">
        <v>1</v>
      </c>
      <c r="AJ106" s="107">
        <v>1</v>
      </c>
      <c r="AK106" s="107">
        <v>1</v>
      </c>
      <c r="AL106" s="62" t="s">
        <v>58</v>
      </c>
      <c r="AM106" s="106">
        <v>1</v>
      </c>
      <c r="AN106" s="106">
        <v>1</v>
      </c>
      <c r="AO106" s="106">
        <v>1</v>
      </c>
      <c r="AP106" s="106">
        <v>1</v>
      </c>
      <c r="AQ106" s="106">
        <v>1</v>
      </c>
      <c r="AR106" s="106">
        <v>1</v>
      </c>
      <c r="AS106" s="62" t="s">
        <v>58</v>
      </c>
      <c r="AT106" s="62" t="s">
        <v>58</v>
      </c>
      <c r="AU106" s="62" t="s">
        <v>58</v>
      </c>
      <c r="AV106" s="60"/>
      <c r="AW106" s="60"/>
      <c r="AX106" s="106">
        <v>1</v>
      </c>
      <c r="AY106" s="106">
        <v>1</v>
      </c>
      <c r="AZ106" s="62" t="s">
        <v>58</v>
      </c>
      <c r="BA106" s="106">
        <v>1</v>
      </c>
      <c r="BB106" s="62" t="s">
        <v>58</v>
      </c>
      <c r="BC106" s="60"/>
      <c r="BD106" s="60"/>
      <c r="BE106" s="106">
        <v>1</v>
      </c>
      <c r="BF106" s="106">
        <v>1</v>
      </c>
      <c r="BG106" s="106">
        <v>1</v>
      </c>
      <c r="BH106" s="106">
        <v>1</v>
      </c>
      <c r="BI106" s="60"/>
      <c r="BJ106" s="106">
        <v>1</v>
      </c>
      <c r="BK106" s="106">
        <v>1</v>
      </c>
      <c r="BL106" s="105">
        <v>0</v>
      </c>
      <c r="BM106" s="106">
        <v>1</v>
      </c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</row>
    <row r="107" spans="2:91" ht="17" thickBot="1">
      <c r="B107" s="189">
        <v>94</v>
      </c>
      <c r="C107" s="190" t="str">
        <f t="shared" si="12"/>
        <v>#5E</v>
      </c>
      <c r="D107" s="191" t="str">
        <f t="shared" si="14"/>
        <v>#BC,#BD</v>
      </c>
      <c r="E107" s="23" t="str">
        <f t="shared" si="15"/>
        <v>1</v>
      </c>
      <c r="F107" s="30" t="str">
        <f t="shared" si="16"/>
        <v>01</v>
      </c>
      <c r="G107" s="40" t="str">
        <f t="shared" si="17"/>
        <v>1110</v>
      </c>
      <c r="H107" s="24" t="str">
        <f t="shared" si="13"/>
        <v>1011110</v>
      </c>
      <c r="I107" s="268" t="s">
        <v>24</v>
      </c>
      <c r="J107" s="268" t="s">
        <v>24</v>
      </c>
      <c r="K107" s="268" t="s">
        <v>24</v>
      </c>
      <c r="L107" s="24" t="s">
        <v>124</v>
      </c>
      <c r="M107" s="24" t="s">
        <v>382</v>
      </c>
      <c r="N107" s="21" t="s">
        <v>145</v>
      </c>
      <c r="O107" s="21" t="s">
        <v>309</v>
      </c>
      <c r="P107" s="21" t="str">
        <f t="shared" si="20"/>
        <v>$DEFINE INST_JNV_I16 (SM_EX1 &amp; opcf:['b'1011110])</v>
      </c>
      <c r="Q107" s="21" t="s">
        <v>112</v>
      </c>
      <c r="R107" s="83" t="s">
        <v>58</v>
      </c>
      <c r="S107" s="82" t="s">
        <v>58</v>
      </c>
      <c r="T107" s="84" t="s">
        <v>133</v>
      </c>
      <c r="U107" s="213" t="str">
        <f t="shared" si="18"/>
        <v>01 111</v>
      </c>
      <c r="V107" s="25" t="s">
        <v>155</v>
      </c>
      <c r="W107" s="68"/>
      <c r="X107" s="70" t="s">
        <v>30</v>
      </c>
      <c r="Y107" s="60"/>
      <c r="Z107" s="104">
        <v>0</v>
      </c>
      <c r="AA107" s="106">
        <v>1</v>
      </c>
      <c r="AB107" s="106">
        <v>1</v>
      </c>
      <c r="AC107" s="102" t="s">
        <v>24</v>
      </c>
      <c r="AD107" s="104">
        <v>0</v>
      </c>
      <c r="AE107" s="107">
        <v>1</v>
      </c>
      <c r="AF107" s="107">
        <v>1</v>
      </c>
      <c r="AG107" s="102" t="s">
        <v>20</v>
      </c>
      <c r="AH107" s="107">
        <v>1</v>
      </c>
      <c r="AI107" s="107">
        <v>1</v>
      </c>
      <c r="AJ107" s="107">
        <v>1</v>
      </c>
      <c r="AK107" s="107">
        <v>1</v>
      </c>
      <c r="AL107" s="62" t="s">
        <v>58</v>
      </c>
      <c r="AM107" s="106">
        <v>1</v>
      </c>
      <c r="AN107" s="106">
        <v>1</v>
      </c>
      <c r="AO107" s="106">
        <v>1</v>
      </c>
      <c r="AP107" s="106">
        <v>1</v>
      </c>
      <c r="AQ107" s="106">
        <v>1</v>
      </c>
      <c r="AR107" s="106">
        <v>1</v>
      </c>
      <c r="AS107" s="62" t="s">
        <v>58</v>
      </c>
      <c r="AT107" s="62" t="s">
        <v>58</v>
      </c>
      <c r="AU107" s="62" t="s">
        <v>58</v>
      </c>
      <c r="AV107" s="60"/>
      <c r="AW107" s="60"/>
      <c r="AX107" s="106">
        <v>1</v>
      </c>
      <c r="AY107" s="106">
        <v>1</v>
      </c>
      <c r="AZ107" s="62" t="s">
        <v>58</v>
      </c>
      <c r="BA107" s="106">
        <v>1</v>
      </c>
      <c r="BB107" s="62" t="s">
        <v>58</v>
      </c>
      <c r="BC107" s="60"/>
      <c r="BD107" s="60"/>
      <c r="BE107" s="106">
        <v>1</v>
      </c>
      <c r="BF107" s="106">
        <v>1</v>
      </c>
      <c r="BG107" s="106">
        <v>1</v>
      </c>
      <c r="BH107" s="106">
        <v>1</v>
      </c>
      <c r="BI107" s="60"/>
      <c r="BJ107" s="106">
        <v>1</v>
      </c>
      <c r="BK107" s="106">
        <v>1</v>
      </c>
      <c r="BL107" s="105">
        <v>0</v>
      </c>
      <c r="BM107" s="106">
        <v>1</v>
      </c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</row>
    <row r="108" spans="2:91" ht="17" thickBot="1">
      <c r="B108" s="189">
        <v>95</v>
      </c>
      <c r="C108" s="190" t="str">
        <f t="shared" si="12"/>
        <v>#5F</v>
      </c>
      <c r="D108" s="191" t="str">
        <f t="shared" si="14"/>
        <v>#BE,#BF</v>
      </c>
      <c r="E108" s="23" t="str">
        <f t="shared" si="15"/>
        <v>1</v>
      </c>
      <c r="F108" s="30" t="str">
        <f t="shared" si="16"/>
        <v>01</v>
      </c>
      <c r="G108" s="40" t="str">
        <f t="shared" si="17"/>
        <v>1111</v>
      </c>
      <c r="H108" s="24" t="str">
        <f t="shared" si="13"/>
        <v>1011111</v>
      </c>
      <c r="I108" s="24"/>
      <c r="J108" s="24"/>
      <c r="K108" s="24"/>
      <c r="L108" s="24" t="s">
        <v>124</v>
      </c>
      <c r="M108" s="24"/>
      <c r="N108" s="21" t="s">
        <v>143</v>
      </c>
      <c r="O108" s="21"/>
      <c r="P108" s="21"/>
      <c r="Q108" s="21"/>
      <c r="R108" s="83" t="s">
        <v>58</v>
      </c>
      <c r="S108" s="85" t="s">
        <v>19</v>
      </c>
      <c r="T108" s="83" t="s">
        <v>133</v>
      </c>
      <c r="U108" s="213" t="str">
        <f t="shared" si="18"/>
        <v>01 111</v>
      </c>
      <c r="V108" s="25" t="s">
        <v>19</v>
      </c>
      <c r="W108" s="68"/>
      <c r="X108" s="68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</row>
    <row r="109" spans="2:91" ht="17" thickBot="1">
      <c r="B109" s="189">
        <v>96</v>
      </c>
      <c r="C109" s="190" t="str">
        <f t="shared" si="12"/>
        <v>#60</v>
      </c>
      <c r="D109" s="191" t="str">
        <f t="shared" si="14"/>
        <v>#C0,#C1</v>
      </c>
      <c r="E109" s="23" t="str">
        <f t="shared" si="15"/>
        <v>1</v>
      </c>
      <c r="F109" s="30" t="str">
        <f t="shared" si="16"/>
        <v>10</v>
      </c>
      <c r="G109" s="40" t="str">
        <f t="shared" si="17"/>
        <v>0000</v>
      </c>
      <c r="H109" s="24" t="str">
        <f t="shared" si="13"/>
        <v>1100000</v>
      </c>
      <c r="I109" s="268" t="s">
        <v>24</v>
      </c>
      <c r="J109" s="268" t="s">
        <v>24</v>
      </c>
      <c r="K109" s="24" t="s">
        <v>60</v>
      </c>
      <c r="L109" s="24" t="s">
        <v>124</v>
      </c>
      <c r="M109" s="24" t="s">
        <v>383</v>
      </c>
      <c r="N109" s="21" t="s">
        <v>233</v>
      </c>
      <c r="O109" s="21" t="s">
        <v>310</v>
      </c>
      <c r="P109" s="21" t="str">
        <f>_xlfn.CONCAT("$DEFINE ",O109," (SM_EX1 &amp; opcf:['b'",H109,"])")</f>
        <v>$DEFINE INST_STOREW_A_RI16 (SM_EX1 &amp; opcf:['b'1100000])</v>
      </c>
      <c r="Q109" s="21" t="s">
        <v>237</v>
      </c>
      <c r="R109" s="83" t="s">
        <v>58</v>
      </c>
      <c r="S109" s="80" t="s">
        <v>58</v>
      </c>
      <c r="T109" s="86" t="s">
        <v>144</v>
      </c>
      <c r="U109" s="213" t="str">
        <f t="shared" si="18"/>
        <v>10 000</v>
      </c>
      <c r="V109" s="25" t="s">
        <v>156</v>
      </c>
      <c r="W109" s="68">
        <v>16</v>
      </c>
      <c r="X109" s="68"/>
      <c r="Y109" s="60"/>
      <c r="Z109" s="104">
        <v>0</v>
      </c>
      <c r="AA109" s="106">
        <v>1</v>
      </c>
      <c r="AB109" s="104">
        <v>0</v>
      </c>
      <c r="AC109" s="119" t="s">
        <v>29</v>
      </c>
      <c r="AD109" s="107">
        <v>1</v>
      </c>
      <c r="AE109" s="107">
        <v>1</v>
      </c>
      <c r="AF109" s="107">
        <v>1</v>
      </c>
      <c r="AG109" s="102" t="s">
        <v>20</v>
      </c>
      <c r="AH109" s="107">
        <v>1</v>
      </c>
      <c r="AI109" s="107">
        <v>1</v>
      </c>
      <c r="AJ109" s="107">
        <v>1</v>
      </c>
      <c r="AK109" s="107">
        <v>1</v>
      </c>
      <c r="AL109" s="70" t="s">
        <v>24</v>
      </c>
      <c r="AM109" s="104">
        <v>0</v>
      </c>
      <c r="AN109" s="106">
        <v>1</v>
      </c>
      <c r="AO109" s="106">
        <v>1</v>
      </c>
      <c r="AP109" s="106">
        <v>1</v>
      </c>
      <c r="AQ109" s="106">
        <v>1</v>
      </c>
      <c r="AR109" s="106">
        <v>1</v>
      </c>
      <c r="AS109" s="62" t="s">
        <v>58</v>
      </c>
      <c r="AT109" s="62" t="s">
        <v>58</v>
      </c>
      <c r="AU109" s="62" t="s">
        <v>58</v>
      </c>
      <c r="AV109" s="60"/>
      <c r="AW109" s="60"/>
      <c r="AX109" s="104">
        <v>0</v>
      </c>
      <c r="AY109" s="104">
        <v>0</v>
      </c>
      <c r="AZ109" s="104">
        <v>0</v>
      </c>
      <c r="BA109" s="106">
        <v>1</v>
      </c>
      <c r="BB109" s="62" t="s">
        <v>58</v>
      </c>
      <c r="BC109" s="60"/>
      <c r="BD109" s="60"/>
      <c r="BE109" s="104">
        <v>0</v>
      </c>
      <c r="BF109" s="104">
        <v>0</v>
      </c>
      <c r="BG109" s="104">
        <v>0</v>
      </c>
      <c r="BH109" s="104">
        <v>0</v>
      </c>
      <c r="BI109" s="60"/>
      <c r="BJ109" s="106">
        <v>1</v>
      </c>
      <c r="BK109" s="106">
        <v>1</v>
      </c>
      <c r="BL109" s="105">
        <v>0</v>
      </c>
      <c r="BM109" s="106">
        <v>1</v>
      </c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</row>
    <row r="110" spans="2:91" ht="17" thickBot="1">
      <c r="B110" s="189">
        <v>97</v>
      </c>
      <c r="C110" s="190" t="str">
        <f t="shared" si="12"/>
        <v>#61</v>
      </c>
      <c r="D110" s="191" t="str">
        <f t="shared" si="14"/>
        <v>#C2,#C3</v>
      </c>
      <c r="E110" s="23" t="str">
        <f t="shared" si="15"/>
        <v>1</v>
      </c>
      <c r="F110" s="30" t="str">
        <f t="shared" si="16"/>
        <v>10</v>
      </c>
      <c r="G110" s="40" t="str">
        <f t="shared" si="17"/>
        <v>0001</v>
      </c>
      <c r="H110" s="24" t="str">
        <f t="shared" si="13"/>
        <v>1100001</v>
      </c>
      <c r="I110" s="268" t="s">
        <v>24</v>
      </c>
      <c r="J110" s="268" t="s">
        <v>24</v>
      </c>
      <c r="K110" s="24" t="s">
        <v>60</v>
      </c>
      <c r="L110" s="24" t="s">
        <v>124</v>
      </c>
      <c r="M110" s="24" t="s">
        <v>384</v>
      </c>
      <c r="N110" s="21" t="s">
        <v>234</v>
      </c>
      <c r="O110" s="21" t="s">
        <v>333</v>
      </c>
      <c r="P110" s="21" t="str">
        <f>_xlfn.CONCAT("$DEFINE ",O110," (SM_EX1 &amp; opcf:['b'",H110,"])")</f>
        <v>$DEFINE INST_STOREB_A_RI16 (SM_EX1 &amp; opcf:['b'1100001])</v>
      </c>
      <c r="Q110" s="21" t="s">
        <v>238</v>
      </c>
      <c r="R110" s="83" t="s">
        <v>58</v>
      </c>
      <c r="S110" s="82" t="s">
        <v>58</v>
      </c>
      <c r="T110" s="87" t="s">
        <v>144</v>
      </c>
      <c r="U110" s="213" t="str">
        <f t="shared" si="18"/>
        <v>10 000</v>
      </c>
      <c r="V110" s="25" t="s">
        <v>156</v>
      </c>
      <c r="W110" s="68">
        <v>8</v>
      </c>
      <c r="X110" s="68"/>
      <c r="Y110" s="60"/>
      <c r="Z110" s="104">
        <v>0</v>
      </c>
      <c r="AA110" s="106">
        <v>1</v>
      </c>
      <c r="AB110" s="104">
        <v>0</v>
      </c>
      <c r="AC110" s="119" t="s">
        <v>29</v>
      </c>
      <c r="AD110" s="107">
        <v>1</v>
      </c>
      <c r="AE110" s="107">
        <v>1</v>
      </c>
      <c r="AF110" s="107">
        <v>1</v>
      </c>
      <c r="AG110" s="102" t="s">
        <v>20</v>
      </c>
      <c r="AH110" s="107">
        <v>1</v>
      </c>
      <c r="AI110" s="107">
        <v>1</v>
      </c>
      <c r="AJ110" s="107">
        <v>1</v>
      </c>
      <c r="AK110" s="107">
        <v>1</v>
      </c>
      <c r="AL110" s="70" t="s">
        <v>24</v>
      </c>
      <c r="AM110" s="104">
        <v>0</v>
      </c>
      <c r="AN110" s="106">
        <v>1</v>
      </c>
      <c r="AO110" s="106">
        <v>1</v>
      </c>
      <c r="AP110" s="106">
        <v>1</v>
      </c>
      <c r="AQ110" s="106">
        <v>1</v>
      </c>
      <c r="AR110" s="106">
        <v>1</v>
      </c>
      <c r="AS110" s="62" t="s">
        <v>58</v>
      </c>
      <c r="AT110" s="62" t="s">
        <v>58</v>
      </c>
      <c r="AU110" s="62" t="s">
        <v>58</v>
      </c>
      <c r="AV110" s="60"/>
      <c r="AW110" s="60"/>
      <c r="AX110" s="106">
        <v>1</v>
      </c>
      <c r="AY110" s="70" t="s">
        <v>179</v>
      </c>
      <c r="AZ110" s="104">
        <v>0</v>
      </c>
      <c r="BA110" s="70" t="s">
        <v>180</v>
      </c>
      <c r="BB110" s="104">
        <v>0</v>
      </c>
      <c r="BC110" s="60"/>
      <c r="BD110" s="60"/>
      <c r="BE110" s="104">
        <v>0</v>
      </c>
      <c r="BF110" s="104">
        <v>0</v>
      </c>
      <c r="BG110" s="70" t="s">
        <v>180</v>
      </c>
      <c r="BH110" s="70" t="s">
        <v>179</v>
      </c>
      <c r="BI110" s="60"/>
      <c r="BJ110" s="106">
        <v>1</v>
      </c>
      <c r="BK110" s="106">
        <v>1</v>
      </c>
      <c r="BL110" s="105">
        <v>0</v>
      </c>
      <c r="BM110" s="106">
        <v>1</v>
      </c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</row>
    <row r="111" spans="2:91" ht="17" thickBot="1">
      <c r="B111" s="189">
        <v>98</v>
      </c>
      <c r="C111" s="190" t="str">
        <f t="shared" si="12"/>
        <v>#62</v>
      </c>
      <c r="D111" s="191" t="str">
        <f t="shared" si="14"/>
        <v>#C4,#C5</v>
      </c>
      <c r="E111" s="23" t="str">
        <f t="shared" si="15"/>
        <v>1</v>
      </c>
      <c r="F111" s="30" t="str">
        <f t="shared" si="16"/>
        <v>10</v>
      </c>
      <c r="G111" s="40" t="str">
        <f t="shared" si="17"/>
        <v>0010</v>
      </c>
      <c r="H111" s="24" t="str">
        <f t="shared" si="13"/>
        <v>1100010</v>
      </c>
      <c r="I111" s="24"/>
      <c r="J111" s="24"/>
      <c r="K111" s="24"/>
      <c r="L111" s="21"/>
      <c r="M111" s="24"/>
      <c r="N111" s="21"/>
      <c r="O111" s="21"/>
      <c r="P111" s="21"/>
      <c r="Q111" s="21"/>
      <c r="R111" s="83"/>
      <c r="S111" s="82" t="s">
        <v>19</v>
      </c>
      <c r="T111" s="87" t="s">
        <v>133</v>
      </c>
      <c r="U111" s="213" t="str">
        <f t="shared" si="18"/>
        <v>10 001</v>
      </c>
      <c r="W111" s="68"/>
      <c r="X111" s="68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</row>
    <row r="112" spans="2:91" ht="17" thickBot="1">
      <c r="B112" s="189">
        <v>99</v>
      </c>
      <c r="C112" s="190" t="str">
        <f t="shared" si="12"/>
        <v>#63</v>
      </c>
      <c r="D112" s="191" t="str">
        <f t="shared" si="14"/>
        <v>#C6,#C7</v>
      </c>
      <c r="E112" s="23" t="str">
        <f t="shared" si="15"/>
        <v>1</v>
      </c>
      <c r="F112" s="30" t="str">
        <f t="shared" si="16"/>
        <v>10</v>
      </c>
      <c r="G112" s="40" t="str">
        <f t="shared" si="17"/>
        <v>0011</v>
      </c>
      <c r="H112" s="24" t="str">
        <f t="shared" si="13"/>
        <v>1100011</v>
      </c>
      <c r="I112" s="24"/>
      <c r="J112" s="24"/>
      <c r="K112" s="24"/>
      <c r="L112" s="21"/>
      <c r="M112" s="24"/>
      <c r="N112" s="21"/>
      <c r="O112" s="21"/>
      <c r="P112" s="21"/>
      <c r="Q112" s="21"/>
      <c r="R112" s="83"/>
      <c r="S112" s="82" t="s">
        <v>19</v>
      </c>
      <c r="T112" s="87" t="s">
        <v>133</v>
      </c>
      <c r="U112" s="213" t="str">
        <f t="shared" si="18"/>
        <v>10 001</v>
      </c>
      <c r="W112" s="68"/>
      <c r="X112" s="68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</row>
    <row r="113" spans="2:91" ht="17" thickBot="1">
      <c r="B113" s="189">
        <v>100</v>
      </c>
      <c r="C113" s="190" t="str">
        <f t="shared" si="12"/>
        <v>#64</v>
      </c>
      <c r="D113" s="191" t="str">
        <f t="shared" si="14"/>
        <v>#C8,#C9</v>
      </c>
      <c r="E113" s="23" t="str">
        <f t="shared" si="15"/>
        <v>1</v>
      </c>
      <c r="F113" s="30" t="str">
        <f t="shared" si="16"/>
        <v>10</v>
      </c>
      <c r="G113" s="40" t="str">
        <f t="shared" si="17"/>
        <v>0100</v>
      </c>
      <c r="H113" s="24" t="str">
        <f t="shared" si="13"/>
        <v>1100100</v>
      </c>
      <c r="I113" s="24" t="s">
        <v>62</v>
      </c>
      <c r="J113" s="268" t="s">
        <v>24</v>
      </c>
      <c r="K113" s="268" t="s">
        <v>24</v>
      </c>
      <c r="L113" s="24" t="s">
        <v>124</v>
      </c>
      <c r="M113" s="24" t="s">
        <v>385</v>
      </c>
      <c r="N113" s="21" t="s">
        <v>235</v>
      </c>
      <c r="O113" s="21" t="s">
        <v>311</v>
      </c>
      <c r="P113" s="21" t="str">
        <f t="shared" ref="P113:P115" si="21">_xlfn.CONCAT("$DEFINE ",O113," (SM_EX1 &amp; opcf:['b'",H113,"])")</f>
        <v>$DEFINE INST_LOADW_RI16_C (SM_EX1 &amp; opcf:['b'1100100])</v>
      </c>
      <c r="Q113" s="21" t="s">
        <v>239</v>
      </c>
      <c r="R113" s="83" t="s">
        <v>58</v>
      </c>
      <c r="S113" s="82" t="s">
        <v>58</v>
      </c>
      <c r="T113" s="87" t="s">
        <v>133</v>
      </c>
      <c r="U113" s="213" t="str">
        <f t="shared" si="18"/>
        <v>10 010</v>
      </c>
      <c r="V113" s="25" t="s">
        <v>156</v>
      </c>
      <c r="W113" s="68">
        <v>16</v>
      </c>
      <c r="X113" s="68"/>
      <c r="Y113" s="60"/>
      <c r="Z113" s="104">
        <v>0</v>
      </c>
      <c r="AA113" s="106">
        <v>1</v>
      </c>
      <c r="AB113" s="104">
        <v>0</v>
      </c>
      <c r="AC113" s="102" t="s">
        <v>29</v>
      </c>
      <c r="AD113" s="107">
        <v>1</v>
      </c>
      <c r="AE113" s="107">
        <v>1</v>
      </c>
      <c r="AF113" s="107">
        <v>1</v>
      </c>
      <c r="AG113" s="102" t="s">
        <v>20</v>
      </c>
      <c r="AH113" s="107">
        <v>1</v>
      </c>
      <c r="AI113" s="104">
        <v>0</v>
      </c>
      <c r="AJ113" s="107">
        <v>1</v>
      </c>
      <c r="AK113" s="107">
        <v>1</v>
      </c>
      <c r="AL113" s="62" t="s">
        <v>58</v>
      </c>
      <c r="AM113" s="106">
        <v>1</v>
      </c>
      <c r="AN113" s="106">
        <v>1</v>
      </c>
      <c r="AO113" s="106">
        <v>1</v>
      </c>
      <c r="AP113" s="106">
        <v>1</v>
      </c>
      <c r="AQ113" s="106">
        <v>1</v>
      </c>
      <c r="AR113" s="106">
        <v>1</v>
      </c>
      <c r="AS113" s="62" t="s">
        <v>58</v>
      </c>
      <c r="AT113" s="62" t="s">
        <v>58</v>
      </c>
      <c r="AU113" s="62" t="s">
        <v>58</v>
      </c>
      <c r="AV113" s="60"/>
      <c r="AW113" s="60"/>
      <c r="AX113" s="104">
        <v>0</v>
      </c>
      <c r="AY113" s="104">
        <v>0</v>
      </c>
      <c r="AZ113" s="106">
        <v>1</v>
      </c>
      <c r="BA113" s="106">
        <v>1</v>
      </c>
      <c r="BB113" s="62" t="s">
        <v>58</v>
      </c>
      <c r="BC113" s="60"/>
      <c r="BD113" s="60"/>
      <c r="BE113" s="106">
        <v>1</v>
      </c>
      <c r="BF113" s="104">
        <v>0</v>
      </c>
      <c r="BG113" s="104">
        <v>0</v>
      </c>
      <c r="BH113" s="104">
        <v>0</v>
      </c>
      <c r="BI113" s="60"/>
      <c r="BJ113" s="106">
        <v>1</v>
      </c>
      <c r="BK113" s="106">
        <v>1</v>
      </c>
      <c r="BL113" s="105">
        <v>0</v>
      </c>
      <c r="BM113" s="106">
        <v>1</v>
      </c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</row>
    <row r="114" spans="2:91" ht="17" thickBot="1">
      <c r="B114" s="189">
        <v>101</v>
      </c>
      <c r="C114" s="190" t="str">
        <f t="shared" si="12"/>
        <v>#65</v>
      </c>
      <c r="D114" s="191" t="str">
        <f t="shared" si="14"/>
        <v>#CA,#CB</v>
      </c>
      <c r="E114" s="23" t="str">
        <f t="shared" si="15"/>
        <v>1</v>
      </c>
      <c r="F114" s="30" t="str">
        <f t="shared" si="16"/>
        <v>10</v>
      </c>
      <c r="G114" s="40" t="str">
        <f t="shared" si="17"/>
        <v>0101</v>
      </c>
      <c r="H114" s="24" t="str">
        <f t="shared" si="13"/>
        <v>1100101</v>
      </c>
      <c r="I114" s="24" t="s">
        <v>62</v>
      </c>
      <c r="J114" s="268" t="s">
        <v>24</v>
      </c>
      <c r="K114" s="268" t="s">
        <v>24</v>
      </c>
      <c r="L114" s="24" t="s">
        <v>124</v>
      </c>
      <c r="M114" s="24" t="s">
        <v>386</v>
      </c>
      <c r="N114" s="21" t="s">
        <v>236</v>
      </c>
      <c r="O114" s="21" t="s">
        <v>312</v>
      </c>
      <c r="P114" s="21" t="str">
        <f t="shared" si="21"/>
        <v>$DEFINE INST_LOADB_RI16_C (SM_EX1 &amp; opcf:['b'1100101])</v>
      </c>
      <c r="Q114" s="21" t="s">
        <v>240</v>
      </c>
      <c r="R114" s="83" t="s">
        <v>58</v>
      </c>
      <c r="S114" s="82" t="s">
        <v>58</v>
      </c>
      <c r="T114" s="87" t="s">
        <v>133</v>
      </c>
      <c r="U114" s="213" t="str">
        <f t="shared" si="18"/>
        <v>10 010</v>
      </c>
      <c r="V114" s="25" t="s">
        <v>156</v>
      </c>
      <c r="W114" s="68">
        <v>8</v>
      </c>
      <c r="X114" s="68"/>
      <c r="Y114" s="60"/>
      <c r="Z114" s="104">
        <v>0</v>
      </c>
      <c r="AA114" s="106">
        <v>1</v>
      </c>
      <c r="AB114" s="104">
        <v>0</v>
      </c>
      <c r="AC114" s="102" t="s">
        <v>29</v>
      </c>
      <c r="AD114" s="107">
        <v>1</v>
      </c>
      <c r="AE114" s="107">
        <v>1</v>
      </c>
      <c r="AF114" s="107">
        <v>1</v>
      </c>
      <c r="AG114" s="102" t="s">
        <v>20</v>
      </c>
      <c r="AH114" s="107">
        <v>1</v>
      </c>
      <c r="AI114" s="104">
        <v>0</v>
      </c>
      <c r="AJ114" s="104">
        <v>0</v>
      </c>
      <c r="AK114" s="107">
        <v>1</v>
      </c>
      <c r="AL114" s="62" t="s">
        <v>58</v>
      </c>
      <c r="AM114" s="106">
        <v>1</v>
      </c>
      <c r="AN114" s="106">
        <v>1</v>
      </c>
      <c r="AO114" s="106">
        <v>1</v>
      </c>
      <c r="AP114" s="106">
        <v>1</v>
      </c>
      <c r="AQ114" s="106">
        <v>1</v>
      </c>
      <c r="AR114" s="106">
        <v>1</v>
      </c>
      <c r="AS114" s="62" t="s">
        <v>58</v>
      </c>
      <c r="AT114" s="62" t="s">
        <v>58</v>
      </c>
      <c r="AU114" s="62" t="s">
        <v>58</v>
      </c>
      <c r="AV114" s="60"/>
      <c r="AW114" s="60"/>
      <c r="AX114" s="106">
        <v>1</v>
      </c>
      <c r="AY114" s="70" t="s">
        <v>179</v>
      </c>
      <c r="AZ114" s="62" t="s">
        <v>58</v>
      </c>
      <c r="BA114" s="70" t="s">
        <v>180</v>
      </c>
      <c r="BB114" s="106">
        <v>1</v>
      </c>
      <c r="BC114" s="60"/>
      <c r="BD114" s="60"/>
      <c r="BE114" s="106">
        <v>1</v>
      </c>
      <c r="BF114" s="104">
        <v>0</v>
      </c>
      <c r="BG114" s="70" t="s">
        <v>180</v>
      </c>
      <c r="BH114" s="70" t="s">
        <v>179</v>
      </c>
      <c r="BI114" s="60"/>
      <c r="BJ114" s="106">
        <v>1</v>
      </c>
      <c r="BK114" s="106">
        <v>1</v>
      </c>
      <c r="BL114" s="105">
        <v>0</v>
      </c>
      <c r="BM114" s="106">
        <v>1</v>
      </c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</row>
    <row r="115" spans="2:91" ht="17" thickBot="1">
      <c r="B115" s="189">
        <v>102</v>
      </c>
      <c r="C115" s="190" t="str">
        <f t="shared" si="12"/>
        <v>#66</v>
      </c>
      <c r="D115" s="191" t="str">
        <f t="shared" si="14"/>
        <v>#CC,#CD</v>
      </c>
      <c r="E115" s="23" t="str">
        <f t="shared" si="15"/>
        <v>1</v>
      </c>
      <c r="F115" s="30" t="str">
        <f t="shared" si="16"/>
        <v>10</v>
      </c>
      <c r="G115" s="40" t="str">
        <f t="shared" si="17"/>
        <v>0110</v>
      </c>
      <c r="H115" s="24" t="str">
        <f t="shared" si="13"/>
        <v>1100110</v>
      </c>
      <c r="I115" s="24" t="s">
        <v>62</v>
      </c>
      <c r="J115" s="268" t="s">
        <v>24</v>
      </c>
      <c r="K115" s="268" t="s">
        <v>24</v>
      </c>
      <c r="L115" s="24" t="s">
        <v>124</v>
      </c>
      <c r="M115" s="24" t="s">
        <v>387</v>
      </c>
      <c r="N115" s="21" t="s">
        <v>68</v>
      </c>
      <c r="O115" s="21" t="s">
        <v>313</v>
      </c>
      <c r="P115" s="21" t="str">
        <f t="shared" si="21"/>
        <v>$DEFINE INST_LOADI_C_I16 (SM_EX1 &amp; opcf:['b'1100110])</v>
      </c>
      <c r="Q115" s="21" t="s">
        <v>69</v>
      </c>
      <c r="R115" s="83" t="s">
        <v>58</v>
      </c>
      <c r="S115" s="82" t="s">
        <v>58</v>
      </c>
      <c r="T115" s="87" t="s">
        <v>133</v>
      </c>
      <c r="U115" s="213" t="str">
        <f t="shared" si="18"/>
        <v>10 011</v>
      </c>
      <c r="V115" s="25" t="s">
        <v>155</v>
      </c>
      <c r="W115" s="68"/>
      <c r="X115" s="68"/>
      <c r="Y115" s="60"/>
      <c r="Z115" s="104">
        <v>0</v>
      </c>
      <c r="AA115" s="106">
        <v>1</v>
      </c>
      <c r="AB115" s="106">
        <v>1</v>
      </c>
      <c r="AC115" s="102" t="s">
        <v>24</v>
      </c>
      <c r="AD115" s="106">
        <v>1</v>
      </c>
      <c r="AE115" s="106">
        <v>1</v>
      </c>
      <c r="AF115" s="106">
        <v>1</v>
      </c>
      <c r="AG115" s="102" t="s">
        <v>20</v>
      </c>
      <c r="AH115" s="107">
        <v>1</v>
      </c>
      <c r="AI115" s="104">
        <v>0</v>
      </c>
      <c r="AJ115" s="107">
        <v>1</v>
      </c>
      <c r="AK115" s="107">
        <v>1</v>
      </c>
      <c r="AL115" s="70" t="s">
        <v>31</v>
      </c>
      <c r="AM115" s="104">
        <v>0</v>
      </c>
      <c r="AN115" s="106">
        <v>1</v>
      </c>
      <c r="AO115" s="106">
        <v>1</v>
      </c>
      <c r="AP115" s="106">
        <v>1</v>
      </c>
      <c r="AQ115" s="106">
        <v>1</v>
      </c>
      <c r="AR115" s="106">
        <v>1</v>
      </c>
      <c r="AS115" s="62" t="s">
        <v>58</v>
      </c>
      <c r="AT115" s="62" t="s">
        <v>58</v>
      </c>
      <c r="AU115" s="62" t="s">
        <v>58</v>
      </c>
      <c r="AV115" s="60"/>
      <c r="AW115" s="60"/>
      <c r="AX115" s="106">
        <v>1</v>
      </c>
      <c r="AY115" s="106">
        <v>1</v>
      </c>
      <c r="AZ115" s="62" t="s">
        <v>58</v>
      </c>
      <c r="BA115" s="106">
        <v>1</v>
      </c>
      <c r="BB115" s="62" t="s">
        <v>58</v>
      </c>
      <c r="BC115" s="60"/>
      <c r="BD115" s="60"/>
      <c r="BE115" s="106">
        <v>1</v>
      </c>
      <c r="BF115" s="106">
        <v>1</v>
      </c>
      <c r="BG115" s="106">
        <v>1</v>
      </c>
      <c r="BH115" s="106">
        <v>1</v>
      </c>
      <c r="BI115" s="60"/>
      <c r="BJ115" s="106">
        <v>1</v>
      </c>
      <c r="BK115" s="106">
        <v>1</v>
      </c>
      <c r="BL115" s="105">
        <v>0</v>
      </c>
      <c r="BM115" s="106">
        <v>1</v>
      </c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</row>
    <row r="116" spans="2:91" ht="17" thickBot="1">
      <c r="B116" s="189">
        <v>103</v>
      </c>
      <c r="C116" s="190" t="str">
        <f t="shared" si="12"/>
        <v>#67</v>
      </c>
      <c r="D116" s="191" t="str">
        <f t="shared" si="14"/>
        <v>#CE,#CF</v>
      </c>
      <c r="E116" s="23" t="str">
        <f t="shared" si="15"/>
        <v>1</v>
      </c>
      <c r="F116" s="30" t="str">
        <f t="shared" si="16"/>
        <v>10</v>
      </c>
      <c r="G116" s="40" t="str">
        <f t="shared" si="17"/>
        <v>0111</v>
      </c>
      <c r="H116" s="24" t="str">
        <f t="shared" si="13"/>
        <v>1100111</v>
      </c>
      <c r="I116" s="24"/>
      <c r="J116" s="24"/>
      <c r="K116" s="24"/>
      <c r="L116" s="21"/>
      <c r="M116" s="24"/>
      <c r="N116" s="21"/>
      <c r="O116" s="21"/>
      <c r="P116" s="21"/>
      <c r="Q116" s="21"/>
      <c r="R116" s="83"/>
      <c r="S116" s="82" t="s">
        <v>58</v>
      </c>
      <c r="T116" s="87" t="s">
        <v>133</v>
      </c>
      <c r="U116" s="213" t="str">
        <f t="shared" si="18"/>
        <v>10 011</v>
      </c>
      <c r="W116" s="68"/>
      <c r="X116" s="68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</row>
    <row r="117" spans="2:91" ht="17" thickBot="1">
      <c r="B117" s="189">
        <v>104</v>
      </c>
      <c r="C117" s="190" t="str">
        <f t="shared" si="12"/>
        <v>#68</v>
      </c>
      <c r="D117" s="191" t="str">
        <f t="shared" si="14"/>
        <v>#D0,#D1</v>
      </c>
      <c r="E117" s="23" t="str">
        <f t="shared" si="15"/>
        <v>1</v>
      </c>
      <c r="F117" s="30" t="str">
        <f t="shared" si="16"/>
        <v>10</v>
      </c>
      <c r="G117" s="40" t="str">
        <f t="shared" si="17"/>
        <v>1000</v>
      </c>
      <c r="H117" s="24" t="str">
        <f t="shared" si="13"/>
        <v>1101000</v>
      </c>
      <c r="I117" s="24"/>
      <c r="J117" s="24"/>
      <c r="K117" s="268" t="s">
        <v>24</v>
      </c>
      <c r="L117" s="24" t="s">
        <v>124</v>
      </c>
      <c r="M117" s="24" t="s">
        <v>388</v>
      </c>
      <c r="N117" s="21" t="s">
        <v>135</v>
      </c>
      <c r="O117" s="21" t="s">
        <v>314</v>
      </c>
      <c r="P117" s="21" t="str">
        <f t="shared" ref="P117:P123" si="22">_xlfn.CONCAT("$DEFINE ",O117," (SM_EX1 &amp; opcf:['b'",H117,"])")</f>
        <v>$DEFINE INST_JMP_INDI16 (SM_EX1 &amp; opcf:['b'1101000])</v>
      </c>
      <c r="Q117" s="21" t="s">
        <v>137</v>
      </c>
      <c r="R117" s="83" t="s">
        <v>58</v>
      </c>
      <c r="S117" s="82" t="s">
        <v>58</v>
      </c>
      <c r="T117" s="87" t="s">
        <v>133</v>
      </c>
      <c r="U117" s="213" t="str">
        <f t="shared" si="18"/>
        <v>10 100</v>
      </c>
      <c r="V117" s="25" t="s">
        <v>155</v>
      </c>
      <c r="W117" s="68"/>
      <c r="X117" s="70" t="s">
        <v>24</v>
      </c>
      <c r="Y117" s="60"/>
      <c r="Z117" s="104">
        <v>0</v>
      </c>
      <c r="AA117" s="106">
        <v>1</v>
      </c>
      <c r="AB117" s="106">
        <v>1</v>
      </c>
      <c r="AC117" s="102" t="s">
        <v>25</v>
      </c>
      <c r="AD117" s="104">
        <v>0</v>
      </c>
      <c r="AE117" s="107">
        <v>1</v>
      </c>
      <c r="AF117" s="107">
        <v>1</v>
      </c>
      <c r="AG117" s="102" t="s">
        <v>20</v>
      </c>
      <c r="AH117" s="107">
        <v>1</v>
      </c>
      <c r="AI117" s="107">
        <v>1</v>
      </c>
      <c r="AJ117" s="107">
        <v>1</v>
      </c>
      <c r="AK117" s="107">
        <v>1</v>
      </c>
      <c r="AL117" s="62" t="s">
        <v>58</v>
      </c>
      <c r="AM117" s="106">
        <v>1</v>
      </c>
      <c r="AN117" s="106">
        <v>1</v>
      </c>
      <c r="AO117" s="106">
        <v>1</v>
      </c>
      <c r="AP117" s="106">
        <v>1</v>
      </c>
      <c r="AQ117" s="106">
        <v>1</v>
      </c>
      <c r="AR117" s="106">
        <v>1</v>
      </c>
      <c r="AS117" s="62" t="s">
        <v>58</v>
      </c>
      <c r="AT117" s="62" t="s">
        <v>58</v>
      </c>
      <c r="AU117" s="62" t="s">
        <v>58</v>
      </c>
      <c r="AV117" s="60"/>
      <c r="AW117" s="60"/>
      <c r="AX117" s="106">
        <v>1</v>
      </c>
      <c r="AY117" s="106">
        <v>1</v>
      </c>
      <c r="AZ117" s="62" t="s">
        <v>58</v>
      </c>
      <c r="BA117" s="106">
        <v>1</v>
      </c>
      <c r="BB117" s="62" t="s">
        <v>58</v>
      </c>
      <c r="BC117" s="60"/>
      <c r="BD117" s="60"/>
      <c r="BE117" s="106">
        <v>1</v>
      </c>
      <c r="BF117" s="106">
        <v>1</v>
      </c>
      <c r="BG117" s="106">
        <v>1</v>
      </c>
      <c r="BH117" s="106">
        <v>1</v>
      </c>
      <c r="BI117" s="60"/>
      <c r="BJ117" s="106">
        <v>1</v>
      </c>
      <c r="BK117" s="106">
        <v>1</v>
      </c>
      <c r="BL117" s="105">
        <v>0</v>
      </c>
      <c r="BM117" s="106">
        <v>1</v>
      </c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</row>
    <row r="118" spans="2:91" ht="17" thickBot="1">
      <c r="B118" s="189">
        <v>105</v>
      </c>
      <c r="C118" s="190" t="str">
        <f t="shared" si="12"/>
        <v>#69</v>
      </c>
      <c r="D118" s="191" t="str">
        <f t="shared" si="14"/>
        <v>#D2,#D3</v>
      </c>
      <c r="E118" s="23" t="str">
        <f t="shared" si="15"/>
        <v>1</v>
      </c>
      <c r="F118" s="30" t="str">
        <f t="shared" si="16"/>
        <v>10</v>
      </c>
      <c r="G118" s="40" t="str">
        <f t="shared" si="17"/>
        <v>1001</v>
      </c>
      <c r="H118" s="24" t="str">
        <f t="shared" si="13"/>
        <v>1101001</v>
      </c>
      <c r="I118" s="24"/>
      <c r="J118" s="24"/>
      <c r="K118" s="268" t="s">
        <v>24</v>
      </c>
      <c r="L118" s="24" t="s">
        <v>124</v>
      </c>
      <c r="M118" s="24" t="s">
        <v>389</v>
      </c>
      <c r="N118" s="21" t="s">
        <v>136</v>
      </c>
      <c r="O118" s="21" t="s">
        <v>315</v>
      </c>
      <c r="P118" s="21" t="str">
        <f t="shared" si="22"/>
        <v>$DEFINE INST_JZ_INDI16 (SM_EX1 &amp; opcf:['b'1101001])</v>
      </c>
      <c r="Q118" s="21" t="s">
        <v>138</v>
      </c>
      <c r="R118" s="83" t="s">
        <v>58</v>
      </c>
      <c r="S118" s="82" t="s">
        <v>58</v>
      </c>
      <c r="T118" s="87" t="s">
        <v>133</v>
      </c>
      <c r="U118" s="213" t="str">
        <f t="shared" si="18"/>
        <v>10 100</v>
      </c>
      <c r="V118" s="25" t="s">
        <v>155</v>
      </c>
      <c r="W118" s="68"/>
      <c r="X118" s="70" t="s">
        <v>25</v>
      </c>
      <c r="Y118" s="60"/>
      <c r="Z118" s="104">
        <v>0</v>
      </c>
      <c r="AA118" s="106">
        <v>1</v>
      </c>
      <c r="AB118" s="106">
        <v>1</v>
      </c>
      <c r="AC118" s="102" t="s">
        <v>25</v>
      </c>
      <c r="AD118" s="104">
        <v>0</v>
      </c>
      <c r="AE118" s="107">
        <v>1</v>
      </c>
      <c r="AF118" s="107">
        <v>1</v>
      </c>
      <c r="AG118" s="102" t="s">
        <v>20</v>
      </c>
      <c r="AH118" s="107">
        <v>1</v>
      </c>
      <c r="AI118" s="107">
        <v>1</v>
      </c>
      <c r="AJ118" s="107">
        <v>1</v>
      </c>
      <c r="AK118" s="107">
        <v>1</v>
      </c>
      <c r="AL118" s="62" t="s">
        <v>58</v>
      </c>
      <c r="AM118" s="106">
        <v>1</v>
      </c>
      <c r="AN118" s="106">
        <v>1</v>
      </c>
      <c r="AO118" s="106">
        <v>1</v>
      </c>
      <c r="AP118" s="106">
        <v>1</v>
      </c>
      <c r="AQ118" s="106">
        <v>1</v>
      </c>
      <c r="AR118" s="106">
        <v>1</v>
      </c>
      <c r="AS118" s="62" t="s">
        <v>58</v>
      </c>
      <c r="AT118" s="62" t="s">
        <v>58</v>
      </c>
      <c r="AU118" s="62" t="s">
        <v>58</v>
      </c>
      <c r="AV118" s="60"/>
      <c r="AW118" s="60"/>
      <c r="AX118" s="106">
        <v>1</v>
      </c>
      <c r="AY118" s="106">
        <v>1</v>
      </c>
      <c r="AZ118" s="62" t="s">
        <v>58</v>
      </c>
      <c r="BA118" s="106">
        <v>1</v>
      </c>
      <c r="BB118" s="62" t="s">
        <v>58</v>
      </c>
      <c r="BC118" s="60"/>
      <c r="BD118" s="60"/>
      <c r="BE118" s="106">
        <v>1</v>
      </c>
      <c r="BF118" s="106">
        <v>1</v>
      </c>
      <c r="BG118" s="106">
        <v>1</v>
      </c>
      <c r="BH118" s="106">
        <v>1</v>
      </c>
      <c r="BI118" s="60"/>
      <c r="BJ118" s="106">
        <v>1</v>
      </c>
      <c r="BK118" s="106">
        <v>1</v>
      </c>
      <c r="BL118" s="105">
        <v>0</v>
      </c>
      <c r="BM118" s="106">
        <v>1</v>
      </c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</row>
    <row r="119" spans="2:91" ht="17" thickBot="1">
      <c r="B119" s="189">
        <v>106</v>
      </c>
      <c r="C119" s="190" t="str">
        <f t="shared" si="12"/>
        <v>#6A</v>
      </c>
      <c r="D119" s="191" t="str">
        <f t="shared" si="14"/>
        <v>#D4,#D5</v>
      </c>
      <c r="E119" s="23" t="str">
        <f t="shared" si="15"/>
        <v>1</v>
      </c>
      <c r="F119" s="30" t="str">
        <f t="shared" si="16"/>
        <v>10</v>
      </c>
      <c r="G119" s="40" t="str">
        <f t="shared" si="17"/>
        <v>1010</v>
      </c>
      <c r="H119" s="24" t="str">
        <f t="shared" si="13"/>
        <v>1101010</v>
      </c>
      <c r="I119" s="24"/>
      <c r="J119" s="24"/>
      <c r="K119" s="268" t="s">
        <v>24</v>
      </c>
      <c r="L119" s="24" t="s">
        <v>124</v>
      </c>
      <c r="M119" s="24" t="s">
        <v>390</v>
      </c>
      <c r="N119" s="21" t="s">
        <v>139</v>
      </c>
      <c r="O119" s="21" t="s">
        <v>316</v>
      </c>
      <c r="P119" s="21" t="str">
        <f t="shared" si="22"/>
        <v>$DEFINE INST_JNZ_INDI16 (SM_EX1 &amp; opcf:['b'1101010])</v>
      </c>
      <c r="Q119" s="21" t="s">
        <v>241</v>
      </c>
      <c r="R119" s="83" t="s">
        <v>58</v>
      </c>
      <c r="S119" s="82" t="s">
        <v>58</v>
      </c>
      <c r="T119" s="87" t="s">
        <v>133</v>
      </c>
      <c r="U119" s="213" t="str">
        <f t="shared" si="18"/>
        <v>10 101</v>
      </c>
      <c r="V119" s="25" t="s">
        <v>155</v>
      </c>
      <c r="W119" s="68"/>
      <c r="X119" s="70" t="s">
        <v>26</v>
      </c>
      <c r="Y119" s="60"/>
      <c r="Z119" s="104">
        <v>0</v>
      </c>
      <c r="AA119" s="106">
        <v>1</v>
      </c>
      <c r="AB119" s="106">
        <v>1</v>
      </c>
      <c r="AC119" s="102" t="s">
        <v>25</v>
      </c>
      <c r="AD119" s="104">
        <v>0</v>
      </c>
      <c r="AE119" s="107">
        <v>1</v>
      </c>
      <c r="AF119" s="107">
        <v>1</v>
      </c>
      <c r="AG119" s="102" t="s">
        <v>20</v>
      </c>
      <c r="AH119" s="107">
        <v>1</v>
      </c>
      <c r="AI119" s="107">
        <v>1</v>
      </c>
      <c r="AJ119" s="107">
        <v>1</v>
      </c>
      <c r="AK119" s="107">
        <v>1</v>
      </c>
      <c r="AL119" s="62" t="s">
        <v>58</v>
      </c>
      <c r="AM119" s="106">
        <v>1</v>
      </c>
      <c r="AN119" s="106">
        <v>1</v>
      </c>
      <c r="AO119" s="106">
        <v>1</v>
      </c>
      <c r="AP119" s="106">
        <v>1</v>
      </c>
      <c r="AQ119" s="106">
        <v>1</v>
      </c>
      <c r="AR119" s="106">
        <v>1</v>
      </c>
      <c r="AS119" s="62" t="s">
        <v>58</v>
      </c>
      <c r="AT119" s="62" t="s">
        <v>58</v>
      </c>
      <c r="AU119" s="62" t="s">
        <v>58</v>
      </c>
      <c r="AV119" s="60"/>
      <c r="AW119" s="60"/>
      <c r="AX119" s="106">
        <v>1</v>
      </c>
      <c r="AY119" s="106">
        <v>1</v>
      </c>
      <c r="AZ119" s="62" t="s">
        <v>58</v>
      </c>
      <c r="BA119" s="106">
        <v>1</v>
      </c>
      <c r="BB119" s="62" t="s">
        <v>58</v>
      </c>
      <c r="BC119" s="60"/>
      <c r="BD119" s="60"/>
      <c r="BE119" s="106">
        <v>1</v>
      </c>
      <c r="BF119" s="106">
        <v>1</v>
      </c>
      <c r="BG119" s="106">
        <v>1</v>
      </c>
      <c r="BH119" s="106">
        <v>1</v>
      </c>
      <c r="BI119" s="60"/>
      <c r="BJ119" s="106">
        <v>1</v>
      </c>
      <c r="BK119" s="106">
        <v>1</v>
      </c>
      <c r="BL119" s="105">
        <v>0</v>
      </c>
      <c r="BM119" s="106">
        <v>1</v>
      </c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</row>
    <row r="120" spans="2:91" ht="17" thickBot="1">
      <c r="B120" s="189">
        <v>107</v>
      </c>
      <c r="C120" s="190" t="str">
        <f t="shared" si="12"/>
        <v>#6B</v>
      </c>
      <c r="D120" s="191" t="str">
        <f t="shared" si="14"/>
        <v>#D6,#D7</v>
      </c>
      <c r="E120" s="23" t="str">
        <f t="shared" si="15"/>
        <v>1</v>
      </c>
      <c r="F120" s="30" t="str">
        <f t="shared" si="16"/>
        <v>10</v>
      </c>
      <c r="G120" s="40" t="str">
        <f t="shared" si="17"/>
        <v>1011</v>
      </c>
      <c r="H120" s="24" t="str">
        <f t="shared" si="13"/>
        <v>1101011</v>
      </c>
      <c r="I120" s="24"/>
      <c r="J120" s="24"/>
      <c r="K120" s="268" t="s">
        <v>24</v>
      </c>
      <c r="L120" s="24" t="s">
        <v>124</v>
      </c>
      <c r="M120" s="24" t="s">
        <v>391</v>
      </c>
      <c r="N120" s="21" t="s">
        <v>140</v>
      </c>
      <c r="O120" s="21" t="s">
        <v>317</v>
      </c>
      <c r="P120" s="21" t="str">
        <f t="shared" si="22"/>
        <v>$DEFINE INST_JC_INDI16 (SM_EX1 &amp; opcf:['b'1101011])</v>
      </c>
      <c r="Q120" s="21" t="s">
        <v>242</v>
      </c>
      <c r="R120" s="83" t="s">
        <v>58</v>
      </c>
      <c r="S120" s="82" t="s">
        <v>58</v>
      </c>
      <c r="T120" s="87" t="s">
        <v>133</v>
      </c>
      <c r="U120" s="213" t="str">
        <f t="shared" si="18"/>
        <v>10 101</v>
      </c>
      <c r="V120" s="25" t="s">
        <v>155</v>
      </c>
      <c r="W120" s="68"/>
      <c r="X120" s="70" t="s">
        <v>28</v>
      </c>
      <c r="Y120" s="60"/>
      <c r="Z120" s="104">
        <v>0</v>
      </c>
      <c r="AA120" s="106">
        <v>1</v>
      </c>
      <c r="AB120" s="106">
        <v>1</v>
      </c>
      <c r="AC120" s="102" t="s">
        <v>25</v>
      </c>
      <c r="AD120" s="104">
        <v>0</v>
      </c>
      <c r="AE120" s="107">
        <v>1</v>
      </c>
      <c r="AF120" s="107">
        <v>1</v>
      </c>
      <c r="AG120" s="102" t="s">
        <v>20</v>
      </c>
      <c r="AH120" s="107">
        <v>1</v>
      </c>
      <c r="AI120" s="107">
        <v>1</v>
      </c>
      <c r="AJ120" s="107">
        <v>1</v>
      </c>
      <c r="AK120" s="107">
        <v>1</v>
      </c>
      <c r="AL120" s="62" t="s">
        <v>58</v>
      </c>
      <c r="AM120" s="106">
        <v>1</v>
      </c>
      <c r="AN120" s="106">
        <v>1</v>
      </c>
      <c r="AO120" s="106">
        <v>1</v>
      </c>
      <c r="AP120" s="106">
        <v>1</v>
      </c>
      <c r="AQ120" s="106">
        <v>1</v>
      </c>
      <c r="AR120" s="106">
        <v>1</v>
      </c>
      <c r="AS120" s="62" t="s">
        <v>58</v>
      </c>
      <c r="AT120" s="62" t="s">
        <v>58</v>
      </c>
      <c r="AU120" s="62" t="s">
        <v>58</v>
      </c>
      <c r="AV120" s="60"/>
      <c r="AW120" s="60"/>
      <c r="AX120" s="106">
        <v>1</v>
      </c>
      <c r="AY120" s="106">
        <v>1</v>
      </c>
      <c r="AZ120" s="62" t="s">
        <v>58</v>
      </c>
      <c r="BA120" s="106">
        <v>1</v>
      </c>
      <c r="BB120" s="62" t="s">
        <v>58</v>
      </c>
      <c r="BC120" s="60"/>
      <c r="BD120" s="60"/>
      <c r="BE120" s="106">
        <v>1</v>
      </c>
      <c r="BF120" s="106">
        <v>1</v>
      </c>
      <c r="BG120" s="106">
        <v>1</v>
      </c>
      <c r="BH120" s="106">
        <v>1</v>
      </c>
      <c r="BI120" s="60"/>
      <c r="BJ120" s="106">
        <v>1</v>
      </c>
      <c r="BK120" s="106">
        <v>1</v>
      </c>
      <c r="BL120" s="105">
        <v>0</v>
      </c>
      <c r="BM120" s="106">
        <v>1</v>
      </c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</row>
    <row r="121" spans="2:91" ht="17" thickBot="1">
      <c r="B121" s="189">
        <v>108</v>
      </c>
      <c r="C121" s="190" t="str">
        <f t="shared" si="12"/>
        <v>#6C</v>
      </c>
      <c r="D121" s="191" t="str">
        <f t="shared" si="14"/>
        <v>#D8,#D9</v>
      </c>
      <c r="E121" s="23" t="str">
        <f t="shared" si="15"/>
        <v>1</v>
      </c>
      <c r="F121" s="30" t="str">
        <f t="shared" si="16"/>
        <v>10</v>
      </c>
      <c r="G121" s="40" t="str">
        <f t="shared" si="17"/>
        <v>1100</v>
      </c>
      <c r="H121" s="24" t="str">
        <f t="shared" si="13"/>
        <v>1101100</v>
      </c>
      <c r="I121" s="24"/>
      <c r="J121" s="24"/>
      <c r="K121" s="268" t="s">
        <v>24</v>
      </c>
      <c r="L121" s="24" t="s">
        <v>124</v>
      </c>
      <c r="M121" s="24" t="s">
        <v>392</v>
      </c>
      <c r="N121" s="21" t="s">
        <v>141</v>
      </c>
      <c r="O121" s="21" t="s">
        <v>318</v>
      </c>
      <c r="P121" s="21" t="str">
        <f t="shared" si="22"/>
        <v>$DEFINE INST_JNC_INDI16 (SM_EX1 &amp; opcf:['b'1101100])</v>
      </c>
      <c r="Q121" s="21" t="s">
        <v>243</v>
      </c>
      <c r="R121" s="83" t="s">
        <v>58</v>
      </c>
      <c r="S121" s="82" t="s">
        <v>58</v>
      </c>
      <c r="T121" s="87" t="s">
        <v>133</v>
      </c>
      <c r="U121" s="213" t="str">
        <f t="shared" si="18"/>
        <v>10 110</v>
      </c>
      <c r="V121" s="25" t="s">
        <v>155</v>
      </c>
      <c r="W121" s="68"/>
      <c r="X121" s="70" t="s">
        <v>29</v>
      </c>
      <c r="Y121" s="60"/>
      <c r="Z121" s="104">
        <v>0</v>
      </c>
      <c r="AA121" s="106">
        <v>1</v>
      </c>
      <c r="AB121" s="106">
        <v>1</v>
      </c>
      <c r="AC121" s="102" t="s">
        <v>25</v>
      </c>
      <c r="AD121" s="104">
        <v>0</v>
      </c>
      <c r="AE121" s="107">
        <v>1</v>
      </c>
      <c r="AF121" s="107">
        <v>1</v>
      </c>
      <c r="AG121" s="102" t="s">
        <v>20</v>
      </c>
      <c r="AH121" s="107">
        <v>1</v>
      </c>
      <c r="AI121" s="107">
        <v>1</v>
      </c>
      <c r="AJ121" s="107">
        <v>1</v>
      </c>
      <c r="AK121" s="107">
        <v>1</v>
      </c>
      <c r="AL121" s="62" t="s">
        <v>58</v>
      </c>
      <c r="AM121" s="106">
        <v>1</v>
      </c>
      <c r="AN121" s="106">
        <v>1</v>
      </c>
      <c r="AO121" s="106">
        <v>1</v>
      </c>
      <c r="AP121" s="106">
        <v>1</v>
      </c>
      <c r="AQ121" s="106">
        <v>1</v>
      </c>
      <c r="AR121" s="106">
        <v>1</v>
      </c>
      <c r="AS121" s="62" t="s">
        <v>58</v>
      </c>
      <c r="AT121" s="62" t="s">
        <v>58</v>
      </c>
      <c r="AU121" s="62" t="s">
        <v>58</v>
      </c>
      <c r="AV121" s="60"/>
      <c r="AW121" s="60"/>
      <c r="AX121" s="106">
        <v>1</v>
      </c>
      <c r="AY121" s="106">
        <v>1</v>
      </c>
      <c r="AZ121" s="62" t="s">
        <v>58</v>
      </c>
      <c r="BA121" s="106">
        <v>1</v>
      </c>
      <c r="BB121" s="62" t="s">
        <v>58</v>
      </c>
      <c r="BC121" s="60"/>
      <c r="BD121" s="60"/>
      <c r="BE121" s="106">
        <v>1</v>
      </c>
      <c r="BF121" s="106">
        <v>1</v>
      </c>
      <c r="BG121" s="106">
        <v>1</v>
      </c>
      <c r="BH121" s="106">
        <v>1</v>
      </c>
      <c r="BI121" s="60"/>
      <c r="BJ121" s="106">
        <v>1</v>
      </c>
      <c r="BK121" s="106">
        <v>1</v>
      </c>
      <c r="BL121" s="105">
        <v>0</v>
      </c>
      <c r="BM121" s="106">
        <v>1</v>
      </c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</row>
    <row r="122" spans="2:91" ht="17" thickBot="1">
      <c r="B122" s="189">
        <v>109</v>
      </c>
      <c r="C122" s="190" t="str">
        <f t="shared" si="12"/>
        <v>#6D</v>
      </c>
      <c r="D122" s="191" t="str">
        <f t="shared" si="14"/>
        <v>#DA,#DB</v>
      </c>
      <c r="E122" s="23" t="str">
        <f t="shared" si="15"/>
        <v>1</v>
      </c>
      <c r="F122" s="30" t="str">
        <f t="shared" si="16"/>
        <v>10</v>
      </c>
      <c r="G122" s="40" t="str">
        <f t="shared" si="17"/>
        <v>1101</v>
      </c>
      <c r="H122" s="24" t="str">
        <f t="shared" si="13"/>
        <v>1101101</v>
      </c>
      <c r="I122" s="24"/>
      <c r="J122" s="24"/>
      <c r="K122" s="268" t="s">
        <v>24</v>
      </c>
      <c r="L122" s="24" t="s">
        <v>124</v>
      </c>
      <c r="M122" s="24" t="s">
        <v>393</v>
      </c>
      <c r="N122" s="21" t="s">
        <v>142</v>
      </c>
      <c r="O122" s="21" t="s">
        <v>319</v>
      </c>
      <c r="P122" s="21" t="str">
        <f t="shared" si="22"/>
        <v>$DEFINE INST_JV_INDI16 (SM_EX1 &amp; opcf:['b'1101101])</v>
      </c>
      <c r="Q122" s="21" t="s">
        <v>244</v>
      </c>
      <c r="R122" s="83" t="s">
        <v>58</v>
      </c>
      <c r="S122" s="82" t="s">
        <v>58</v>
      </c>
      <c r="T122" s="87" t="s">
        <v>133</v>
      </c>
      <c r="U122" s="213" t="str">
        <f t="shared" si="18"/>
        <v>10 110</v>
      </c>
      <c r="V122" s="25" t="s">
        <v>155</v>
      </c>
      <c r="W122" s="68"/>
      <c r="X122" s="70" t="s">
        <v>27</v>
      </c>
      <c r="Y122" s="60"/>
      <c r="Z122" s="104">
        <v>0</v>
      </c>
      <c r="AA122" s="106">
        <v>1</v>
      </c>
      <c r="AB122" s="106">
        <v>1</v>
      </c>
      <c r="AC122" s="102" t="s">
        <v>25</v>
      </c>
      <c r="AD122" s="104">
        <v>0</v>
      </c>
      <c r="AE122" s="107">
        <v>1</v>
      </c>
      <c r="AF122" s="107">
        <v>1</v>
      </c>
      <c r="AG122" s="102" t="s">
        <v>20</v>
      </c>
      <c r="AH122" s="107">
        <v>1</v>
      </c>
      <c r="AI122" s="107">
        <v>1</v>
      </c>
      <c r="AJ122" s="107">
        <v>1</v>
      </c>
      <c r="AK122" s="107">
        <v>1</v>
      </c>
      <c r="AL122" s="62" t="s">
        <v>58</v>
      </c>
      <c r="AM122" s="106">
        <v>1</v>
      </c>
      <c r="AN122" s="106">
        <v>1</v>
      </c>
      <c r="AO122" s="106">
        <v>1</v>
      </c>
      <c r="AP122" s="106">
        <v>1</v>
      </c>
      <c r="AQ122" s="106">
        <v>1</v>
      </c>
      <c r="AR122" s="106">
        <v>1</v>
      </c>
      <c r="AS122" s="62" t="s">
        <v>58</v>
      </c>
      <c r="AT122" s="62" t="s">
        <v>58</v>
      </c>
      <c r="AU122" s="62" t="s">
        <v>58</v>
      </c>
      <c r="AV122" s="60"/>
      <c r="AW122" s="60"/>
      <c r="AX122" s="106">
        <v>1</v>
      </c>
      <c r="AY122" s="106">
        <v>1</v>
      </c>
      <c r="AZ122" s="62" t="s">
        <v>58</v>
      </c>
      <c r="BA122" s="106">
        <v>1</v>
      </c>
      <c r="BB122" s="62" t="s">
        <v>58</v>
      </c>
      <c r="BC122" s="60"/>
      <c r="BD122" s="60"/>
      <c r="BE122" s="106">
        <v>1</v>
      </c>
      <c r="BF122" s="106">
        <v>1</v>
      </c>
      <c r="BG122" s="106">
        <v>1</v>
      </c>
      <c r="BH122" s="106">
        <v>1</v>
      </c>
      <c r="BI122" s="60"/>
      <c r="BJ122" s="106">
        <v>1</v>
      </c>
      <c r="BK122" s="106">
        <v>1</v>
      </c>
      <c r="BL122" s="105">
        <v>0</v>
      </c>
      <c r="BM122" s="106">
        <v>1</v>
      </c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</row>
    <row r="123" spans="2:91" ht="17" thickBot="1">
      <c r="B123" s="189">
        <v>110</v>
      </c>
      <c r="C123" s="190" t="str">
        <f t="shared" si="12"/>
        <v>#6E</v>
      </c>
      <c r="D123" s="191" t="str">
        <f t="shared" si="14"/>
        <v>#DC,#DD</v>
      </c>
      <c r="E123" s="23" t="str">
        <f t="shared" si="15"/>
        <v>1</v>
      </c>
      <c r="F123" s="30" t="str">
        <f t="shared" si="16"/>
        <v>10</v>
      </c>
      <c r="G123" s="40" t="str">
        <f t="shared" si="17"/>
        <v>1110</v>
      </c>
      <c r="H123" s="24" t="str">
        <f t="shared" si="13"/>
        <v>1101110</v>
      </c>
      <c r="I123" s="24"/>
      <c r="J123" s="24"/>
      <c r="K123" s="268" t="s">
        <v>24</v>
      </c>
      <c r="L123" s="24" t="s">
        <v>124</v>
      </c>
      <c r="M123" s="24" t="s">
        <v>394</v>
      </c>
      <c r="N123" s="21" t="s">
        <v>196</v>
      </c>
      <c r="O123" s="21" t="s">
        <v>320</v>
      </c>
      <c r="P123" s="21" t="str">
        <f t="shared" si="22"/>
        <v>$DEFINE INST_JNV_INDI16 (SM_EX1 &amp; opcf:['b'1101110])</v>
      </c>
      <c r="Q123" s="21" t="s">
        <v>245</v>
      </c>
      <c r="R123" s="83" t="s">
        <v>58</v>
      </c>
      <c r="S123" s="82" t="s">
        <v>58</v>
      </c>
      <c r="T123" s="87" t="s">
        <v>133</v>
      </c>
      <c r="U123" s="213" t="str">
        <f t="shared" si="18"/>
        <v>10 111</v>
      </c>
      <c r="V123" s="25" t="s">
        <v>155</v>
      </c>
      <c r="W123" s="68"/>
      <c r="X123" s="70" t="s">
        <v>30</v>
      </c>
      <c r="Y123" s="60"/>
      <c r="Z123" s="104">
        <v>0</v>
      </c>
      <c r="AA123" s="106">
        <v>1</v>
      </c>
      <c r="AB123" s="106">
        <v>1</v>
      </c>
      <c r="AC123" s="102" t="s">
        <v>25</v>
      </c>
      <c r="AD123" s="104">
        <v>0</v>
      </c>
      <c r="AE123" s="107">
        <v>1</v>
      </c>
      <c r="AF123" s="107">
        <v>1</v>
      </c>
      <c r="AG123" s="102" t="s">
        <v>20</v>
      </c>
      <c r="AH123" s="107">
        <v>1</v>
      </c>
      <c r="AI123" s="107">
        <v>1</v>
      </c>
      <c r="AJ123" s="107">
        <v>1</v>
      </c>
      <c r="AK123" s="107">
        <v>1</v>
      </c>
      <c r="AL123" s="62" t="s">
        <v>58</v>
      </c>
      <c r="AM123" s="106">
        <v>1</v>
      </c>
      <c r="AN123" s="106">
        <v>1</v>
      </c>
      <c r="AO123" s="106">
        <v>1</v>
      </c>
      <c r="AP123" s="106">
        <v>1</v>
      </c>
      <c r="AQ123" s="107">
        <v>1</v>
      </c>
      <c r="AR123" s="106">
        <v>1</v>
      </c>
      <c r="AS123" s="62" t="s">
        <v>58</v>
      </c>
      <c r="AT123" s="62" t="s">
        <v>58</v>
      </c>
      <c r="AU123" s="62" t="s">
        <v>58</v>
      </c>
      <c r="AV123" s="60"/>
      <c r="AW123" s="60"/>
      <c r="AX123" s="106">
        <v>1</v>
      </c>
      <c r="AY123" s="106">
        <v>1</v>
      </c>
      <c r="AZ123" s="62" t="s">
        <v>58</v>
      </c>
      <c r="BA123" s="106">
        <v>1</v>
      </c>
      <c r="BB123" s="62" t="s">
        <v>58</v>
      </c>
      <c r="BC123" s="60"/>
      <c r="BD123" s="60"/>
      <c r="BE123" s="106">
        <v>1</v>
      </c>
      <c r="BF123" s="106">
        <v>1</v>
      </c>
      <c r="BG123" s="106">
        <v>1</v>
      </c>
      <c r="BH123" s="106">
        <v>1</v>
      </c>
      <c r="BI123" s="60"/>
      <c r="BJ123" s="106">
        <v>1</v>
      </c>
      <c r="BK123" s="106">
        <v>1</v>
      </c>
      <c r="BL123" s="105">
        <v>0</v>
      </c>
      <c r="BM123" s="106">
        <v>1</v>
      </c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</row>
    <row r="124" spans="2:91" ht="17" thickBot="1">
      <c r="B124" s="189">
        <v>111</v>
      </c>
      <c r="C124" s="190" t="str">
        <f t="shared" si="12"/>
        <v>#6F</v>
      </c>
      <c r="D124" s="191" t="str">
        <f t="shared" si="14"/>
        <v>#DE,#DF</v>
      </c>
      <c r="E124" s="23" t="str">
        <f t="shared" si="15"/>
        <v>1</v>
      </c>
      <c r="F124" s="30" t="str">
        <f t="shared" si="16"/>
        <v>10</v>
      </c>
      <c r="G124" s="40" t="str">
        <f t="shared" si="17"/>
        <v>1111</v>
      </c>
      <c r="H124" s="24" t="str">
        <f t="shared" si="13"/>
        <v>1101111</v>
      </c>
      <c r="I124" s="24"/>
      <c r="J124" s="24"/>
      <c r="K124" s="24"/>
      <c r="L124" s="24" t="s">
        <v>124</v>
      </c>
      <c r="M124" s="24"/>
      <c r="N124" s="21" t="s">
        <v>143</v>
      </c>
      <c r="O124" s="21"/>
      <c r="P124" s="21"/>
      <c r="Q124" s="21"/>
      <c r="R124" s="83" t="s">
        <v>58</v>
      </c>
      <c r="S124" s="82" t="s">
        <v>58</v>
      </c>
      <c r="T124" s="88" t="s">
        <v>133</v>
      </c>
      <c r="U124" s="213" t="str">
        <f t="shared" si="18"/>
        <v>10 111</v>
      </c>
      <c r="V124" s="25" t="s">
        <v>19</v>
      </c>
      <c r="W124" s="68"/>
      <c r="X124" s="68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</row>
    <row r="125" spans="2:91" ht="17" thickBot="1">
      <c r="B125" s="189">
        <v>112</v>
      </c>
      <c r="C125" s="190" t="str">
        <f t="shared" si="12"/>
        <v>#70</v>
      </c>
      <c r="D125" s="191" t="str">
        <f t="shared" si="14"/>
        <v>#E0,#E1</v>
      </c>
      <c r="E125" s="66" t="str">
        <f t="shared" si="15"/>
        <v>1</v>
      </c>
      <c r="F125" s="49" t="str">
        <f t="shared" si="16"/>
        <v>11</v>
      </c>
      <c r="G125" s="50" t="str">
        <f t="shared" si="17"/>
        <v>0000</v>
      </c>
      <c r="H125" s="66" t="str">
        <f t="shared" si="13"/>
        <v>1110000</v>
      </c>
      <c r="I125" s="66"/>
      <c r="J125" s="66"/>
      <c r="K125" s="66"/>
      <c r="L125" s="195"/>
      <c r="M125" s="66"/>
      <c r="N125" s="195"/>
      <c r="O125" s="195"/>
      <c r="P125" s="195"/>
      <c r="Q125" s="195"/>
      <c r="R125" s="215"/>
      <c r="S125" s="89" t="s">
        <v>19</v>
      </c>
      <c r="T125" s="90" t="s">
        <v>144</v>
      </c>
      <c r="U125" s="216" t="str">
        <f t="shared" si="18"/>
        <v>11 000</v>
      </c>
      <c r="W125" s="68"/>
      <c r="X125" s="68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</row>
    <row r="126" spans="2:91" ht="17" thickBot="1">
      <c r="B126" s="189">
        <v>113</v>
      </c>
      <c r="C126" s="190" t="str">
        <f t="shared" si="12"/>
        <v>#71</v>
      </c>
      <c r="D126" s="191" t="str">
        <f t="shared" si="14"/>
        <v>#E2,#E3</v>
      </c>
      <c r="E126" s="66" t="str">
        <f t="shared" si="15"/>
        <v>1</v>
      </c>
      <c r="F126" s="51" t="str">
        <f t="shared" si="16"/>
        <v>11</v>
      </c>
      <c r="G126" s="50" t="str">
        <f t="shared" si="17"/>
        <v>0001</v>
      </c>
      <c r="H126" s="66" t="str">
        <f t="shared" si="13"/>
        <v>1110001</v>
      </c>
      <c r="I126" s="66"/>
      <c r="J126" s="66"/>
      <c r="K126" s="66"/>
      <c r="L126" s="195"/>
      <c r="M126" s="66"/>
      <c r="N126" s="195"/>
      <c r="O126" s="195"/>
      <c r="P126" s="195"/>
      <c r="Q126" s="195"/>
      <c r="R126" s="215"/>
      <c r="S126" s="91" t="s">
        <v>19</v>
      </c>
      <c r="T126" s="92" t="s">
        <v>144</v>
      </c>
      <c r="U126" s="216" t="str">
        <f t="shared" si="18"/>
        <v>11 000</v>
      </c>
      <c r="W126" s="68"/>
      <c r="X126" s="68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</row>
    <row r="127" spans="2:91" ht="17" thickBot="1">
      <c r="B127" s="189">
        <v>114</v>
      </c>
      <c r="C127" s="190" t="str">
        <f t="shared" si="12"/>
        <v>#72</v>
      </c>
      <c r="D127" s="191" t="str">
        <f t="shared" si="14"/>
        <v>#E4,#E5</v>
      </c>
      <c r="E127" s="66" t="str">
        <f t="shared" si="15"/>
        <v>1</v>
      </c>
      <c r="F127" s="51" t="str">
        <f t="shared" si="16"/>
        <v>11</v>
      </c>
      <c r="G127" s="50" t="str">
        <f t="shared" si="17"/>
        <v>0010</v>
      </c>
      <c r="H127" s="66" t="str">
        <f t="shared" si="13"/>
        <v>1110010</v>
      </c>
      <c r="I127" s="66"/>
      <c r="J127" s="66"/>
      <c r="K127" s="66"/>
      <c r="L127" s="195"/>
      <c r="M127" s="66"/>
      <c r="N127" s="195"/>
      <c r="O127" s="195"/>
      <c r="P127" s="195"/>
      <c r="Q127" s="195"/>
      <c r="R127" s="215"/>
      <c r="S127" s="91" t="s">
        <v>19</v>
      </c>
      <c r="T127" s="92" t="s">
        <v>133</v>
      </c>
      <c r="U127" s="216" t="str">
        <f t="shared" si="18"/>
        <v>11 001</v>
      </c>
      <c r="W127" s="68"/>
      <c r="X127" s="68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</row>
    <row r="128" spans="2:91" ht="17" thickBot="1">
      <c r="B128" s="189">
        <v>115</v>
      </c>
      <c r="C128" s="190" t="str">
        <f t="shared" si="12"/>
        <v>#73</v>
      </c>
      <c r="D128" s="191" t="str">
        <f t="shared" si="14"/>
        <v>#E6,#E7</v>
      </c>
      <c r="E128" s="66" t="str">
        <f t="shared" si="15"/>
        <v>1</v>
      </c>
      <c r="F128" s="51" t="str">
        <f t="shared" si="16"/>
        <v>11</v>
      </c>
      <c r="G128" s="50" t="str">
        <f t="shared" si="17"/>
        <v>0011</v>
      </c>
      <c r="H128" s="66" t="str">
        <f t="shared" si="13"/>
        <v>1110011</v>
      </c>
      <c r="I128" s="66"/>
      <c r="J128" s="66"/>
      <c r="K128" s="66"/>
      <c r="L128" s="195"/>
      <c r="M128" s="66"/>
      <c r="N128" s="195"/>
      <c r="O128" s="195"/>
      <c r="P128" s="195"/>
      <c r="Q128" s="195"/>
      <c r="R128" s="215"/>
      <c r="S128" s="91" t="s">
        <v>19</v>
      </c>
      <c r="T128" s="92" t="s">
        <v>133</v>
      </c>
      <c r="U128" s="216" t="str">
        <f t="shared" si="18"/>
        <v>11 001</v>
      </c>
      <c r="W128" s="68"/>
      <c r="X128" s="68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</row>
    <row r="129" spans="2:91" ht="17" thickBot="1">
      <c r="B129" s="189">
        <v>116</v>
      </c>
      <c r="C129" s="190" t="str">
        <f t="shared" si="12"/>
        <v>#74</v>
      </c>
      <c r="D129" s="191" t="str">
        <f t="shared" si="14"/>
        <v>#E8,#E9</v>
      </c>
      <c r="E129" s="66" t="str">
        <f t="shared" si="15"/>
        <v>1</v>
      </c>
      <c r="F129" s="48" t="str">
        <f t="shared" si="16"/>
        <v>11</v>
      </c>
      <c r="G129" s="230" t="str">
        <f t="shared" si="17"/>
        <v>0100</v>
      </c>
      <c r="H129" s="66" t="str">
        <f t="shared" si="13"/>
        <v>1110100</v>
      </c>
      <c r="I129" s="66"/>
      <c r="J129" s="66"/>
      <c r="K129" s="66"/>
      <c r="L129" s="195"/>
      <c r="M129" s="66"/>
      <c r="N129" s="195"/>
      <c r="O129" s="195"/>
      <c r="P129" s="195"/>
      <c r="Q129" s="195"/>
      <c r="R129" s="215"/>
      <c r="S129" s="91" t="s">
        <v>19</v>
      </c>
      <c r="T129" s="92" t="s">
        <v>133</v>
      </c>
      <c r="U129" s="216" t="str">
        <f t="shared" ref="U129" si="23">_xlfn.CONCAT(MID(DEC2BIN(B129,8),3,2)," ",MID(DEC2BIN(B129,8),5,3))</f>
        <v>11 010</v>
      </c>
      <c r="W129" s="68"/>
      <c r="X129" s="68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</row>
    <row r="130" spans="2:91" ht="17" thickBot="1">
      <c r="B130" s="189">
        <v>116</v>
      </c>
      <c r="C130" s="190" t="s">
        <v>19</v>
      </c>
      <c r="D130" s="191" t="s">
        <v>19</v>
      </c>
      <c r="E130" s="66"/>
      <c r="F130" s="48"/>
      <c r="G130" s="231"/>
      <c r="H130" s="66" t="str">
        <f t="shared" si="13"/>
        <v>1110100</v>
      </c>
      <c r="I130" s="66"/>
      <c r="J130" s="66"/>
      <c r="K130" s="66"/>
      <c r="L130" s="195"/>
      <c r="M130" s="66"/>
      <c r="N130" s="195"/>
      <c r="O130" s="195"/>
      <c r="P130" s="195"/>
      <c r="Q130" s="195"/>
      <c r="R130" s="215"/>
      <c r="S130" s="91" t="s">
        <v>19</v>
      </c>
      <c r="T130" s="92" t="s">
        <v>133</v>
      </c>
      <c r="U130" s="216" t="str">
        <f t="shared" si="18"/>
        <v>11 010</v>
      </c>
      <c r="W130" s="68"/>
      <c r="X130" s="68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</row>
    <row r="131" spans="2:91" ht="17" thickBot="1">
      <c r="B131" s="189">
        <v>117</v>
      </c>
      <c r="C131" s="190" t="str">
        <f t="shared" si="12"/>
        <v>#75</v>
      </c>
      <c r="D131" s="191" t="str">
        <f t="shared" si="14"/>
        <v>#EA,#EB</v>
      </c>
      <c r="E131" s="66" t="str">
        <f t="shared" si="15"/>
        <v>1</v>
      </c>
      <c r="F131" s="51" t="str">
        <f t="shared" si="16"/>
        <v>11</v>
      </c>
      <c r="G131" s="171" t="str">
        <f t="shared" si="17"/>
        <v>0101</v>
      </c>
      <c r="H131" s="66" t="str">
        <f t="shared" si="13"/>
        <v>1110101</v>
      </c>
      <c r="I131" s="66"/>
      <c r="J131" s="66"/>
      <c r="K131" s="66"/>
      <c r="L131" s="195"/>
      <c r="M131" s="66"/>
      <c r="N131" s="195"/>
      <c r="O131" s="195"/>
      <c r="P131" s="195"/>
      <c r="Q131" s="195"/>
      <c r="R131" s="215"/>
      <c r="S131" s="91" t="s">
        <v>19</v>
      </c>
      <c r="T131" s="92" t="s">
        <v>133</v>
      </c>
      <c r="U131" s="216" t="str">
        <f t="shared" si="18"/>
        <v>11 010</v>
      </c>
      <c r="V131" s="25" t="s">
        <v>19</v>
      </c>
      <c r="W131" s="68" t="s">
        <v>19</v>
      </c>
      <c r="X131" s="68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</row>
    <row r="132" spans="2:91" ht="17" thickBot="1">
      <c r="B132" s="189">
        <v>118</v>
      </c>
      <c r="C132" s="190" t="str">
        <f t="shared" si="12"/>
        <v>#76</v>
      </c>
      <c r="D132" s="191" t="str">
        <f t="shared" si="14"/>
        <v>#EC,#ED</v>
      </c>
      <c r="E132" s="66" t="str">
        <f t="shared" si="15"/>
        <v>1</v>
      </c>
      <c r="F132" s="51" t="str">
        <f t="shared" si="16"/>
        <v>11</v>
      </c>
      <c r="G132" s="50" t="str">
        <f t="shared" si="17"/>
        <v>0110</v>
      </c>
      <c r="H132" s="66" t="str">
        <f t="shared" si="13"/>
        <v>1110110</v>
      </c>
      <c r="I132" s="66"/>
      <c r="J132" s="66"/>
      <c r="K132" s="269" t="s">
        <v>24</v>
      </c>
      <c r="L132" s="195" t="s">
        <v>124</v>
      </c>
      <c r="M132" s="66"/>
      <c r="N132" s="195" t="s">
        <v>147</v>
      </c>
      <c r="O132" s="195" t="s">
        <v>321</v>
      </c>
      <c r="P132" s="195" t="str">
        <f>_xlfn.CONCAT("$DEFINE ",O132," (SM_EX1 &amp; opcf:['b'",H132,"])")</f>
        <v>$DEFINE INST_CALL_INDI16 (SM_EX1 &amp; opcf:['b'1110110])</v>
      </c>
      <c r="Q132" s="195" t="s">
        <v>197</v>
      </c>
      <c r="R132" s="215"/>
      <c r="S132" s="91" t="s">
        <v>58</v>
      </c>
      <c r="T132" s="92" t="s">
        <v>133</v>
      </c>
      <c r="U132" s="216" t="str">
        <f t="shared" si="18"/>
        <v>11 011</v>
      </c>
      <c r="W132" s="68"/>
      <c r="X132" s="68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</row>
    <row r="133" spans="2:91" ht="17" thickBot="1">
      <c r="B133" s="189">
        <v>119</v>
      </c>
      <c r="C133" s="190" t="str">
        <f t="shared" si="12"/>
        <v>#77</v>
      </c>
      <c r="D133" s="191" t="str">
        <f t="shared" si="14"/>
        <v>#EE,#EF</v>
      </c>
      <c r="E133" s="66" t="str">
        <f t="shared" si="15"/>
        <v>1</v>
      </c>
      <c r="F133" s="51" t="str">
        <f t="shared" si="16"/>
        <v>11</v>
      </c>
      <c r="G133" s="50" t="str">
        <f t="shared" si="17"/>
        <v>0111</v>
      </c>
      <c r="H133" s="66" t="str">
        <f t="shared" si="13"/>
        <v>1110111</v>
      </c>
      <c r="I133" s="66"/>
      <c r="J133" s="66"/>
      <c r="K133" s="66"/>
      <c r="L133" s="195"/>
      <c r="M133" s="66"/>
      <c r="N133" s="195"/>
      <c r="O133" s="195" t="s">
        <v>19</v>
      </c>
      <c r="P133" s="195"/>
      <c r="Q133" s="195"/>
      <c r="R133" s="215"/>
      <c r="S133" s="91" t="s">
        <v>58</v>
      </c>
      <c r="T133" s="92" t="s">
        <v>133</v>
      </c>
      <c r="U133" s="216" t="str">
        <f t="shared" si="18"/>
        <v>11 011</v>
      </c>
      <c r="W133" s="68"/>
      <c r="X133" s="68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</row>
    <row r="134" spans="2:91" ht="17" thickBot="1">
      <c r="B134" s="189">
        <v>120</v>
      </c>
      <c r="C134" s="190" t="str">
        <f t="shared" si="12"/>
        <v>#78</v>
      </c>
      <c r="D134" s="191" t="str">
        <f t="shared" si="14"/>
        <v>#F0,#F1</v>
      </c>
      <c r="E134" s="180" t="str">
        <f t="shared" si="15"/>
        <v>1</v>
      </c>
      <c r="F134" s="232" t="str">
        <f t="shared" si="16"/>
        <v>11</v>
      </c>
      <c r="G134" s="230" t="str">
        <f t="shared" si="17"/>
        <v>1000</v>
      </c>
      <c r="H134" s="66" t="str">
        <f t="shared" si="13"/>
        <v>1111000</v>
      </c>
      <c r="I134" s="66"/>
      <c r="J134" s="66"/>
      <c r="K134" s="269" t="s">
        <v>24</v>
      </c>
      <c r="L134" s="197" t="s">
        <v>124</v>
      </c>
      <c r="M134" s="266" t="s">
        <v>395</v>
      </c>
      <c r="N134" s="267" t="s">
        <v>198</v>
      </c>
      <c r="O134" s="197" t="s">
        <v>322</v>
      </c>
      <c r="P134" s="195" t="str">
        <f>_xlfn.CONCAT("$DEFINE ",O134," (SM_EX1 &amp; opcf:['b'",H134,"])")</f>
        <v>$DEFINE INST_CALL_I16 (SM_EX1 &amp; opcf:['b'1111000])</v>
      </c>
      <c r="Q134" s="197"/>
      <c r="R134" s="172" t="s">
        <v>58</v>
      </c>
      <c r="S134" s="173" t="s">
        <v>58</v>
      </c>
      <c r="T134" s="174" t="s">
        <v>133</v>
      </c>
      <c r="U134" s="217" t="str">
        <f t="shared" si="18"/>
        <v>11 100</v>
      </c>
      <c r="V134" s="144" t="s">
        <v>156</v>
      </c>
      <c r="W134" s="145">
        <v>16</v>
      </c>
      <c r="X134" s="145"/>
      <c r="Y134" s="146"/>
      <c r="Z134" s="147">
        <v>1</v>
      </c>
      <c r="AA134" s="168">
        <v>0</v>
      </c>
      <c r="AB134" s="147">
        <v>1</v>
      </c>
      <c r="AC134" s="102" t="s">
        <v>24</v>
      </c>
      <c r="AD134" s="149">
        <v>1</v>
      </c>
      <c r="AE134" s="149">
        <v>1</v>
      </c>
      <c r="AF134" s="151">
        <v>0</v>
      </c>
      <c r="AG134" s="148" t="s">
        <v>23</v>
      </c>
      <c r="AH134" s="149">
        <v>1</v>
      </c>
      <c r="AI134" s="149">
        <v>1</v>
      </c>
      <c r="AJ134" s="149">
        <v>1</v>
      </c>
      <c r="AK134" s="149">
        <v>1</v>
      </c>
      <c r="AL134" s="150" t="s">
        <v>58</v>
      </c>
      <c r="AM134" s="147">
        <v>1</v>
      </c>
      <c r="AN134" s="147">
        <v>1</v>
      </c>
      <c r="AO134" s="147">
        <v>1</v>
      </c>
      <c r="AP134" s="147">
        <v>1</v>
      </c>
      <c r="AQ134" s="149">
        <v>1</v>
      </c>
      <c r="AR134" s="147">
        <v>1</v>
      </c>
      <c r="AS134" s="150" t="s">
        <v>58</v>
      </c>
      <c r="AT134" s="150" t="s">
        <v>58</v>
      </c>
      <c r="AU134" s="150" t="s">
        <v>58</v>
      </c>
      <c r="AV134" s="146"/>
      <c r="AW134" s="146"/>
      <c r="AX134" s="147">
        <v>1</v>
      </c>
      <c r="AY134" s="147">
        <v>1</v>
      </c>
      <c r="AZ134" s="150" t="s">
        <v>58</v>
      </c>
      <c r="BA134" s="147">
        <v>1</v>
      </c>
      <c r="BB134" s="150" t="s">
        <v>58</v>
      </c>
      <c r="BC134" s="146"/>
      <c r="BD134" s="146"/>
      <c r="BE134" s="168">
        <v>0</v>
      </c>
      <c r="BF134" s="168">
        <v>0</v>
      </c>
      <c r="BG134" s="168">
        <v>0</v>
      </c>
      <c r="BH134" s="168">
        <v>0</v>
      </c>
      <c r="BI134" s="146"/>
      <c r="BJ134" s="147">
        <v>1</v>
      </c>
      <c r="BK134" s="147">
        <v>1</v>
      </c>
      <c r="BL134" s="151">
        <v>0</v>
      </c>
      <c r="BM134" s="152">
        <v>1</v>
      </c>
      <c r="BN134" s="65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</row>
    <row r="135" spans="2:91" ht="17" thickBot="1">
      <c r="B135" s="189">
        <v>120</v>
      </c>
      <c r="C135" s="190" t="s">
        <v>19</v>
      </c>
      <c r="D135" s="191" t="s">
        <v>19</v>
      </c>
      <c r="E135" s="181"/>
      <c r="F135" s="233"/>
      <c r="G135" s="234"/>
      <c r="H135" s="66" t="str">
        <f t="shared" si="13"/>
        <v>1111000</v>
      </c>
      <c r="I135" s="66"/>
      <c r="J135" s="66"/>
      <c r="K135" s="269" t="s">
        <v>24</v>
      </c>
      <c r="L135" s="198" t="s">
        <v>229</v>
      </c>
      <c r="M135" s="181"/>
      <c r="N135" s="198" t="s">
        <v>199</v>
      </c>
      <c r="O135" s="197" t="s">
        <v>324</v>
      </c>
      <c r="P135" s="195" t="str">
        <f>_xlfn.CONCAT("$DEFINE ",O135," (SM_EX2 &amp; opcf:['b'",H135,"])")</f>
        <v>$DEFINE INST_CALL_I16_2 (SM_EX2 &amp; opcf:['b'1111000])</v>
      </c>
      <c r="Q135" s="198"/>
      <c r="R135" s="175" t="s">
        <v>58</v>
      </c>
      <c r="S135" s="176" t="s">
        <v>58</v>
      </c>
      <c r="T135" s="177" t="s">
        <v>19</v>
      </c>
      <c r="U135" s="218" t="s">
        <v>19</v>
      </c>
      <c r="V135" s="157"/>
      <c r="W135" s="158"/>
      <c r="X135" s="158"/>
      <c r="Y135" s="159"/>
      <c r="Z135" s="163">
        <v>0</v>
      </c>
      <c r="AA135" s="160">
        <v>1</v>
      </c>
      <c r="AB135" s="160">
        <v>1</v>
      </c>
      <c r="AC135" s="161" t="s">
        <v>26</v>
      </c>
      <c r="AD135" s="162">
        <v>1</v>
      </c>
      <c r="AE135" s="162">
        <v>1</v>
      </c>
      <c r="AF135" s="162">
        <v>1</v>
      </c>
      <c r="AG135" s="161" t="s">
        <v>20</v>
      </c>
      <c r="AH135" s="162">
        <v>1</v>
      </c>
      <c r="AI135" s="162">
        <v>1</v>
      </c>
      <c r="AJ135" s="162">
        <v>1</v>
      </c>
      <c r="AK135" s="162">
        <v>1</v>
      </c>
      <c r="AL135" s="164" t="s">
        <v>58</v>
      </c>
      <c r="AM135" s="160">
        <v>1</v>
      </c>
      <c r="AN135" s="160">
        <v>1</v>
      </c>
      <c r="AO135" s="160">
        <v>1</v>
      </c>
      <c r="AP135" s="160">
        <v>1</v>
      </c>
      <c r="AQ135" s="162">
        <v>1</v>
      </c>
      <c r="AR135" s="160">
        <v>1</v>
      </c>
      <c r="AS135" s="164" t="s">
        <v>58</v>
      </c>
      <c r="AT135" s="164" t="s">
        <v>58</v>
      </c>
      <c r="AU135" s="164" t="s">
        <v>58</v>
      </c>
      <c r="AV135" s="159"/>
      <c r="AW135" s="159"/>
      <c r="AX135" s="160">
        <v>1</v>
      </c>
      <c r="AY135" s="160">
        <v>1</v>
      </c>
      <c r="AZ135" s="164" t="s">
        <v>58</v>
      </c>
      <c r="BA135" s="160">
        <v>1</v>
      </c>
      <c r="BB135" s="164" t="s">
        <v>58</v>
      </c>
      <c r="BC135" s="159"/>
      <c r="BD135" s="159"/>
      <c r="BE135" s="160">
        <v>1</v>
      </c>
      <c r="BF135" s="160">
        <v>1</v>
      </c>
      <c r="BG135" s="160">
        <v>1</v>
      </c>
      <c r="BH135" s="160">
        <v>1</v>
      </c>
      <c r="BI135" s="159"/>
      <c r="BJ135" s="160">
        <v>1</v>
      </c>
      <c r="BK135" s="160">
        <v>1</v>
      </c>
      <c r="BL135" s="160">
        <v>1</v>
      </c>
      <c r="BM135" s="170">
        <v>0</v>
      </c>
      <c r="BN135" s="65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</row>
    <row r="136" spans="2:91" ht="17" thickBot="1">
      <c r="B136" s="189">
        <v>121</v>
      </c>
      <c r="C136" s="190" t="str">
        <f t="shared" si="12"/>
        <v>#79</v>
      </c>
      <c r="D136" s="191" t="str">
        <f t="shared" si="14"/>
        <v>#F2,#F3</v>
      </c>
      <c r="E136" s="180" t="str">
        <f t="shared" si="15"/>
        <v>1</v>
      </c>
      <c r="F136" s="232" t="str">
        <f t="shared" si="16"/>
        <v>11</v>
      </c>
      <c r="G136" s="230" t="str">
        <f t="shared" si="17"/>
        <v>1001</v>
      </c>
      <c r="H136" s="66" t="str">
        <f t="shared" si="13"/>
        <v>1111001</v>
      </c>
      <c r="I136" s="66"/>
      <c r="J136" s="66"/>
      <c r="K136" s="269" t="s">
        <v>24</v>
      </c>
      <c r="L136" s="197" t="s">
        <v>229</v>
      </c>
      <c r="M136" s="266" t="s">
        <v>396</v>
      </c>
      <c r="N136" s="267" t="s">
        <v>230</v>
      </c>
      <c r="O136" s="197" t="s">
        <v>323</v>
      </c>
      <c r="P136" s="195" t="str">
        <f>_xlfn.CONCAT("$DEFINE ",O136," (SM_EX1 &amp; opcf:['b'",H136,"])")</f>
        <v>$DEFINE INST_CALL_RI16 (SM_EX1 &amp; opcf:['b'1111001])</v>
      </c>
      <c r="Q136" s="197"/>
      <c r="R136" s="172" t="s">
        <v>58</v>
      </c>
      <c r="S136" s="173" t="s">
        <v>58</v>
      </c>
      <c r="T136" s="174" t="s">
        <v>133</v>
      </c>
      <c r="U136" s="217" t="str">
        <f t="shared" si="18"/>
        <v>11 100</v>
      </c>
      <c r="V136" s="144" t="s">
        <v>156</v>
      </c>
      <c r="W136" s="145">
        <v>16</v>
      </c>
      <c r="X136" s="145"/>
      <c r="Y136" s="146"/>
      <c r="Z136" s="147">
        <v>1</v>
      </c>
      <c r="AA136" s="168">
        <v>0</v>
      </c>
      <c r="AB136" s="147">
        <v>1</v>
      </c>
      <c r="AC136" s="102" t="s">
        <v>24</v>
      </c>
      <c r="AD136" s="149">
        <v>1</v>
      </c>
      <c r="AE136" s="149">
        <v>1</v>
      </c>
      <c r="AF136" s="151">
        <v>0</v>
      </c>
      <c r="AG136" s="148" t="s">
        <v>23</v>
      </c>
      <c r="AH136" s="149">
        <v>1</v>
      </c>
      <c r="AI136" s="149">
        <v>1</v>
      </c>
      <c r="AJ136" s="149">
        <v>1</v>
      </c>
      <c r="AK136" s="149">
        <v>1</v>
      </c>
      <c r="AL136" s="150" t="s">
        <v>58</v>
      </c>
      <c r="AM136" s="147">
        <v>1</v>
      </c>
      <c r="AN136" s="147">
        <v>1</v>
      </c>
      <c r="AO136" s="147">
        <v>1</v>
      </c>
      <c r="AP136" s="147">
        <v>1</v>
      </c>
      <c r="AQ136" s="149">
        <v>1</v>
      </c>
      <c r="AR136" s="147">
        <v>1</v>
      </c>
      <c r="AS136" s="150" t="s">
        <v>58</v>
      </c>
      <c r="AT136" s="150" t="s">
        <v>58</v>
      </c>
      <c r="AU136" s="150" t="s">
        <v>58</v>
      </c>
      <c r="AV136" s="146"/>
      <c r="AW136" s="146"/>
      <c r="AX136" s="147">
        <v>1</v>
      </c>
      <c r="AY136" s="147">
        <v>1</v>
      </c>
      <c r="AZ136" s="150" t="s">
        <v>58</v>
      </c>
      <c r="BA136" s="147">
        <v>1</v>
      </c>
      <c r="BB136" s="150" t="s">
        <v>58</v>
      </c>
      <c r="BC136" s="146"/>
      <c r="BD136" s="146"/>
      <c r="BE136" s="168">
        <v>0</v>
      </c>
      <c r="BF136" s="168">
        <v>0</v>
      </c>
      <c r="BG136" s="168">
        <v>0</v>
      </c>
      <c r="BH136" s="168">
        <v>0</v>
      </c>
      <c r="BI136" s="146"/>
      <c r="BJ136" s="147">
        <v>1</v>
      </c>
      <c r="BK136" s="147">
        <v>1</v>
      </c>
      <c r="BL136" s="151">
        <v>0</v>
      </c>
      <c r="BM136" s="152">
        <v>1</v>
      </c>
      <c r="BN136" s="65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</row>
    <row r="137" spans="2:91" ht="17" thickBot="1">
      <c r="B137" s="189">
        <v>121</v>
      </c>
      <c r="C137" s="190" t="s">
        <v>19</v>
      </c>
      <c r="D137" s="191" t="s">
        <v>19</v>
      </c>
      <c r="E137" s="181"/>
      <c r="F137" s="233"/>
      <c r="G137" s="231"/>
      <c r="H137" s="66" t="str">
        <f t="shared" si="13"/>
        <v>1111001</v>
      </c>
      <c r="I137" s="66"/>
      <c r="J137" s="66"/>
      <c r="K137" s="269" t="s">
        <v>24</v>
      </c>
      <c r="L137" s="198" t="s">
        <v>229</v>
      </c>
      <c r="M137" s="181"/>
      <c r="N137" s="198" t="s">
        <v>231</v>
      </c>
      <c r="O137" s="197" t="s">
        <v>325</v>
      </c>
      <c r="P137" s="195" t="str">
        <f>_xlfn.CONCAT("$DEFINE ",O137," (SM_EX2 &amp; opcf:['b'",H137,"])")</f>
        <v>$DEFINE INST_CALL_RI16_2 (SM_EX2 &amp; opcf:['b'1111001])</v>
      </c>
      <c r="Q137" s="198"/>
      <c r="R137" s="175" t="s">
        <v>58</v>
      </c>
      <c r="S137" s="176" t="s">
        <v>58</v>
      </c>
      <c r="T137" s="177"/>
      <c r="U137" s="219"/>
      <c r="V137" s="157"/>
      <c r="W137" s="158"/>
      <c r="X137" s="158"/>
      <c r="Y137" s="159"/>
      <c r="Z137" s="163">
        <v>0</v>
      </c>
      <c r="AA137" s="160">
        <v>1</v>
      </c>
      <c r="AB137" s="160">
        <v>1</v>
      </c>
      <c r="AC137" s="161" t="s">
        <v>28</v>
      </c>
      <c r="AD137" s="162">
        <v>1</v>
      </c>
      <c r="AE137" s="162">
        <v>1</v>
      </c>
      <c r="AF137" s="162">
        <v>1</v>
      </c>
      <c r="AG137" s="161" t="s">
        <v>20</v>
      </c>
      <c r="AH137" s="162">
        <v>1</v>
      </c>
      <c r="AI137" s="162">
        <v>1</v>
      </c>
      <c r="AJ137" s="162">
        <v>1</v>
      </c>
      <c r="AK137" s="162">
        <v>1</v>
      </c>
      <c r="AL137" s="164" t="s">
        <v>58</v>
      </c>
      <c r="AM137" s="160">
        <v>1</v>
      </c>
      <c r="AN137" s="160">
        <v>1</v>
      </c>
      <c r="AO137" s="160">
        <v>1</v>
      </c>
      <c r="AP137" s="160">
        <v>1</v>
      </c>
      <c r="AQ137" s="162">
        <v>1</v>
      </c>
      <c r="AR137" s="160">
        <v>1</v>
      </c>
      <c r="AS137" s="164" t="s">
        <v>58</v>
      </c>
      <c r="AT137" s="164" t="s">
        <v>58</v>
      </c>
      <c r="AU137" s="164" t="s">
        <v>58</v>
      </c>
      <c r="AV137" s="159"/>
      <c r="AW137" s="159"/>
      <c r="AX137" s="160">
        <v>1</v>
      </c>
      <c r="AY137" s="160">
        <v>1</v>
      </c>
      <c r="AZ137" s="164" t="s">
        <v>58</v>
      </c>
      <c r="BA137" s="160">
        <v>1</v>
      </c>
      <c r="BB137" s="164" t="s">
        <v>58</v>
      </c>
      <c r="BC137" s="159"/>
      <c r="BD137" s="159"/>
      <c r="BE137" s="160">
        <v>1</v>
      </c>
      <c r="BF137" s="160">
        <v>1</v>
      </c>
      <c r="BG137" s="160">
        <v>1</v>
      </c>
      <c r="BH137" s="160">
        <v>1</v>
      </c>
      <c r="BI137" s="159"/>
      <c r="BJ137" s="160">
        <v>1</v>
      </c>
      <c r="BK137" s="160">
        <v>1</v>
      </c>
      <c r="BL137" s="160">
        <v>1</v>
      </c>
      <c r="BM137" s="170">
        <v>0</v>
      </c>
      <c r="BN137" s="65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</row>
    <row r="138" spans="2:91" ht="17" thickBot="1">
      <c r="B138" s="189">
        <v>122</v>
      </c>
      <c r="C138" s="190" t="str">
        <f t="shared" ref="C138:C143" si="24">_xlfn.CONCAT("#",DEC2HEX(B138))</f>
        <v>#7A</v>
      </c>
      <c r="D138" s="191" t="str">
        <f t="shared" si="14"/>
        <v>#F4,#F5</v>
      </c>
      <c r="E138" s="66" t="str">
        <f t="shared" si="15"/>
        <v>1</v>
      </c>
      <c r="F138" s="51" t="str">
        <f t="shared" si="16"/>
        <v>11</v>
      </c>
      <c r="G138" s="171" t="str">
        <f t="shared" si="17"/>
        <v>1010</v>
      </c>
      <c r="H138" s="66" t="str">
        <f t="shared" si="13"/>
        <v>1111010</v>
      </c>
      <c r="I138" s="66"/>
      <c r="J138" s="66"/>
      <c r="K138" s="66"/>
      <c r="L138" s="195"/>
      <c r="M138" s="66"/>
      <c r="N138" s="195"/>
      <c r="O138" s="195"/>
      <c r="P138" s="195"/>
      <c r="Q138" s="195"/>
      <c r="R138" s="215"/>
      <c r="S138" s="91"/>
      <c r="T138" s="92" t="s">
        <v>133</v>
      </c>
      <c r="U138" s="216" t="str">
        <f t="shared" si="18"/>
        <v>11 101</v>
      </c>
      <c r="W138" s="68"/>
      <c r="X138" s="68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</row>
    <row r="139" spans="2:91" ht="17" thickBot="1">
      <c r="B139" s="189">
        <v>123</v>
      </c>
      <c r="C139" s="190" t="str">
        <f t="shared" si="24"/>
        <v>#7B</v>
      </c>
      <c r="D139" s="191" t="str">
        <f t="shared" si="14"/>
        <v>#F6,#F7</v>
      </c>
      <c r="E139" s="66" t="str">
        <f t="shared" si="15"/>
        <v>1</v>
      </c>
      <c r="F139" s="51" t="str">
        <f t="shared" si="16"/>
        <v>11</v>
      </c>
      <c r="G139" s="50" t="str">
        <f t="shared" si="17"/>
        <v>1011</v>
      </c>
      <c r="H139" s="66" t="str">
        <f t="shared" ref="H139:H143" si="25">DEC2BIN(B139,7)</f>
        <v>1111011</v>
      </c>
      <c r="I139" s="66"/>
      <c r="J139" s="66"/>
      <c r="K139" s="66"/>
      <c r="L139" s="195"/>
      <c r="M139" s="66"/>
      <c r="N139" s="195"/>
      <c r="O139" s="195"/>
      <c r="P139" s="195"/>
      <c r="Q139" s="195"/>
      <c r="R139" s="215"/>
      <c r="S139" s="91"/>
      <c r="T139" s="92" t="s">
        <v>133</v>
      </c>
      <c r="U139" s="216" t="str">
        <f t="shared" si="18"/>
        <v>11 101</v>
      </c>
      <c r="W139" s="68"/>
      <c r="X139" s="68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</row>
    <row r="140" spans="2:91" ht="17" thickBot="1">
      <c r="B140" s="189">
        <v>124</v>
      </c>
      <c r="C140" s="190" t="str">
        <f t="shared" si="24"/>
        <v>#7C</v>
      </c>
      <c r="D140" s="191" t="str">
        <f t="shared" si="14"/>
        <v>#F8,#F9</v>
      </c>
      <c r="E140" s="66" t="str">
        <f t="shared" si="15"/>
        <v>1</v>
      </c>
      <c r="F140" s="51" t="str">
        <f t="shared" si="16"/>
        <v>11</v>
      </c>
      <c r="G140" s="50" t="str">
        <f t="shared" si="17"/>
        <v>1100</v>
      </c>
      <c r="H140" s="66" t="str">
        <f t="shared" si="25"/>
        <v>1111100</v>
      </c>
      <c r="I140" s="66"/>
      <c r="J140" s="66"/>
      <c r="K140" s="66"/>
      <c r="L140" s="195"/>
      <c r="M140" s="66"/>
      <c r="N140" s="195"/>
      <c r="O140" s="195"/>
      <c r="P140" s="195"/>
      <c r="Q140" s="195"/>
      <c r="R140" s="215"/>
      <c r="S140" s="91"/>
      <c r="T140" s="92" t="s">
        <v>133</v>
      </c>
      <c r="U140" s="216" t="str">
        <f t="shared" si="18"/>
        <v>11 110</v>
      </c>
      <c r="W140" s="68"/>
      <c r="X140" s="68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</row>
    <row r="141" spans="2:91" ht="17" thickBot="1">
      <c r="B141" s="189">
        <v>125</v>
      </c>
      <c r="C141" s="190" t="str">
        <f t="shared" si="24"/>
        <v>#7D</v>
      </c>
      <c r="D141" s="191" t="str">
        <f t="shared" ref="D141:D143" si="26">_xlfn.CONCAT("#",DEC2HEX(B141*2),",#",DEC2HEX((B141*2+1)))</f>
        <v>#FA,#FB</v>
      </c>
      <c r="E141" s="66" t="str">
        <f t="shared" si="15"/>
        <v>1</v>
      </c>
      <c r="F141" s="51" t="str">
        <f t="shared" si="16"/>
        <v>11</v>
      </c>
      <c r="G141" s="50" t="str">
        <f t="shared" si="17"/>
        <v>1101</v>
      </c>
      <c r="H141" s="66" t="str">
        <f t="shared" si="25"/>
        <v>1111101</v>
      </c>
      <c r="I141" s="66"/>
      <c r="J141" s="66"/>
      <c r="K141" s="66"/>
      <c r="L141" s="195"/>
      <c r="M141" s="66"/>
      <c r="N141" s="195"/>
      <c r="O141" s="195"/>
      <c r="P141" s="195"/>
      <c r="Q141" s="195"/>
      <c r="R141" s="215"/>
      <c r="S141" s="91"/>
      <c r="T141" s="92" t="s">
        <v>133</v>
      </c>
      <c r="U141" s="216" t="str">
        <f t="shared" si="18"/>
        <v>11 110</v>
      </c>
      <c r="W141" s="68"/>
      <c r="X141" s="68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</row>
    <row r="142" spans="2:91" ht="17" thickBot="1">
      <c r="B142" s="189">
        <v>126</v>
      </c>
      <c r="C142" s="190" t="str">
        <f t="shared" si="24"/>
        <v>#7E</v>
      </c>
      <c r="D142" s="191" t="str">
        <f t="shared" si="26"/>
        <v>#FC,#FD</v>
      </c>
      <c r="E142" s="66" t="str">
        <f t="shared" si="15"/>
        <v>1</v>
      </c>
      <c r="F142" s="51" t="str">
        <f t="shared" si="16"/>
        <v>11</v>
      </c>
      <c r="G142" s="50" t="str">
        <f t="shared" si="17"/>
        <v>1110</v>
      </c>
      <c r="H142" s="66" t="str">
        <f t="shared" si="25"/>
        <v>1111110</v>
      </c>
      <c r="I142" s="66"/>
      <c r="J142" s="66"/>
      <c r="K142" s="66"/>
      <c r="L142" s="195"/>
      <c r="M142" s="66"/>
      <c r="N142" s="195"/>
      <c r="O142" s="195"/>
      <c r="P142" s="195"/>
      <c r="Q142" s="195"/>
      <c r="R142" s="215"/>
      <c r="S142" s="91"/>
      <c r="T142" s="92" t="s">
        <v>133</v>
      </c>
      <c r="U142" s="216" t="str">
        <f t="shared" si="18"/>
        <v>11 111</v>
      </c>
      <c r="W142" s="68"/>
      <c r="X142" s="68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</row>
    <row r="143" spans="2:91" ht="17" thickBot="1">
      <c r="B143" s="192">
        <v>127</v>
      </c>
      <c r="C143" s="193" t="str">
        <f t="shared" si="24"/>
        <v>#7F</v>
      </c>
      <c r="D143" s="194" t="str">
        <f t="shared" si="26"/>
        <v>#FE,#FF</v>
      </c>
      <c r="E143" s="220" t="str">
        <f t="shared" si="15"/>
        <v>1</v>
      </c>
      <c r="F143" s="221" t="str">
        <f t="shared" si="16"/>
        <v>11</v>
      </c>
      <c r="G143" s="222" t="str">
        <f t="shared" si="17"/>
        <v>1111</v>
      </c>
      <c r="H143" s="220" t="str">
        <f t="shared" si="25"/>
        <v>1111111</v>
      </c>
      <c r="I143" s="220"/>
      <c r="J143" s="220"/>
      <c r="K143" s="220"/>
      <c r="L143" s="223"/>
      <c r="M143" s="220"/>
      <c r="N143" s="223" t="s">
        <v>2</v>
      </c>
      <c r="O143" s="223"/>
      <c r="P143" s="223"/>
      <c r="Q143" s="223"/>
      <c r="R143" s="224"/>
      <c r="S143" s="225"/>
      <c r="T143" s="226" t="s">
        <v>133</v>
      </c>
      <c r="U143" s="227" t="str">
        <f t="shared" si="18"/>
        <v>11 111</v>
      </c>
      <c r="V143" s="95" t="s">
        <v>155</v>
      </c>
      <c r="W143" s="68"/>
      <c r="X143" s="68"/>
      <c r="Y143" s="60"/>
      <c r="Z143" s="106">
        <v>1</v>
      </c>
      <c r="AA143" s="106">
        <v>1</v>
      </c>
      <c r="AB143" s="106">
        <v>1</v>
      </c>
      <c r="AC143" s="102" t="s">
        <v>24</v>
      </c>
      <c r="AD143" s="107">
        <v>1</v>
      </c>
      <c r="AE143" s="107">
        <v>1</v>
      </c>
      <c r="AF143" s="107">
        <v>1</v>
      </c>
      <c r="AG143" s="102" t="s">
        <v>20</v>
      </c>
      <c r="AH143" s="106">
        <v>1</v>
      </c>
      <c r="AI143" s="106">
        <v>1</v>
      </c>
      <c r="AJ143" s="106">
        <v>1</v>
      </c>
      <c r="AK143" s="62" t="s">
        <v>58</v>
      </c>
      <c r="AL143" s="68" t="s">
        <v>19</v>
      </c>
      <c r="AM143" s="62" t="s">
        <v>58</v>
      </c>
      <c r="AN143" s="106">
        <v>1</v>
      </c>
      <c r="AO143" s="106">
        <v>1</v>
      </c>
      <c r="AP143" s="106">
        <v>1</v>
      </c>
      <c r="AQ143" s="106">
        <v>1</v>
      </c>
      <c r="AR143" s="106">
        <v>1</v>
      </c>
      <c r="AS143" s="62" t="s">
        <v>58</v>
      </c>
      <c r="AT143" s="62" t="s">
        <v>58</v>
      </c>
      <c r="AU143" s="62" t="s">
        <v>58</v>
      </c>
      <c r="AV143" s="60"/>
      <c r="AW143" s="60"/>
      <c r="AX143" s="106">
        <v>1</v>
      </c>
      <c r="AY143" s="106">
        <v>1</v>
      </c>
      <c r="AZ143" s="62" t="s">
        <v>58</v>
      </c>
      <c r="BA143" s="106">
        <v>1</v>
      </c>
      <c r="BB143" s="62" t="s">
        <v>58</v>
      </c>
      <c r="BC143" s="60"/>
      <c r="BD143" s="60"/>
      <c r="BE143" s="106">
        <v>1</v>
      </c>
      <c r="BF143" s="106">
        <v>1</v>
      </c>
      <c r="BG143" s="106">
        <v>1</v>
      </c>
      <c r="BH143" s="106">
        <v>1</v>
      </c>
      <c r="BI143" s="60"/>
      <c r="BJ143" s="106">
        <v>1</v>
      </c>
      <c r="BK143" s="106">
        <v>1</v>
      </c>
      <c r="BL143" s="105">
        <v>0</v>
      </c>
      <c r="BM143" s="106">
        <v>1</v>
      </c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</row>
    <row r="144" spans="2:91">
      <c r="B144" s="25" t="s">
        <v>19</v>
      </c>
    </row>
  </sheetData>
  <mergeCells count="4">
    <mergeCell ref="B5:C5"/>
    <mergeCell ref="BJ2:BM2"/>
    <mergeCell ref="Z2:BC2"/>
    <mergeCell ref="BE2:BH2"/>
  </mergeCells>
  <pageMargins left="0.25" right="0.25" top="0.75" bottom="0.75" header="0.3" footer="0.3"/>
  <pageSetup scale="41" fitToHeight="3" orientation="landscape" horizontalDpi="0" verticalDpi="0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0DF4-BC8C-6542-8DA4-DD200195BD82}">
  <dimension ref="B2:V138"/>
  <sheetViews>
    <sheetView topLeftCell="J2" workbookViewId="0">
      <selection activeCell="X15" sqref="X15"/>
    </sheetView>
  </sheetViews>
  <sheetFormatPr baseColWidth="10" defaultRowHeight="16"/>
  <cols>
    <col min="1" max="4" width="0" hidden="1" customWidth="1"/>
    <col min="5" max="5" width="6.6640625" hidden="1" customWidth="1"/>
    <col min="6" max="6" width="9.6640625" hidden="1" customWidth="1"/>
    <col min="7" max="9" width="0" hidden="1" customWidth="1"/>
    <col min="12" max="12" width="3.33203125" style="235" customWidth="1"/>
    <col min="13" max="14" width="3" style="235" customWidth="1"/>
    <col min="15" max="15" width="7.33203125" style="235" customWidth="1"/>
    <col min="16" max="16" width="5" customWidth="1"/>
    <col min="17" max="17" width="4.83203125" customWidth="1"/>
    <col min="18" max="18" width="6" customWidth="1"/>
    <col min="19" max="19" width="5" customWidth="1"/>
    <col min="20" max="20" width="5.1640625" customWidth="1"/>
    <col min="21" max="21" width="5" customWidth="1"/>
    <col min="22" max="22" width="5.33203125" customWidth="1"/>
  </cols>
  <sheetData>
    <row r="2" spans="2:22" ht="17" thickBot="1"/>
    <row r="3" spans="2:22" ht="35" thickBot="1">
      <c r="B3" s="185"/>
      <c r="C3" s="185"/>
      <c r="D3" s="55" t="s">
        <v>400</v>
      </c>
      <c r="E3" s="185" t="s">
        <v>401</v>
      </c>
      <c r="F3" s="55" t="s">
        <v>63</v>
      </c>
      <c r="K3" s="243" t="s">
        <v>407</v>
      </c>
    </row>
    <row r="4" spans="2:22" ht="17" thickBot="1">
      <c r="B4" s="186">
        <v>0</v>
      </c>
      <c r="C4" s="187" t="str">
        <f>_xlfn.CONCAT("#",DEC2HEX(B4))</f>
        <v>#0</v>
      </c>
      <c r="D4" s="199" t="s">
        <v>2</v>
      </c>
      <c r="E4" s="186">
        <v>0</v>
      </c>
      <c r="F4" s="199" t="str">
        <f t="shared" ref="F4:F35" si="0">MID(DEC2BIN(B4,8),2,1)</f>
        <v>0</v>
      </c>
      <c r="S4" s="251" t="s">
        <v>404</v>
      </c>
      <c r="T4" s="251"/>
      <c r="U4" s="251" t="s">
        <v>405</v>
      </c>
      <c r="V4" s="251"/>
    </row>
    <row r="5" spans="2:22" ht="17" thickBot="1">
      <c r="B5" s="189">
        <v>1</v>
      </c>
      <c r="C5" s="190" t="str">
        <f t="shared" ref="C5:C68" si="1">_xlfn.CONCAT("#",DEC2HEX(B5))</f>
        <v>#1</v>
      </c>
      <c r="D5" s="17" t="s">
        <v>222</v>
      </c>
      <c r="E5" s="189">
        <v>1</v>
      </c>
      <c r="F5" s="17" t="str">
        <f t="shared" si="0"/>
        <v>0</v>
      </c>
      <c r="K5" s="237" t="s">
        <v>397</v>
      </c>
      <c r="L5" s="238" t="s">
        <v>34</v>
      </c>
      <c r="M5" s="238" t="s">
        <v>35</v>
      </c>
      <c r="N5" s="238" t="s">
        <v>59</v>
      </c>
      <c r="O5" s="238" t="s">
        <v>398</v>
      </c>
      <c r="P5" s="239" t="s">
        <v>399</v>
      </c>
      <c r="Q5" s="238" t="s">
        <v>406</v>
      </c>
      <c r="R5" s="238" t="s">
        <v>408</v>
      </c>
      <c r="S5" s="239" t="s">
        <v>403</v>
      </c>
      <c r="T5" s="239" t="s">
        <v>402</v>
      </c>
      <c r="U5" s="239" t="s">
        <v>403</v>
      </c>
      <c r="V5" s="240" t="s">
        <v>402</v>
      </c>
    </row>
    <row r="6" spans="2:22" ht="17" thickBot="1">
      <c r="B6" s="189">
        <v>2</v>
      </c>
      <c r="C6" s="190" t="str">
        <f t="shared" si="1"/>
        <v>#2</v>
      </c>
      <c r="D6" s="17" t="s">
        <v>337</v>
      </c>
      <c r="E6" s="189">
        <v>2</v>
      </c>
      <c r="F6" s="17" t="str">
        <f t="shared" si="0"/>
        <v>0</v>
      </c>
      <c r="K6" t="s">
        <v>387</v>
      </c>
      <c r="L6" s="235">
        <v>5</v>
      </c>
      <c r="M6" s="235">
        <v>5</v>
      </c>
      <c r="N6" s="235">
        <v>5</v>
      </c>
      <c r="O6" s="235">
        <v>278</v>
      </c>
      <c r="P6" s="236">
        <f>VLOOKUP(K6,$D$4:$F$138,2,FALSE)</f>
        <v>102</v>
      </c>
      <c r="Q6" s="236">
        <f>_xlfn.BITRSHIFT(P6,6)</f>
        <v>1</v>
      </c>
      <c r="R6" s="244" t="str">
        <f>DEC2HEX(0,4)</f>
        <v>0000</v>
      </c>
      <c r="S6" s="241" t="str">
        <f>DEC2HEX(P6*2+IF((N6&gt;4),1,0),2)</f>
        <v>CD</v>
      </c>
      <c r="T6" s="241" t="str">
        <f>DEC2HEX(((_xlfn.BITAND(N6,3))*64)+ (M6*8) + L6,2)</f>
        <v>6D</v>
      </c>
      <c r="U6" s="242" t="str">
        <f>IF((Q6=1),DEC2HEX(O6/256,2)," ")</f>
        <v>01</v>
      </c>
      <c r="V6" s="242" t="str">
        <f>IF((Q6=1),DEC2HEX((_xlfn.BITAND(O6,255)),2)," ")</f>
        <v>16</v>
      </c>
    </row>
    <row r="7" spans="2:22" ht="17" thickBot="1">
      <c r="B7" s="189">
        <v>3</v>
      </c>
      <c r="C7" s="190" t="str">
        <f t="shared" si="1"/>
        <v>#3</v>
      </c>
      <c r="D7" s="17" t="s">
        <v>338</v>
      </c>
      <c r="E7" s="189">
        <v>3</v>
      </c>
      <c r="F7" s="17" t="str">
        <f t="shared" si="0"/>
        <v>0</v>
      </c>
      <c r="K7" t="s">
        <v>339</v>
      </c>
      <c r="L7" s="235">
        <v>1</v>
      </c>
      <c r="M7" s="235">
        <v>2</v>
      </c>
      <c r="N7" s="235">
        <v>3</v>
      </c>
      <c r="O7" s="235">
        <v>0</v>
      </c>
      <c r="P7" s="236">
        <f t="shared" ref="P7" si="2">VLOOKUP(K7,$D$4:$F$138,2,FALSE)</f>
        <v>4</v>
      </c>
      <c r="Q7" s="236">
        <f t="shared" ref="Q7" si="3">_xlfn.BITRSHIFT(P7,6)</f>
        <v>0</v>
      </c>
      <c r="R7" s="244" t="str">
        <f t="shared" ref="R7:R12" si="4">IFERROR(DEC2HEX((R6+2+2*Q6),4)," ")</f>
        <v>0004</v>
      </c>
      <c r="S7" s="241" t="str">
        <f>DEC2HEX(P7*2+IF((N7&gt;4),1,0),2)</f>
        <v>08</v>
      </c>
      <c r="T7" s="241" t="str">
        <f t="shared" ref="T7" si="5">DEC2HEX(((_xlfn.BITAND(N7,3))*64)+ (M7*8) + L7,2)</f>
        <v>D1</v>
      </c>
      <c r="U7" s="242" t="str">
        <f t="shared" ref="U7:U9" si="6">IF((Q7=1),DEC2HEX(O7/256,2)," ")</f>
        <v xml:space="preserve"> </v>
      </c>
      <c r="V7" s="242" t="str">
        <f t="shared" ref="V7:V9" si="7">IF((Q7=1),DEC2HEX((_xlfn.BITAND(O7,255)),2)," ")</f>
        <v xml:space="preserve"> </v>
      </c>
    </row>
    <row r="8" spans="2:22" ht="17" thickBot="1">
      <c r="B8" s="189">
        <v>4</v>
      </c>
      <c r="C8" s="190" t="str">
        <f t="shared" si="1"/>
        <v>#4</v>
      </c>
      <c r="D8" s="17" t="s">
        <v>339</v>
      </c>
      <c r="E8" s="189">
        <v>4</v>
      </c>
      <c r="F8" s="17" t="str">
        <f t="shared" si="0"/>
        <v>0</v>
      </c>
      <c r="K8" t="s">
        <v>337</v>
      </c>
      <c r="L8" s="235">
        <v>2</v>
      </c>
      <c r="M8" s="235">
        <v>3</v>
      </c>
      <c r="N8" s="235">
        <v>5</v>
      </c>
      <c r="O8" s="235">
        <v>0</v>
      </c>
      <c r="P8" s="236">
        <f>VLOOKUP(K8,$D$4:$F$138,2,FALSE)</f>
        <v>2</v>
      </c>
      <c r="Q8" s="236">
        <f>_xlfn.BITRSHIFT(P8,6)</f>
        <v>0</v>
      </c>
      <c r="R8" s="244" t="str">
        <f t="shared" si="4"/>
        <v>0006</v>
      </c>
      <c r="S8" s="241" t="str">
        <f>DEC2HEX(P8*2+IF((N8&gt;4),1,0),2)</f>
        <v>05</v>
      </c>
      <c r="T8" s="241" t="str">
        <f>IF((S8=" ")," ",DEC2HEX(((_xlfn.BITAND(N8,3))*64)+(M8*8)+L8,2))</f>
        <v>5A</v>
      </c>
      <c r="U8" s="242" t="str">
        <f t="shared" si="6"/>
        <v xml:space="preserve"> </v>
      </c>
      <c r="V8" s="242" t="str">
        <f t="shared" si="7"/>
        <v xml:space="preserve"> </v>
      </c>
    </row>
    <row r="9" spans="2:22" ht="17" thickBot="1">
      <c r="B9" s="189">
        <v>5</v>
      </c>
      <c r="C9" s="190" t="str">
        <f t="shared" si="1"/>
        <v>#5</v>
      </c>
      <c r="D9" s="17" t="s">
        <v>340</v>
      </c>
      <c r="E9" s="189">
        <v>5</v>
      </c>
      <c r="F9" s="17" t="str">
        <f t="shared" si="0"/>
        <v>0</v>
      </c>
      <c r="K9" t="s">
        <v>338</v>
      </c>
      <c r="L9" s="235">
        <v>1</v>
      </c>
      <c r="M9" s="235">
        <v>2</v>
      </c>
      <c r="N9" s="235">
        <v>3</v>
      </c>
      <c r="O9" s="235">
        <v>0</v>
      </c>
      <c r="P9" s="236">
        <f>_xlfn.IFNA(VLOOKUP(K9,$D$4:$F$138,2,FALSE)," ")</f>
        <v>3</v>
      </c>
      <c r="Q9" s="236">
        <f>IFERROR(_xlfn.BITRSHIFT(P9,6)," ")</f>
        <v>0</v>
      </c>
      <c r="R9" s="244" t="str">
        <f t="shared" si="4"/>
        <v>0008</v>
      </c>
      <c r="S9" s="241" t="str">
        <f>IFERROR(DEC2HEX(P9*2+IF((N9&gt;4),1,0),2)," ")</f>
        <v>06</v>
      </c>
      <c r="T9" s="241" t="str">
        <f>IF((S9=" ")," ",DEC2HEX(((_xlfn.BITAND(N9,3))*64)+(M9*8)+L9,2))</f>
        <v>D1</v>
      </c>
      <c r="U9" s="242" t="str">
        <f t="shared" si="6"/>
        <v xml:space="preserve"> </v>
      </c>
      <c r="V9" s="242" t="str">
        <f t="shared" si="7"/>
        <v xml:space="preserve"> </v>
      </c>
    </row>
    <row r="10" spans="2:22" ht="17" thickBot="1">
      <c r="B10" s="189">
        <v>6</v>
      </c>
      <c r="C10" s="190" t="str">
        <f t="shared" si="1"/>
        <v>#6</v>
      </c>
      <c r="D10" s="17" t="s">
        <v>56</v>
      </c>
      <c r="E10" s="189">
        <v>6</v>
      </c>
      <c r="F10" s="17" t="str">
        <f t="shared" si="0"/>
        <v>0</v>
      </c>
      <c r="K10" t="s">
        <v>354</v>
      </c>
      <c r="L10" s="235">
        <v>4</v>
      </c>
      <c r="M10" s="235">
        <v>3</v>
      </c>
      <c r="N10" s="235">
        <v>4</v>
      </c>
      <c r="O10" s="235">
        <v>0</v>
      </c>
      <c r="P10" s="236">
        <f t="shared" ref="P10:P23" si="8">_xlfn.IFNA(VLOOKUP(K10,$D$4:$F$138,2,FALSE)," ")</f>
        <v>34</v>
      </c>
      <c r="Q10" s="236">
        <f t="shared" ref="Q10:Q48" si="9">IFERROR(_xlfn.BITRSHIFT(P10,6)," ")</f>
        <v>0</v>
      </c>
      <c r="R10" s="244" t="str">
        <f t="shared" si="4"/>
        <v>000A</v>
      </c>
      <c r="S10" s="241" t="str">
        <f t="shared" ref="S10:S23" si="10">IFERROR(DEC2HEX(P10*2+IF((N10&gt;4),1,0),2)," ")</f>
        <v>44</v>
      </c>
      <c r="T10" s="241" t="str">
        <f>IF((S10=" ")," ",DEC2HEX(((_xlfn.BITAND(N10,3))*64)+(M10*8)+L10,2))</f>
        <v>1C</v>
      </c>
      <c r="U10" s="242" t="str">
        <f t="shared" ref="U10:U23" si="11">IF((Q10=1),DEC2HEX(O10/256,2)," ")</f>
        <v xml:space="preserve"> </v>
      </c>
      <c r="V10" s="242" t="str">
        <f t="shared" ref="V10:V23" si="12">IF((Q10=1),DEC2HEX((_xlfn.BITAND(O10,255)),2)," ")</f>
        <v xml:space="preserve"> </v>
      </c>
    </row>
    <row r="11" spans="2:22" ht="17" thickBot="1">
      <c r="B11" s="189">
        <v>7</v>
      </c>
      <c r="C11" s="190" t="str">
        <f t="shared" si="1"/>
        <v>#7</v>
      </c>
      <c r="D11" s="17"/>
      <c r="E11" s="189">
        <v>7</v>
      </c>
      <c r="F11" s="17" t="str">
        <f t="shared" si="0"/>
        <v>0</v>
      </c>
      <c r="P11" s="236" t="str">
        <f t="shared" si="8"/>
        <v xml:space="preserve"> </v>
      </c>
      <c r="Q11" s="236" t="str">
        <f t="shared" si="9"/>
        <v xml:space="preserve"> </v>
      </c>
      <c r="R11" s="244" t="str">
        <f t="shared" si="4"/>
        <v xml:space="preserve"> </v>
      </c>
      <c r="S11" s="241" t="str">
        <f t="shared" si="10"/>
        <v xml:space="preserve"> </v>
      </c>
      <c r="T11" s="241" t="str">
        <f t="shared" ref="T11:T23" si="13">IF((S11=" ")," ",DEC2HEX(((_xlfn.BITAND(N11,3))*64)+(M11*8)+L11,2))</f>
        <v xml:space="preserve"> </v>
      </c>
      <c r="U11" s="242" t="str">
        <f t="shared" si="11"/>
        <v xml:space="preserve"> </v>
      </c>
      <c r="V11" s="242" t="str">
        <f t="shared" si="12"/>
        <v xml:space="preserve"> </v>
      </c>
    </row>
    <row r="12" spans="2:22" ht="17" thickBot="1">
      <c r="B12" s="189">
        <v>8</v>
      </c>
      <c r="C12" s="190" t="str">
        <f t="shared" si="1"/>
        <v>#8</v>
      </c>
      <c r="D12" s="17" t="s">
        <v>55</v>
      </c>
      <c r="E12" s="189">
        <v>8</v>
      </c>
      <c r="F12" s="17" t="str">
        <f t="shared" si="0"/>
        <v>0</v>
      </c>
      <c r="P12" s="236" t="str">
        <f t="shared" si="8"/>
        <v xml:space="preserve"> </v>
      </c>
      <c r="Q12" s="236" t="str">
        <f t="shared" si="9"/>
        <v xml:space="preserve"> </v>
      </c>
      <c r="R12" s="244" t="str">
        <f t="shared" si="4"/>
        <v xml:space="preserve"> </v>
      </c>
      <c r="S12" s="241" t="str">
        <f t="shared" si="10"/>
        <v xml:space="preserve"> </v>
      </c>
      <c r="T12" s="241" t="str">
        <f t="shared" si="13"/>
        <v xml:space="preserve"> </v>
      </c>
      <c r="U12" s="242" t="str">
        <f t="shared" si="11"/>
        <v xml:space="preserve"> </v>
      </c>
      <c r="V12" s="242" t="str">
        <f t="shared" si="12"/>
        <v xml:space="preserve"> </v>
      </c>
    </row>
    <row r="13" spans="2:22" ht="17" thickBot="1">
      <c r="B13" s="189">
        <v>9</v>
      </c>
      <c r="C13" s="190" t="str">
        <f t="shared" si="1"/>
        <v>#9</v>
      </c>
      <c r="D13" s="17"/>
      <c r="E13" s="189">
        <v>9</v>
      </c>
      <c r="F13" s="17" t="str">
        <f t="shared" si="0"/>
        <v>0</v>
      </c>
      <c r="P13" s="236" t="str">
        <f t="shared" si="8"/>
        <v xml:space="preserve"> </v>
      </c>
      <c r="Q13" s="236" t="str">
        <f t="shared" si="9"/>
        <v xml:space="preserve"> </v>
      </c>
      <c r="R13" s="244" t="str">
        <f t="shared" ref="R13:R23" si="14">IFERROR(DEC2HEX((R12+2+2*Q12),4)," ")</f>
        <v xml:space="preserve"> </v>
      </c>
      <c r="S13" s="241" t="str">
        <f t="shared" si="10"/>
        <v xml:space="preserve"> </v>
      </c>
      <c r="T13" s="241" t="str">
        <f t="shared" si="13"/>
        <v xml:space="preserve"> </v>
      </c>
      <c r="U13" s="242" t="str">
        <f t="shared" si="11"/>
        <v xml:space="preserve"> </v>
      </c>
      <c r="V13" s="242" t="str">
        <f t="shared" si="12"/>
        <v xml:space="preserve"> </v>
      </c>
    </row>
    <row r="14" spans="2:22" ht="17" thickBot="1">
      <c r="B14" s="189">
        <v>10</v>
      </c>
      <c r="C14" s="190" t="str">
        <f t="shared" si="1"/>
        <v>#A</v>
      </c>
      <c r="D14" s="17" t="s">
        <v>54</v>
      </c>
      <c r="E14" s="189">
        <v>10</v>
      </c>
      <c r="F14" s="17" t="str">
        <f t="shared" si="0"/>
        <v>0</v>
      </c>
      <c r="P14" s="236" t="str">
        <f t="shared" si="8"/>
        <v xml:space="preserve"> </v>
      </c>
      <c r="Q14" s="236" t="str">
        <f t="shared" si="9"/>
        <v xml:space="preserve"> </v>
      </c>
      <c r="R14" s="244" t="str">
        <f t="shared" si="14"/>
        <v xml:space="preserve"> </v>
      </c>
      <c r="S14" s="241" t="str">
        <f t="shared" si="10"/>
        <v xml:space="preserve"> </v>
      </c>
      <c r="T14" s="241" t="str">
        <f t="shared" si="13"/>
        <v xml:space="preserve"> </v>
      </c>
      <c r="U14" s="242" t="str">
        <f t="shared" si="11"/>
        <v xml:space="preserve"> </v>
      </c>
      <c r="V14" s="242" t="str">
        <f t="shared" si="12"/>
        <v xml:space="preserve"> </v>
      </c>
    </row>
    <row r="15" spans="2:22" ht="17" thickBot="1">
      <c r="B15" s="189">
        <v>11</v>
      </c>
      <c r="C15" s="190" t="str">
        <f t="shared" si="1"/>
        <v>#B</v>
      </c>
      <c r="D15" s="17"/>
      <c r="E15" s="189">
        <v>11</v>
      </c>
      <c r="F15" s="17" t="str">
        <f t="shared" si="0"/>
        <v>0</v>
      </c>
      <c r="P15" s="236" t="str">
        <f t="shared" si="8"/>
        <v xml:space="preserve"> </v>
      </c>
      <c r="Q15" s="236" t="str">
        <f t="shared" si="9"/>
        <v xml:space="preserve"> </v>
      </c>
      <c r="R15" s="244" t="str">
        <f t="shared" si="14"/>
        <v xml:space="preserve"> </v>
      </c>
      <c r="S15" s="241" t="str">
        <f t="shared" si="10"/>
        <v xml:space="preserve"> </v>
      </c>
      <c r="T15" s="241" t="str">
        <f t="shared" si="13"/>
        <v xml:space="preserve"> </v>
      </c>
      <c r="U15" s="242" t="str">
        <f t="shared" si="11"/>
        <v xml:space="preserve"> </v>
      </c>
      <c r="V15" s="242" t="str">
        <f t="shared" si="12"/>
        <v xml:space="preserve"> </v>
      </c>
    </row>
    <row r="16" spans="2:22" ht="17" thickBot="1">
      <c r="B16" s="189">
        <v>12</v>
      </c>
      <c r="C16" s="190" t="str">
        <f t="shared" si="1"/>
        <v>#C</v>
      </c>
      <c r="D16" s="17" t="s">
        <v>341</v>
      </c>
      <c r="E16" s="189">
        <v>12</v>
      </c>
      <c r="F16" s="17" t="str">
        <f t="shared" si="0"/>
        <v>0</v>
      </c>
      <c r="P16" s="236" t="str">
        <f t="shared" si="8"/>
        <v xml:space="preserve"> </v>
      </c>
      <c r="Q16" s="236" t="str">
        <f t="shared" si="9"/>
        <v xml:space="preserve"> </v>
      </c>
      <c r="R16" s="244" t="str">
        <f t="shared" si="14"/>
        <v xml:space="preserve"> </v>
      </c>
      <c r="S16" s="241" t="str">
        <f t="shared" si="10"/>
        <v xml:space="preserve"> </v>
      </c>
      <c r="T16" s="241" t="str">
        <f t="shared" si="13"/>
        <v xml:space="preserve"> </v>
      </c>
      <c r="U16" s="242" t="str">
        <f t="shared" si="11"/>
        <v xml:space="preserve"> </v>
      </c>
      <c r="V16" s="242" t="str">
        <f t="shared" si="12"/>
        <v xml:space="preserve"> </v>
      </c>
    </row>
    <row r="17" spans="2:22" ht="17" thickBot="1">
      <c r="B17" s="189">
        <v>13</v>
      </c>
      <c r="C17" s="190" t="str">
        <f t="shared" si="1"/>
        <v>#D</v>
      </c>
      <c r="D17" s="17"/>
      <c r="E17" s="189">
        <v>13</v>
      </c>
      <c r="F17" s="17" t="str">
        <f t="shared" si="0"/>
        <v>0</v>
      </c>
      <c r="P17" s="236" t="str">
        <f t="shared" si="8"/>
        <v xml:space="preserve"> </v>
      </c>
      <c r="Q17" s="236" t="str">
        <f t="shared" si="9"/>
        <v xml:space="preserve"> </v>
      </c>
      <c r="R17" s="244" t="str">
        <f t="shared" si="14"/>
        <v xml:space="preserve"> </v>
      </c>
      <c r="S17" s="241" t="str">
        <f t="shared" si="10"/>
        <v xml:space="preserve"> </v>
      </c>
      <c r="T17" s="241" t="str">
        <f t="shared" si="13"/>
        <v xml:space="preserve"> </v>
      </c>
      <c r="U17" s="242" t="str">
        <f t="shared" si="11"/>
        <v xml:space="preserve"> </v>
      </c>
      <c r="V17" s="242" t="str">
        <f t="shared" si="12"/>
        <v xml:space="preserve"> </v>
      </c>
    </row>
    <row r="18" spans="2:22" ht="17" thickBot="1">
      <c r="B18" s="189">
        <v>14</v>
      </c>
      <c r="C18" s="190" t="str">
        <f t="shared" si="1"/>
        <v>#E</v>
      </c>
      <c r="D18" s="17"/>
      <c r="E18" s="189">
        <v>14</v>
      </c>
      <c r="F18" s="17" t="str">
        <f t="shared" si="0"/>
        <v>0</v>
      </c>
      <c r="P18" s="236" t="str">
        <f t="shared" si="8"/>
        <v xml:space="preserve"> </v>
      </c>
      <c r="Q18" s="236" t="str">
        <f t="shared" si="9"/>
        <v xml:space="preserve"> </v>
      </c>
      <c r="R18" s="244" t="str">
        <f t="shared" si="14"/>
        <v xml:space="preserve"> </v>
      </c>
      <c r="S18" s="241" t="str">
        <f t="shared" si="10"/>
        <v xml:space="preserve"> </v>
      </c>
      <c r="T18" s="241" t="str">
        <f t="shared" si="13"/>
        <v xml:space="preserve"> </v>
      </c>
      <c r="U18" s="242" t="str">
        <f t="shared" si="11"/>
        <v xml:space="preserve"> </v>
      </c>
      <c r="V18" s="242" t="str">
        <f t="shared" si="12"/>
        <v xml:space="preserve"> </v>
      </c>
    </row>
    <row r="19" spans="2:22" ht="17" thickBot="1">
      <c r="B19" s="189">
        <v>15</v>
      </c>
      <c r="C19" s="190" t="str">
        <f t="shared" si="1"/>
        <v>#F</v>
      </c>
      <c r="D19" s="17"/>
      <c r="E19" s="189">
        <v>15</v>
      </c>
      <c r="F19" s="17" t="str">
        <f t="shared" si="0"/>
        <v>0</v>
      </c>
      <c r="P19" s="236" t="str">
        <f t="shared" si="8"/>
        <v xml:space="preserve"> </v>
      </c>
      <c r="Q19" s="236" t="str">
        <f t="shared" si="9"/>
        <v xml:space="preserve"> </v>
      </c>
      <c r="R19" s="244" t="str">
        <f t="shared" si="14"/>
        <v xml:space="preserve"> </v>
      </c>
      <c r="S19" s="241" t="str">
        <f t="shared" si="10"/>
        <v xml:space="preserve"> </v>
      </c>
      <c r="T19" s="241" t="str">
        <f t="shared" si="13"/>
        <v xml:space="preserve"> </v>
      </c>
      <c r="U19" s="242" t="str">
        <f t="shared" si="11"/>
        <v xml:space="preserve"> </v>
      </c>
      <c r="V19" s="242" t="str">
        <f t="shared" si="12"/>
        <v xml:space="preserve"> </v>
      </c>
    </row>
    <row r="20" spans="2:22" ht="17" thickBot="1">
      <c r="B20" s="189">
        <v>16</v>
      </c>
      <c r="C20" s="190" t="str">
        <f t="shared" si="1"/>
        <v>#10</v>
      </c>
      <c r="D20" s="17" t="s">
        <v>345</v>
      </c>
      <c r="E20" s="189">
        <v>16</v>
      </c>
      <c r="F20" s="17" t="str">
        <f t="shared" si="0"/>
        <v>0</v>
      </c>
      <c r="P20" s="236" t="str">
        <f t="shared" si="8"/>
        <v xml:space="preserve"> </v>
      </c>
      <c r="Q20" s="236" t="str">
        <f t="shared" si="9"/>
        <v xml:space="preserve"> </v>
      </c>
      <c r="R20" s="244" t="str">
        <f t="shared" si="14"/>
        <v xml:space="preserve"> </v>
      </c>
      <c r="S20" s="241" t="str">
        <f t="shared" si="10"/>
        <v xml:space="preserve"> </v>
      </c>
      <c r="T20" s="241" t="str">
        <f t="shared" si="13"/>
        <v xml:space="preserve"> </v>
      </c>
      <c r="U20" s="242" t="str">
        <f t="shared" si="11"/>
        <v xml:space="preserve"> </v>
      </c>
      <c r="V20" s="242" t="str">
        <f t="shared" si="12"/>
        <v xml:space="preserve"> </v>
      </c>
    </row>
    <row r="21" spans="2:22" ht="17" thickBot="1">
      <c r="B21" s="189">
        <v>17</v>
      </c>
      <c r="C21" s="190" t="str">
        <f t="shared" si="1"/>
        <v>#11</v>
      </c>
      <c r="D21" s="17" t="s">
        <v>346</v>
      </c>
      <c r="E21" s="189">
        <v>17</v>
      </c>
      <c r="F21" s="17" t="str">
        <f t="shared" si="0"/>
        <v>0</v>
      </c>
      <c r="P21" s="236" t="str">
        <f t="shared" si="8"/>
        <v xml:space="preserve"> </v>
      </c>
      <c r="Q21" s="236" t="str">
        <f t="shared" si="9"/>
        <v xml:space="preserve"> </v>
      </c>
      <c r="R21" s="244" t="str">
        <f t="shared" si="14"/>
        <v xml:space="preserve"> </v>
      </c>
      <c r="S21" s="241" t="str">
        <f t="shared" si="10"/>
        <v xml:space="preserve"> </v>
      </c>
      <c r="T21" s="241" t="str">
        <f t="shared" si="13"/>
        <v xml:space="preserve"> </v>
      </c>
      <c r="U21" s="242" t="str">
        <f t="shared" si="11"/>
        <v xml:space="preserve"> </v>
      </c>
      <c r="V21" s="242" t="str">
        <f t="shared" si="12"/>
        <v xml:space="preserve"> </v>
      </c>
    </row>
    <row r="22" spans="2:22" ht="17" thickBot="1">
      <c r="B22" s="189">
        <v>18</v>
      </c>
      <c r="C22" s="190" t="str">
        <f t="shared" si="1"/>
        <v>#12</v>
      </c>
      <c r="D22" s="17" t="s">
        <v>342</v>
      </c>
      <c r="E22" s="189">
        <v>18</v>
      </c>
      <c r="F22" s="17" t="str">
        <f t="shared" si="0"/>
        <v>0</v>
      </c>
      <c r="P22" s="236" t="str">
        <f t="shared" si="8"/>
        <v xml:space="preserve"> </v>
      </c>
      <c r="Q22" s="236" t="str">
        <f t="shared" si="9"/>
        <v xml:space="preserve"> </v>
      </c>
      <c r="R22" s="244" t="str">
        <f t="shared" si="14"/>
        <v xml:space="preserve"> </v>
      </c>
      <c r="S22" s="241" t="str">
        <f t="shared" si="10"/>
        <v xml:space="preserve"> </v>
      </c>
      <c r="T22" s="241" t="str">
        <f t="shared" si="13"/>
        <v xml:space="preserve"> </v>
      </c>
      <c r="U22" s="242" t="str">
        <f t="shared" si="11"/>
        <v xml:space="preserve"> </v>
      </c>
      <c r="V22" s="242" t="str">
        <f t="shared" si="12"/>
        <v xml:space="preserve"> </v>
      </c>
    </row>
    <row r="23" spans="2:22" ht="17" thickBot="1">
      <c r="B23" s="189">
        <v>19</v>
      </c>
      <c r="C23" s="190" t="str">
        <f t="shared" si="1"/>
        <v>#13</v>
      </c>
      <c r="D23" s="17" t="s">
        <v>224</v>
      </c>
      <c r="E23" s="189">
        <v>19</v>
      </c>
      <c r="F23" s="17" t="str">
        <f t="shared" si="0"/>
        <v>0</v>
      </c>
      <c r="P23" s="236" t="str">
        <f t="shared" si="8"/>
        <v xml:space="preserve"> </v>
      </c>
      <c r="Q23" s="236" t="str">
        <f t="shared" si="9"/>
        <v xml:space="preserve"> </v>
      </c>
      <c r="R23" s="244" t="str">
        <f t="shared" si="14"/>
        <v xml:space="preserve"> </v>
      </c>
      <c r="S23" s="241" t="str">
        <f t="shared" si="10"/>
        <v xml:space="preserve"> </v>
      </c>
      <c r="T23" s="241" t="str">
        <f t="shared" si="13"/>
        <v xml:space="preserve"> </v>
      </c>
      <c r="U23" s="242" t="str">
        <f t="shared" si="11"/>
        <v xml:space="preserve"> </v>
      </c>
      <c r="V23" s="242" t="str">
        <f t="shared" si="12"/>
        <v xml:space="preserve"> </v>
      </c>
    </row>
    <row r="24" spans="2:22" ht="17" thickBot="1">
      <c r="B24" s="189">
        <v>20</v>
      </c>
      <c r="C24" s="190" t="str">
        <f t="shared" si="1"/>
        <v>#14</v>
      </c>
      <c r="D24" s="17" t="s">
        <v>343</v>
      </c>
      <c r="E24" s="189">
        <v>20</v>
      </c>
      <c r="F24" s="17" t="str">
        <f t="shared" si="0"/>
        <v>0</v>
      </c>
      <c r="P24" s="236" t="str">
        <f t="shared" ref="P24:P48" si="15">_xlfn.IFNA(VLOOKUP(K24,$D$4:$F$138,2,FALSE)," ")</f>
        <v xml:space="preserve"> </v>
      </c>
      <c r="Q24" s="236" t="str">
        <f t="shared" si="9"/>
        <v xml:space="preserve"> </v>
      </c>
      <c r="R24" s="244" t="str">
        <f t="shared" ref="R24:R48" si="16">IFERROR(DEC2HEX((R23+2+2*Q23),4)," ")</f>
        <v xml:space="preserve"> </v>
      </c>
      <c r="S24" s="241" t="str">
        <f t="shared" ref="S24:S48" si="17">IFERROR(DEC2HEX(P24*2+IF((N24&gt;4),1,0),2)," ")</f>
        <v xml:space="preserve"> </v>
      </c>
      <c r="T24" s="241" t="str">
        <f t="shared" ref="T24:T48" si="18">IF((S24=" ")," ",DEC2HEX(((_xlfn.BITAND(N24,3))*64)+(M24*8)+L24,2))</f>
        <v xml:space="preserve"> </v>
      </c>
      <c r="U24" s="242" t="str">
        <f t="shared" ref="U24:U48" si="19">IF((Q24=1),DEC2HEX(O24/256,2)," ")</f>
        <v xml:space="preserve"> </v>
      </c>
      <c r="V24" s="242" t="str">
        <f t="shared" ref="V24:V48" si="20">IF((Q24=1),DEC2HEX((_xlfn.BITAND(O24,255)),2)," ")</f>
        <v xml:space="preserve"> </v>
      </c>
    </row>
    <row r="25" spans="2:22" ht="17" thickBot="1">
      <c r="B25" s="189">
        <v>21</v>
      </c>
      <c r="C25" s="190" t="str">
        <f t="shared" si="1"/>
        <v>#15</v>
      </c>
      <c r="D25" s="17" t="s">
        <v>344</v>
      </c>
      <c r="E25" s="189">
        <v>21</v>
      </c>
      <c r="F25" s="17" t="str">
        <f t="shared" si="0"/>
        <v>0</v>
      </c>
      <c r="P25" s="236" t="str">
        <f t="shared" si="15"/>
        <v xml:space="preserve"> </v>
      </c>
      <c r="Q25" s="236" t="str">
        <f t="shared" si="9"/>
        <v xml:space="preserve"> </v>
      </c>
      <c r="R25" s="244" t="str">
        <f t="shared" si="16"/>
        <v xml:space="preserve"> </v>
      </c>
      <c r="S25" s="241" t="str">
        <f t="shared" si="17"/>
        <v xml:space="preserve"> </v>
      </c>
      <c r="T25" s="241" t="str">
        <f t="shared" si="18"/>
        <v xml:space="preserve"> </v>
      </c>
      <c r="U25" s="242" t="str">
        <f t="shared" si="19"/>
        <v xml:space="preserve"> </v>
      </c>
      <c r="V25" s="242" t="str">
        <f t="shared" si="20"/>
        <v xml:space="preserve"> </v>
      </c>
    </row>
    <row r="26" spans="2:22" ht="17" thickBot="1">
      <c r="B26" s="189">
        <v>22</v>
      </c>
      <c r="C26" s="190" t="str">
        <f t="shared" si="1"/>
        <v>#16</v>
      </c>
      <c r="D26" s="17"/>
      <c r="E26" s="189">
        <v>22</v>
      </c>
      <c r="F26" s="17" t="str">
        <f t="shared" si="0"/>
        <v>0</v>
      </c>
      <c r="P26" s="236" t="str">
        <f t="shared" si="15"/>
        <v xml:space="preserve"> </v>
      </c>
      <c r="Q26" s="236" t="str">
        <f t="shared" si="9"/>
        <v xml:space="preserve"> </v>
      </c>
      <c r="R26" s="244" t="str">
        <f t="shared" si="16"/>
        <v xml:space="preserve"> </v>
      </c>
      <c r="S26" s="241" t="str">
        <f t="shared" si="17"/>
        <v xml:space="preserve"> </v>
      </c>
      <c r="T26" s="241" t="str">
        <f t="shared" si="18"/>
        <v xml:space="preserve"> </v>
      </c>
      <c r="U26" s="242" t="str">
        <f t="shared" si="19"/>
        <v xml:space="preserve"> </v>
      </c>
      <c r="V26" s="242" t="str">
        <f t="shared" si="20"/>
        <v xml:space="preserve"> </v>
      </c>
    </row>
    <row r="27" spans="2:22" ht="17" thickBot="1">
      <c r="B27" s="189">
        <v>23</v>
      </c>
      <c r="C27" s="190" t="str">
        <f t="shared" si="1"/>
        <v>#17</v>
      </c>
      <c r="D27" s="17"/>
      <c r="E27" s="189">
        <v>23</v>
      </c>
      <c r="F27" s="17" t="str">
        <f t="shared" si="0"/>
        <v>0</v>
      </c>
      <c r="P27" s="236" t="str">
        <f t="shared" si="15"/>
        <v xml:space="preserve"> </v>
      </c>
      <c r="Q27" s="236" t="str">
        <f t="shared" si="9"/>
        <v xml:space="preserve"> </v>
      </c>
      <c r="R27" s="244" t="str">
        <f t="shared" si="16"/>
        <v xml:space="preserve"> </v>
      </c>
      <c r="S27" s="241" t="str">
        <f t="shared" si="17"/>
        <v xml:space="preserve"> </v>
      </c>
      <c r="T27" s="241" t="str">
        <f t="shared" si="18"/>
        <v xml:space="preserve"> </v>
      </c>
      <c r="U27" s="242" t="str">
        <f t="shared" si="19"/>
        <v xml:space="preserve"> </v>
      </c>
      <c r="V27" s="242" t="str">
        <f t="shared" si="20"/>
        <v xml:space="preserve"> </v>
      </c>
    </row>
    <row r="28" spans="2:22" ht="17" thickBot="1">
      <c r="B28" s="189">
        <v>24</v>
      </c>
      <c r="C28" s="190" t="str">
        <f t="shared" si="1"/>
        <v>#18</v>
      </c>
      <c r="D28" s="17" t="s">
        <v>347</v>
      </c>
      <c r="E28" s="189">
        <v>24</v>
      </c>
      <c r="F28" s="17" t="str">
        <f t="shared" si="0"/>
        <v>0</v>
      </c>
      <c r="P28" s="236" t="str">
        <f t="shared" si="15"/>
        <v xml:space="preserve"> </v>
      </c>
      <c r="Q28" s="236" t="str">
        <f t="shared" si="9"/>
        <v xml:space="preserve"> </v>
      </c>
      <c r="R28" s="244" t="str">
        <f t="shared" si="16"/>
        <v xml:space="preserve"> </v>
      </c>
      <c r="S28" s="241" t="str">
        <f t="shared" si="17"/>
        <v xml:space="preserve"> </v>
      </c>
      <c r="T28" s="241" t="str">
        <f t="shared" si="18"/>
        <v xml:space="preserve"> </v>
      </c>
      <c r="U28" s="242" t="str">
        <f t="shared" si="19"/>
        <v xml:space="preserve"> </v>
      </c>
      <c r="V28" s="242" t="str">
        <f t="shared" si="20"/>
        <v xml:space="preserve"> </v>
      </c>
    </row>
    <row r="29" spans="2:22" ht="17" thickBot="1">
      <c r="B29" s="189">
        <v>25</v>
      </c>
      <c r="C29" s="190" t="str">
        <f t="shared" si="1"/>
        <v>#19</v>
      </c>
      <c r="D29" s="17" t="s">
        <v>348</v>
      </c>
      <c r="E29" s="189">
        <v>25</v>
      </c>
      <c r="F29" s="17" t="str">
        <f t="shared" si="0"/>
        <v>0</v>
      </c>
      <c r="P29" s="236" t="str">
        <f t="shared" si="15"/>
        <v xml:space="preserve"> </v>
      </c>
      <c r="Q29" s="236" t="str">
        <f t="shared" si="9"/>
        <v xml:space="preserve"> </v>
      </c>
      <c r="R29" s="244" t="str">
        <f t="shared" si="16"/>
        <v xml:space="preserve"> </v>
      </c>
      <c r="S29" s="241" t="str">
        <f t="shared" si="17"/>
        <v xml:space="preserve"> </v>
      </c>
      <c r="T29" s="241" t="str">
        <f t="shared" si="18"/>
        <v xml:space="preserve"> </v>
      </c>
      <c r="U29" s="242" t="str">
        <f t="shared" si="19"/>
        <v xml:space="preserve"> </v>
      </c>
      <c r="V29" s="242" t="str">
        <f t="shared" si="20"/>
        <v xml:space="preserve"> </v>
      </c>
    </row>
    <row r="30" spans="2:22" ht="17" thickBot="1">
      <c r="B30" s="189">
        <v>26</v>
      </c>
      <c r="C30" s="190" t="str">
        <f t="shared" si="1"/>
        <v>#1A</v>
      </c>
      <c r="D30" s="17" t="s">
        <v>349</v>
      </c>
      <c r="E30" s="189">
        <v>26</v>
      </c>
      <c r="F30" s="17" t="str">
        <f t="shared" si="0"/>
        <v>0</v>
      </c>
      <c r="P30" s="236" t="str">
        <f t="shared" si="15"/>
        <v xml:space="preserve"> </v>
      </c>
      <c r="Q30" s="236" t="str">
        <f t="shared" si="9"/>
        <v xml:space="preserve"> </v>
      </c>
      <c r="R30" s="244" t="str">
        <f t="shared" si="16"/>
        <v xml:space="preserve"> </v>
      </c>
      <c r="S30" s="241" t="str">
        <f t="shared" si="17"/>
        <v xml:space="preserve"> </v>
      </c>
      <c r="T30" s="241" t="str">
        <f t="shared" si="18"/>
        <v xml:space="preserve"> </v>
      </c>
      <c r="U30" s="242" t="str">
        <f t="shared" si="19"/>
        <v xml:space="preserve"> </v>
      </c>
      <c r="V30" s="242" t="str">
        <f t="shared" si="20"/>
        <v xml:space="preserve"> </v>
      </c>
    </row>
    <row r="31" spans="2:22" ht="17" thickBot="1">
      <c r="B31" s="189">
        <v>27</v>
      </c>
      <c r="C31" s="190" t="str">
        <f t="shared" si="1"/>
        <v>#1B</v>
      </c>
      <c r="D31" s="17" t="s">
        <v>350</v>
      </c>
      <c r="E31" s="189">
        <v>27</v>
      </c>
      <c r="F31" s="17" t="str">
        <f t="shared" si="0"/>
        <v>0</v>
      </c>
      <c r="P31" s="236" t="str">
        <f t="shared" si="15"/>
        <v xml:space="preserve"> </v>
      </c>
      <c r="Q31" s="236" t="str">
        <f t="shared" si="9"/>
        <v xml:space="preserve"> </v>
      </c>
      <c r="R31" s="244" t="str">
        <f t="shared" si="16"/>
        <v xml:space="preserve"> </v>
      </c>
      <c r="S31" s="241" t="str">
        <f t="shared" si="17"/>
        <v xml:space="preserve"> </v>
      </c>
      <c r="T31" s="241" t="str">
        <f t="shared" si="18"/>
        <v xml:space="preserve"> </v>
      </c>
      <c r="U31" s="242" t="str">
        <f t="shared" si="19"/>
        <v xml:space="preserve"> </v>
      </c>
      <c r="V31" s="242" t="str">
        <f t="shared" si="20"/>
        <v xml:space="preserve"> </v>
      </c>
    </row>
    <row r="32" spans="2:22" ht="17" thickBot="1">
      <c r="B32" s="189">
        <v>28</v>
      </c>
      <c r="C32" s="190" t="str">
        <f t="shared" si="1"/>
        <v>#1C</v>
      </c>
      <c r="D32" s="17" t="s">
        <v>351</v>
      </c>
      <c r="E32" s="189">
        <v>28</v>
      </c>
      <c r="F32" s="17" t="str">
        <f t="shared" si="0"/>
        <v>0</v>
      </c>
      <c r="P32" s="236" t="str">
        <f t="shared" si="15"/>
        <v xml:space="preserve"> </v>
      </c>
      <c r="Q32" s="236" t="str">
        <f t="shared" si="9"/>
        <v xml:space="preserve"> </v>
      </c>
      <c r="R32" s="244" t="str">
        <f t="shared" si="16"/>
        <v xml:space="preserve"> </v>
      </c>
      <c r="S32" s="241" t="str">
        <f t="shared" si="17"/>
        <v xml:space="preserve"> </v>
      </c>
      <c r="T32" s="241" t="str">
        <f t="shared" si="18"/>
        <v xml:space="preserve"> </v>
      </c>
      <c r="U32" s="242" t="str">
        <f t="shared" si="19"/>
        <v xml:space="preserve"> </v>
      </c>
      <c r="V32" s="242" t="str">
        <f t="shared" si="20"/>
        <v xml:space="preserve"> </v>
      </c>
    </row>
    <row r="33" spans="2:22" ht="17" thickBot="1">
      <c r="B33" s="189">
        <v>29</v>
      </c>
      <c r="C33" s="190" t="str">
        <f t="shared" si="1"/>
        <v>#1D</v>
      </c>
      <c r="D33" s="17" t="s">
        <v>352</v>
      </c>
      <c r="E33" s="189">
        <v>29</v>
      </c>
      <c r="F33" s="17" t="str">
        <f t="shared" si="0"/>
        <v>0</v>
      </c>
      <c r="P33" s="236" t="str">
        <f t="shared" si="15"/>
        <v xml:space="preserve"> </v>
      </c>
      <c r="Q33" s="236" t="str">
        <f t="shared" si="9"/>
        <v xml:space="preserve"> </v>
      </c>
      <c r="R33" s="244" t="str">
        <f t="shared" si="16"/>
        <v xml:space="preserve"> </v>
      </c>
      <c r="S33" s="241" t="str">
        <f t="shared" si="17"/>
        <v xml:space="preserve"> </v>
      </c>
      <c r="T33" s="241" t="str">
        <f t="shared" si="18"/>
        <v xml:space="preserve"> </v>
      </c>
      <c r="U33" s="242" t="str">
        <f t="shared" si="19"/>
        <v xml:space="preserve"> </v>
      </c>
      <c r="V33" s="242" t="str">
        <f t="shared" si="20"/>
        <v xml:space="preserve"> </v>
      </c>
    </row>
    <row r="34" spans="2:22" ht="17" thickBot="1">
      <c r="B34" s="189">
        <v>30</v>
      </c>
      <c r="C34" s="190" t="str">
        <f t="shared" si="1"/>
        <v>#1E</v>
      </c>
      <c r="D34" s="17" t="s">
        <v>353</v>
      </c>
      <c r="E34" s="189">
        <v>30</v>
      </c>
      <c r="F34" s="17" t="str">
        <f t="shared" si="0"/>
        <v>0</v>
      </c>
      <c r="P34" s="236" t="str">
        <f t="shared" si="15"/>
        <v xml:space="preserve"> </v>
      </c>
      <c r="Q34" s="236" t="str">
        <f t="shared" si="9"/>
        <v xml:space="preserve"> </v>
      </c>
      <c r="R34" s="244" t="str">
        <f t="shared" si="16"/>
        <v xml:space="preserve"> </v>
      </c>
      <c r="S34" s="241" t="str">
        <f t="shared" si="17"/>
        <v xml:space="preserve"> </v>
      </c>
      <c r="T34" s="241" t="str">
        <f t="shared" si="18"/>
        <v xml:space="preserve"> </v>
      </c>
      <c r="U34" s="242" t="str">
        <f t="shared" si="19"/>
        <v xml:space="preserve"> </v>
      </c>
      <c r="V34" s="242" t="str">
        <f t="shared" si="20"/>
        <v xml:space="preserve"> </v>
      </c>
    </row>
    <row r="35" spans="2:22" ht="17" thickBot="1">
      <c r="B35" s="189">
        <v>31</v>
      </c>
      <c r="C35" s="190" t="str">
        <f t="shared" si="1"/>
        <v>#1F</v>
      </c>
      <c r="D35" s="17"/>
      <c r="E35" s="189">
        <v>31</v>
      </c>
      <c r="F35" s="17" t="str">
        <f t="shared" si="0"/>
        <v>0</v>
      </c>
      <c r="P35" s="236" t="str">
        <f t="shared" si="15"/>
        <v xml:space="preserve"> </v>
      </c>
      <c r="Q35" s="236" t="str">
        <f t="shared" si="9"/>
        <v xml:space="preserve"> </v>
      </c>
      <c r="R35" s="244" t="str">
        <f t="shared" si="16"/>
        <v xml:space="preserve"> </v>
      </c>
      <c r="S35" s="241" t="str">
        <f t="shared" si="17"/>
        <v xml:space="preserve"> </v>
      </c>
      <c r="T35" s="241" t="str">
        <f t="shared" si="18"/>
        <v xml:space="preserve"> </v>
      </c>
      <c r="U35" s="242" t="str">
        <f t="shared" si="19"/>
        <v xml:space="preserve"> </v>
      </c>
      <c r="V35" s="242" t="str">
        <f t="shared" si="20"/>
        <v xml:space="preserve"> </v>
      </c>
    </row>
    <row r="36" spans="2:22" ht="17" thickBot="1">
      <c r="B36" s="189">
        <v>32</v>
      </c>
      <c r="C36" s="190" t="str">
        <f t="shared" si="1"/>
        <v>#20</v>
      </c>
      <c r="D36" s="17"/>
      <c r="E36" s="189">
        <v>32</v>
      </c>
      <c r="F36" s="17" t="str">
        <f t="shared" ref="F36:F52" si="21">MID(DEC2BIN(B36,8),2,1)</f>
        <v>0</v>
      </c>
      <c r="P36" s="236" t="str">
        <f t="shared" si="15"/>
        <v xml:space="preserve"> </v>
      </c>
      <c r="Q36" s="236" t="str">
        <f t="shared" si="9"/>
        <v xml:space="preserve"> </v>
      </c>
      <c r="R36" s="244" t="str">
        <f t="shared" si="16"/>
        <v xml:space="preserve"> </v>
      </c>
      <c r="S36" s="241" t="str">
        <f t="shared" si="17"/>
        <v xml:space="preserve"> </v>
      </c>
      <c r="T36" s="241" t="str">
        <f t="shared" si="18"/>
        <v xml:space="preserve"> </v>
      </c>
      <c r="U36" s="242" t="str">
        <f t="shared" si="19"/>
        <v xml:space="preserve"> </v>
      </c>
      <c r="V36" s="242" t="str">
        <f t="shared" si="20"/>
        <v xml:space="preserve"> </v>
      </c>
    </row>
    <row r="37" spans="2:22" ht="17" thickBot="1">
      <c r="B37" s="189">
        <v>33</v>
      </c>
      <c r="C37" s="190" t="str">
        <f t="shared" si="1"/>
        <v>#21</v>
      </c>
      <c r="D37" s="17"/>
      <c r="E37" s="189">
        <v>33</v>
      </c>
      <c r="F37" s="17" t="str">
        <f t="shared" si="21"/>
        <v>0</v>
      </c>
      <c r="P37" s="236" t="str">
        <f t="shared" si="15"/>
        <v xml:space="preserve"> </v>
      </c>
      <c r="Q37" s="236" t="str">
        <f t="shared" si="9"/>
        <v xml:space="preserve"> </v>
      </c>
      <c r="R37" s="244" t="str">
        <f t="shared" si="16"/>
        <v xml:space="preserve"> </v>
      </c>
      <c r="S37" s="241" t="str">
        <f t="shared" si="17"/>
        <v xml:space="preserve"> </v>
      </c>
      <c r="T37" s="241" t="str">
        <f t="shared" si="18"/>
        <v xml:space="preserve"> </v>
      </c>
      <c r="U37" s="242" t="str">
        <f t="shared" si="19"/>
        <v xml:space="preserve"> </v>
      </c>
      <c r="V37" s="242" t="str">
        <f t="shared" si="20"/>
        <v xml:space="preserve"> </v>
      </c>
    </row>
    <row r="38" spans="2:22" ht="17" thickBot="1">
      <c r="B38" s="189">
        <v>34</v>
      </c>
      <c r="C38" s="190" t="str">
        <f t="shared" si="1"/>
        <v>#22</v>
      </c>
      <c r="D38" s="17" t="s">
        <v>354</v>
      </c>
      <c r="E38" s="189">
        <v>34</v>
      </c>
      <c r="F38" s="17" t="str">
        <f t="shared" si="21"/>
        <v>0</v>
      </c>
      <c r="P38" s="236" t="str">
        <f t="shared" si="15"/>
        <v xml:space="preserve"> </v>
      </c>
      <c r="Q38" s="236" t="str">
        <f t="shared" si="9"/>
        <v xml:space="preserve"> </v>
      </c>
      <c r="R38" s="244" t="str">
        <f t="shared" si="16"/>
        <v xml:space="preserve"> </v>
      </c>
      <c r="S38" s="241" t="str">
        <f t="shared" si="17"/>
        <v xml:space="preserve"> </v>
      </c>
      <c r="T38" s="241" t="str">
        <f t="shared" si="18"/>
        <v xml:space="preserve"> </v>
      </c>
      <c r="U38" s="242" t="str">
        <f t="shared" si="19"/>
        <v xml:space="preserve"> </v>
      </c>
      <c r="V38" s="242" t="str">
        <f t="shared" si="20"/>
        <v xml:space="preserve"> </v>
      </c>
    </row>
    <row r="39" spans="2:22" ht="17" thickBot="1">
      <c r="B39" s="189">
        <v>35</v>
      </c>
      <c r="C39" s="190" t="str">
        <f t="shared" si="1"/>
        <v>#23</v>
      </c>
      <c r="D39" s="17" t="s">
        <v>355</v>
      </c>
      <c r="E39" s="189">
        <v>35</v>
      </c>
      <c r="F39" s="17" t="str">
        <f t="shared" si="21"/>
        <v>0</v>
      </c>
      <c r="P39" s="236" t="str">
        <f t="shared" si="15"/>
        <v xml:space="preserve"> </v>
      </c>
      <c r="Q39" s="236" t="str">
        <f t="shared" si="9"/>
        <v xml:space="preserve"> </v>
      </c>
      <c r="R39" s="244" t="str">
        <f t="shared" si="16"/>
        <v xml:space="preserve"> </v>
      </c>
      <c r="S39" s="241" t="str">
        <f t="shared" si="17"/>
        <v xml:space="preserve"> </v>
      </c>
      <c r="T39" s="241" t="str">
        <f t="shared" si="18"/>
        <v xml:space="preserve"> </v>
      </c>
      <c r="U39" s="242" t="str">
        <f t="shared" si="19"/>
        <v xml:space="preserve"> </v>
      </c>
      <c r="V39" s="242" t="str">
        <f t="shared" si="20"/>
        <v xml:space="preserve"> </v>
      </c>
    </row>
    <row r="40" spans="2:22" ht="17" thickBot="1">
      <c r="B40" s="189">
        <v>36</v>
      </c>
      <c r="C40" s="190" t="str">
        <f t="shared" si="1"/>
        <v>#24</v>
      </c>
      <c r="D40" s="17" t="s">
        <v>356</v>
      </c>
      <c r="E40" s="189">
        <v>36</v>
      </c>
      <c r="F40" s="17" t="str">
        <f t="shared" si="21"/>
        <v>0</v>
      </c>
      <c r="P40" s="236" t="str">
        <f t="shared" si="15"/>
        <v xml:space="preserve"> </v>
      </c>
      <c r="Q40" s="236" t="str">
        <f t="shared" si="9"/>
        <v xml:space="preserve"> </v>
      </c>
      <c r="R40" s="244" t="str">
        <f t="shared" si="16"/>
        <v xml:space="preserve"> </v>
      </c>
      <c r="S40" s="241" t="str">
        <f t="shared" si="17"/>
        <v xml:space="preserve"> </v>
      </c>
      <c r="T40" s="241" t="str">
        <f t="shared" si="18"/>
        <v xml:space="preserve"> </v>
      </c>
      <c r="U40" s="242" t="str">
        <f t="shared" si="19"/>
        <v xml:space="preserve"> </v>
      </c>
      <c r="V40" s="242" t="str">
        <f t="shared" si="20"/>
        <v xml:space="preserve"> </v>
      </c>
    </row>
    <row r="41" spans="2:22" ht="17" thickBot="1">
      <c r="B41" s="189">
        <v>37</v>
      </c>
      <c r="C41" s="190" t="str">
        <f t="shared" si="1"/>
        <v>#25</v>
      </c>
      <c r="D41" s="17" t="s">
        <v>357</v>
      </c>
      <c r="E41" s="189">
        <v>37</v>
      </c>
      <c r="F41" s="17" t="str">
        <f t="shared" si="21"/>
        <v>0</v>
      </c>
      <c r="P41" s="236" t="str">
        <f t="shared" si="15"/>
        <v xml:space="preserve"> </v>
      </c>
      <c r="Q41" s="236" t="str">
        <f t="shared" si="9"/>
        <v xml:space="preserve"> </v>
      </c>
      <c r="R41" s="244" t="str">
        <f t="shared" si="16"/>
        <v xml:space="preserve"> </v>
      </c>
      <c r="S41" s="241" t="str">
        <f t="shared" si="17"/>
        <v xml:space="preserve"> </v>
      </c>
      <c r="T41" s="241" t="str">
        <f t="shared" si="18"/>
        <v xml:space="preserve"> </v>
      </c>
      <c r="U41" s="242" t="str">
        <f t="shared" si="19"/>
        <v xml:space="preserve"> </v>
      </c>
      <c r="V41" s="242" t="str">
        <f t="shared" si="20"/>
        <v xml:space="preserve"> </v>
      </c>
    </row>
    <row r="42" spans="2:22" ht="17" thickBot="1">
      <c r="B42" s="189">
        <v>38</v>
      </c>
      <c r="C42" s="190" t="str">
        <f t="shared" si="1"/>
        <v>#26</v>
      </c>
      <c r="D42" s="17"/>
      <c r="E42" s="189">
        <v>38</v>
      </c>
      <c r="F42" s="17" t="str">
        <f t="shared" si="21"/>
        <v>0</v>
      </c>
      <c r="P42" s="236" t="str">
        <f t="shared" si="15"/>
        <v xml:space="preserve"> </v>
      </c>
      <c r="Q42" s="236" t="str">
        <f t="shared" si="9"/>
        <v xml:space="preserve"> </v>
      </c>
      <c r="R42" s="244" t="str">
        <f t="shared" si="16"/>
        <v xml:space="preserve"> </v>
      </c>
      <c r="S42" s="241" t="str">
        <f t="shared" si="17"/>
        <v xml:space="preserve"> </v>
      </c>
      <c r="T42" s="241" t="str">
        <f t="shared" si="18"/>
        <v xml:space="preserve"> </v>
      </c>
      <c r="U42" s="242" t="str">
        <f t="shared" si="19"/>
        <v xml:space="preserve"> </v>
      </c>
      <c r="V42" s="242" t="str">
        <f t="shared" si="20"/>
        <v xml:space="preserve"> </v>
      </c>
    </row>
    <row r="43" spans="2:22" ht="17" thickBot="1">
      <c r="B43" s="189">
        <v>39</v>
      </c>
      <c r="C43" s="190" t="str">
        <f t="shared" si="1"/>
        <v>#27</v>
      </c>
      <c r="D43" s="17"/>
      <c r="E43" s="189">
        <v>39</v>
      </c>
      <c r="F43" s="17" t="str">
        <f t="shared" si="21"/>
        <v>0</v>
      </c>
      <c r="P43" s="236" t="str">
        <f t="shared" si="15"/>
        <v xml:space="preserve"> </v>
      </c>
      <c r="Q43" s="236" t="str">
        <f t="shared" si="9"/>
        <v xml:space="preserve"> </v>
      </c>
      <c r="R43" s="244" t="str">
        <f t="shared" si="16"/>
        <v xml:space="preserve"> </v>
      </c>
      <c r="S43" s="241" t="str">
        <f t="shared" si="17"/>
        <v xml:space="preserve"> </v>
      </c>
      <c r="T43" s="241" t="str">
        <f t="shared" si="18"/>
        <v xml:space="preserve"> </v>
      </c>
      <c r="U43" s="242" t="str">
        <f t="shared" si="19"/>
        <v xml:space="preserve"> </v>
      </c>
      <c r="V43" s="242" t="str">
        <f t="shared" si="20"/>
        <v xml:space="preserve"> </v>
      </c>
    </row>
    <row r="44" spans="2:22" ht="17" thickBot="1">
      <c r="B44" s="189">
        <v>40</v>
      </c>
      <c r="C44" s="190" t="str">
        <f t="shared" si="1"/>
        <v>#28</v>
      </c>
      <c r="D44" s="17"/>
      <c r="E44" s="189">
        <v>40</v>
      </c>
      <c r="F44" s="17" t="str">
        <f t="shared" si="21"/>
        <v>0</v>
      </c>
      <c r="P44" s="236" t="str">
        <f t="shared" si="15"/>
        <v xml:space="preserve"> </v>
      </c>
      <c r="Q44" s="236" t="str">
        <f t="shared" si="9"/>
        <v xml:space="preserve"> </v>
      </c>
      <c r="R44" s="244" t="str">
        <f t="shared" si="16"/>
        <v xml:space="preserve"> </v>
      </c>
      <c r="S44" s="241" t="str">
        <f t="shared" si="17"/>
        <v xml:space="preserve"> </v>
      </c>
      <c r="T44" s="241" t="str">
        <f t="shared" si="18"/>
        <v xml:space="preserve"> </v>
      </c>
      <c r="U44" s="242" t="str">
        <f t="shared" si="19"/>
        <v xml:space="preserve"> </v>
      </c>
      <c r="V44" s="242" t="str">
        <f t="shared" si="20"/>
        <v xml:space="preserve"> </v>
      </c>
    </row>
    <row r="45" spans="2:22" ht="17" thickBot="1">
      <c r="B45" s="189">
        <v>41</v>
      </c>
      <c r="C45" s="190" t="str">
        <f t="shared" si="1"/>
        <v>#29</v>
      </c>
      <c r="D45" s="17"/>
      <c r="E45" s="189">
        <v>41</v>
      </c>
      <c r="F45" s="17" t="str">
        <f t="shared" si="21"/>
        <v>0</v>
      </c>
      <c r="P45" s="236" t="str">
        <f t="shared" si="15"/>
        <v xml:space="preserve"> </v>
      </c>
      <c r="Q45" s="236" t="str">
        <f t="shared" si="9"/>
        <v xml:space="preserve"> </v>
      </c>
      <c r="R45" s="244" t="str">
        <f t="shared" si="16"/>
        <v xml:space="preserve"> </v>
      </c>
      <c r="S45" s="241" t="str">
        <f t="shared" si="17"/>
        <v xml:space="preserve"> </v>
      </c>
      <c r="T45" s="241" t="str">
        <f t="shared" si="18"/>
        <v xml:space="preserve"> </v>
      </c>
      <c r="U45" s="242" t="str">
        <f t="shared" si="19"/>
        <v xml:space="preserve"> </v>
      </c>
      <c r="V45" s="242" t="str">
        <f t="shared" si="20"/>
        <v xml:space="preserve"> </v>
      </c>
    </row>
    <row r="46" spans="2:22" ht="17" thickBot="1">
      <c r="B46" s="189">
        <v>42</v>
      </c>
      <c r="C46" s="190" t="str">
        <f t="shared" si="1"/>
        <v>#2A</v>
      </c>
      <c r="D46" s="17" t="s">
        <v>358</v>
      </c>
      <c r="E46" s="189">
        <v>42</v>
      </c>
      <c r="F46" s="17" t="str">
        <f t="shared" si="21"/>
        <v>0</v>
      </c>
      <c r="P46" s="236" t="str">
        <f t="shared" si="15"/>
        <v xml:space="preserve"> </v>
      </c>
      <c r="Q46" s="236" t="str">
        <f t="shared" si="9"/>
        <v xml:space="preserve"> </v>
      </c>
      <c r="R46" s="244" t="str">
        <f t="shared" si="16"/>
        <v xml:space="preserve"> </v>
      </c>
      <c r="S46" s="241" t="str">
        <f t="shared" si="17"/>
        <v xml:space="preserve"> </v>
      </c>
      <c r="T46" s="241" t="str">
        <f t="shared" si="18"/>
        <v xml:space="preserve"> </v>
      </c>
      <c r="U46" s="242" t="str">
        <f t="shared" si="19"/>
        <v xml:space="preserve"> </v>
      </c>
      <c r="V46" s="242" t="str">
        <f t="shared" si="20"/>
        <v xml:space="preserve"> </v>
      </c>
    </row>
    <row r="47" spans="2:22" ht="17" thickBot="1">
      <c r="B47" s="189">
        <v>43</v>
      </c>
      <c r="C47" s="190" t="str">
        <f t="shared" si="1"/>
        <v>#2B</v>
      </c>
      <c r="D47" s="17" t="s">
        <v>359</v>
      </c>
      <c r="E47" s="189">
        <v>43</v>
      </c>
      <c r="F47" s="17" t="str">
        <f t="shared" si="21"/>
        <v>0</v>
      </c>
      <c r="P47" s="236" t="str">
        <f t="shared" si="15"/>
        <v xml:space="preserve"> </v>
      </c>
      <c r="Q47" s="236" t="str">
        <f t="shared" si="9"/>
        <v xml:space="preserve"> </v>
      </c>
      <c r="R47" s="244" t="str">
        <f t="shared" si="16"/>
        <v xml:space="preserve"> </v>
      </c>
      <c r="S47" s="241" t="str">
        <f t="shared" si="17"/>
        <v xml:space="preserve"> </v>
      </c>
      <c r="T47" s="241" t="str">
        <f t="shared" si="18"/>
        <v xml:space="preserve"> </v>
      </c>
      <c r="U47" s="242" t="str">
        <f t="shared" si="19"/>
        <v xml:space="preserve"> </v>
      </c>
      <c r="V47" s="242" t="str">
        <f t="shared" si="20"/>
        <v xml:space="preserve"> </v>
      </c>
    </row>
    <row r="48" spans="2:22" ht="17" thickBot="1">
      <c r="B48" s="189">
        <v>44</v>
      </c>
      <c r="C48" s="190" t="str">
        <f t="shared" si="1"/>
        <v>#2C</v>
      </c>
      <c r="D48" s="17" t="s">
        <v>360</v>
      </c>
      <c r="E48" s="189">
        <v>44</v>
      </c>
      <c r="F48" s="17" t="str">
        <f t="shared" si="21"/>
        <v>0</v>
      </c>
      <c r="P48" s="236" t="str">
        <f t="shared" si="15"/>
        <v xml:space="preserve"> </v>
      </c>
      <c r="Q48" s="236" t="str">
        <f t="shared" si="9"/>
        <v xml:space="preserve"> </v>
      </c>
      <c r="R48" s="244" t="str">
        <f t="shared" si="16"/>
        <v xml:space="preserve"> </v>
      </c>
      <c r="S48" s="241" t="str">
        <f t="shared" si="17"/>
        <v xml:space="preserve"> </v>
      </c>
      <c r="T48" s="241" t="str">
        <f t="shared" si="18"/>
        <v xml:space="preserve"> </v>
      </c>
      <c r="U48" s="242" t="str">
        <f t="shared" si="19"/>
        <v xml:space="preserve"> </v>
      </c>
      <c r="V48" s="242" t="str">
        <f t="shared" si="20"/>
        <v xml:space="preserve"> </v>
      </c>
    </row>
    <row r="49" spans="2:6" ht="17" thickBot="1">
      <c r="B49" s="189">
        <v>45</v>
      </c>
      <c r="C49" s="190" t="str">
        <f t="shared" si="1"/>
        <v>#2D</v>
      </c>
      <c r="D49" s="17" t="s">
        <v>361</v>
      </c>
      <c r="E49" s="189">
        <v>45</v>
      </c>
      <c r="F49" s="17" t="str">
        <f t="shared" si="21"/>
        <v>0</v>
      </c>
    </row>
    <row r="50" spans="2:6" ht="17" thickBot="1">
      <c r="B50" s="189">
        <v>46</v>
      </c>
      <c r="C50" s="190" t="str">
        <f t="shared" si="1"/>
        <v>#2E</v>
      </c>
      <c r="D50" s="17" t="s">
        <v>362</v>
      </c>
      <c r="E50" s="189">
        <v>46</v>
      </c>
      <c r="F50" s="17" t="str">
        <f t="shared" si="21"/>
        <v>0</v>
      </c>
    </row>
    <row r="51" spans="2:6" ht="17" thickBot="1">
      <c r="B51" s="189">
        <v>47</v>
      </c>
      <c r="C51" s="190" t="str">
        <f t="shared" si="1"/>
        <v>#2F</v>
      </c>
      <c r="D51" s="17"/>
      <c r="E51" s="189">
        <v>47</v>
      </c>
      <c r="F51" s="17" t="str">
        <f t="shared" si="21"/>
        <v>0</v>
      </c>
    </row>
    <row r="52" spans="2:6" ht="17" thickBot="1">
      <c r="B52" s="189">
        <v>48</v>
      </c>
      <c r="C52" s="190" t="str">
        <f t="shared" si="1"/>
        <v>#30</v>
      </c>
      <c r="D52" s="178" t="s">
        <v>363</v>
      </c>
      <c r="E52" s="189">
        <v>48</v>
      </c>
      <c r="F52" s="14" t="str">
        <f t="shared" si="21"/>
        <v>0</v>
      </c>
    </row>
    <row r="53" spans="2:6" ht="17" thickBot="1">
      <c r="B53" s="189">
        <v>48</v>
      </c>
      <c r="C53" s="190" t="s">
        <v>19</v>
      </c>
      <c r="D53" s="179"/>
      <c r="E53" s="189">
        <v>48</v>
      </c>
      <c r="F53" s="14"/>
    </row>
    <row r="54" spans="2:6" ht="17" thickBot="1">
      <c r="B54" s="189">
        <v>49</v>
      </c>
      <c r="C54" s="190" t="str">
        <f t="shared" si="1"/>
        <v>#31</v>
      </c>
      <c r="D54" s="14"/>
      <c r="E54" s="189">
        <v>49</v>
      </c>
      <c r="F54" s="14" t="str">
        <f>MID(DEC2BIN(B54,8),2,1)</f>
        <v>0</v>
      </c>
    </row>
    <row r="55" spans="2:6" ht="17" thickBot="1">
      <c r="B55" s="189">
        <v>50</v>
      </c>
      <c r="C55" s="190" t="str">
        <f t="shared" si="1"/>
        <v>#32</v>
      </c>
      <c r="D55" s="14"/>
      <c r="E55" s="189">
        <v>50</v>
      </c>
      <c r="F55" s="14" t="str">
        <f>MID(DEC2BIN(B55,8),2,1)</f>
        <v>0</v>
      </c>
    </row>
    <row r="56" spans="2:6" ht="17" thickBot="1">
      <c r="B56" s="189">
        <v>51</v>
      </c>
      <c r="C56" s="190" t="str">
        <f t="shared" si="1"/>
        <v>#33</v>
      </c>
      <c r="D56" s="14"/>
      <c r="E56" s="189">
        <v>51</v>
      </c>
      <c r="F56" s="14" t="str">
        <f>MID(DEC2BIN(B56,8),2,1)</f>
        <v>0</v>
      </c>
    </row>
    <row r="57" spans="2:6" ht="17" thickBot="1">
      <c r="B57" s="189">
        <v>52</v>
      </c>
      <c r="C57" s="190" t="str">
        <f t="shared" si="1"/>
        <v>#34</v>
      </c>
      <c r="D57" s="178" t="s">
        <v>364</v>
      </c>
      <c r="E57" s="189">
        <v>52</v>
      </c>
      <c r="F57" s="14" t="str">
        <f>MID(DEC2BIN(B57,8),2,1)</f>
        <v>0</v>
      </c>
    </row>
    <row r="58" spans="2:6" ht="17" thickBot="1">
      <c r="B58" s="189">
        <v>52</v>
      </c>
      <c r="C58" s="190" t="s">
        <v>19</v>
      </c>
      <c r="D58" s="179"/>
      <c r="E58" s="189">
        <v>52</v>
      </c>
      <c r="F58" s="14"/>
    </row>
    <row r="59" spans="2:6" ht="17" thickBot="1">
      <c r="B59" s="189">
        <v>53</v>
      </c>
      <c r="C59" s="190" t="str">
        <f t="shared" si="1"/>
        <v>#35</v>
      </c>
      <c r="D59" s="14"/>
      <c r="E59" s="189">
        <v>53</v>
      </c>
      <c r="F59" s="14" t="str">
        <f>MID(DEC2BIN(B59,8),2,1)</f>
        <v>0</v>
      </c>
    </row>
    <row r="60" spans="2:6" ht="17" thickBot="1">
      <c r="B60" s="189">
        <v>54</v>
      </c>
      <c r="C60" s="190" t="str">
        <f t="shared" si="1"/>
        <v>#36</v>
      </c>
      <c r="D60" s="14"/>
      <c r="E60" s="189">
        <v>54</v>
      </c>
      <c r="F60" s="14" t="str">
        <f>MID(DEC2BIN(B60,8),2,1)</f>
        <v>0</v>
      </c>
    </row>
    <row r="61" spans="2:6" ht="17" thickBot="1">
      <c r="B61" s="189">
        <v>54</v>
      </c>
      <c r="C61" s="190" t="s">
        <v>19</v>
      </c>
      <c r="D61" s="14"/>
      <c r="E61" s="189">
        <v>54</v>
      </c>
      <c r="F61" s="14"/>
    </row>
    <row r="62" spans="2:6" ht="17" thickBot="1">
      <c r="B62" s="189">
        <v>55</v>
      </c>
      <c r="C62" s="190" t="str">
        <f t="shared" si="1"/>
        <v>#37</v>
      </c>
      <c r="D62" s="14"/>
      <c r="E62" s="189">
        <v>55</v>
      </c>
      <c r="F62" s="14" t="str">
        <f>MID(DEC2BIN(B62,8),2,1)</f>
        <v>0</v>
      </c>
    </row>
    <row r="63" spans="2:6" ht="17" thickBot="1">
      <c r="B63" s="189">
        <v>56</v>
      </c>
      <c r="C63" s="190" t="str">
        <f t="shared" si="1"/>
        <v>#38</v>
      </c>
      <c r="D63" s="178" t="s">
        <v>126</v>
      </c>
      <c r="E63" s="189">
        <v>56</v>
      </c>
      <c r="F63" s="14" t="str">
        <f>MID(DEC2BIN(B63,8),2,1)</f>
        <v>0</v>
      </c>
    </row>
    <row r="64" spans="2:6" ht="17" thickBot="1">
      <c r="B64" s="189">
        <v>56</v>
      </c>
      <c r="C64" s="190" t="s">
        <v>19</v>
      </c>
      <c r="D64" s="179"/>
      <c r="E64" s="189">
        <v>56</v>
      </c>
      <c r="F64" s="14"/>
    </row>
    <row r="65" spans="2:6" ht="17" thickBot="1">
      <c r="B65" s="189">
        <v>57</v>
      </c>
      <c r="C65" s="190" t="str">
        <f t="shared" si="1"/>
        <v>#39</v>
      </c>
      <c r="D65" s="14"/>
      <c r="E65" s="189">
        <v>57</v>
      </c>
      <c r="F65" s="14" t="str">
        <f t="shared" ref="F65:F96" si="22">MID(DEC2BIN(B65,8),2,1)</f>
        <v>0</v>
      </c>
    </row>
    <row r="66" spans="2:6" ht="17" thickBot="1">
      <c r="B66" s="189">
        <v>58</v>
      </c>
      <c r="C66" s="190" t="str">
        <f t="shared" si="1"/>
        <v>#3A</v>
      </c>
      <c r="D66" s="14"/>
      <c r="E66" s="189">
        <v>58</v>
      </c>
      <c r="F66" s="14" t="str">
        <f t="shared" si="22"/>
        <v>0</v>
      </c>
    </row>
    <row r="67" spans="2:6" ht="17" thickBot="1">
      <c r="B67" s="189">
        <v>59</v>
      </c>
      <c r="C67" s="190" t="str">
        <f t="shared" si="1"/>
        <v>#3B</v>
      </c>
      <c r="D67" s="14"/>
      <c r="E67" s="189">
        <v>59</v>
      </c>
      <c r="F67" s="14" t="str">
        <f t="shared" si="22"/>
        <v>0</v>
      </c>
    </row>
    <row r="68" spans="2:6" ht="17" thickBot="1">
      <c r="B68" s="189">
        <v>60</v>
      </c>
      <c r="C68" s="190" t="str">
        <f t="shared" si="1"/>
        <v>#3C</v>
      </c>
      <c r="D68" s="14"/>
      <c r="E68" s="189">
        <v>60</v>
      </c>
      <c r="F68" s="14" t="str">
        <f t="shared" si="22"/>
        <v>0</v>
      </c>
    </row>
    <row r="69" spans="2:6" ht="17" thickBot="1">
      <c r="B69" s="189">
        <v>61</v>
      </c>
      <c r="C69" s="190" t="str">
        <f t="shared" ref="C69:C131" si="23">_xlfn.CONCAT("#",DEC2HEX(B69))</f>
        <v>#3D</v>
      </c>
      <c r="D69" s="14"/>
      <c r="E69" s="189">
        <v>61</v>
      </c>
      <c r="F69" s="14" t="str">
        <f t="shared" si="22"/>
        <v>0</v>
      </c>
    </row>
    <row r="70" spans="2:6" ht="17" thickBot="1">
      <c r="B70" s="189">
        <v>62</v>
      </c>
      <c r="C70" s="190" t="str">
        <f t="shared" si="23"/>
        <v>#3E</v>
      </c>
      <c r="D70" s="14"/>
      <c r="E70" s="189">
        <v>62</v>
      </c>
      <c r="F70" s="14" t="str">
        <f t="shared" si="22"/>
        <v>0</v>
      </c>
    </row>
    <row r="71" spans="2:6" ht="17" thickBot="1">
      <c r="B71" s="189">
        <v>63</v>
      </c>
      <c r="C71" s="190" t="str">
        <f t="shared" si="23"/>
        <v>#3F</v>
      </c>
      <c r="D71" s="14"/>
      <c r="E71" s="189">
        <v>63</v>
      </c>
      <c r="F71" s="14" t="str">
        <f t="shared" si="22"/>
        <v>0</v>
      </c>
    </row>
    <row r="72" spans="2:6" ht="17" thickBot="1">
      <c r="B72" s="189">
        <v>64</v>
      </c>
      <c r="C72" s="190" t="str">
        <f t="shared" si="23"/>
        <v>#40</v>
      </c>
      <c r="D72" s="24"/>
      <c r="E72" s="189">
        <v>64</v>
      </c>
      <c r="F72" s="40" t="str">
        <f t="shared" si="22"/>
        <v>1</v>
      </c>
    </row>
    <row r="73" spans="2:6" ht="17" thickBot="1">
      <c r="B73" s="189">
        <v>65</v>
      </c>
      <c r="C73" s="190" t="str">
        <f t="shared" si="23"/>
        <v>#41</v>
      </c>
      <c r="D73" s="24"/>
      <c r="E73" s="189">
        <v>65</v>
      </c>
      <c r="F73" s="23" t="str">
        <f t="shared" si="22"/>
        <v>1</v>
      </c>
    </row>
    <row r="74" spans="2:6" ht="17" thickBot="1">
      <c r="B74" s="189">
        <v>66</v>
      </c>
      <c r="C74" s="190" t="str">
        <f t="shared" si="23"/>
        <v>#42</v>
      </c>
      <c r="D74" s="24" t="s">
        <v>365</v>
      </c>
      <c r="E74" s="189">
        <v>66</v>
      </c>
      <c r="F74" s="23" t="str">
        <f t="shared" si="22"/>
        <v>1</v>
      </c>
    </row>
    <row r="75" spans="2:6" ht="17" thickBot="1">
      <c r="B75" s="189">
        <v>67</v>
      </c>
      <c r="C75" s="190" t="str">
        <f t="shared" si="23"/>
        <v>#43</v>
      </c>
      <c r="D75" s="24" t="s">
        <v>366</v>
      </c>
      <c r="E75" s="189">
        <v>67</v>
      </c>
      <c r="F75" s="23" t="str">
        <f t="shared" si="22"/>
        <v>1</v>
      </c>
    </row>
    <row r="76" spans="2:6" ht="17" thickBot="1">
      <c r="B76" s="189">
        <v>68</v>
      </c>
      <c r="C76" s="190" t="str">
        <f t="shared" si="23"/>
        <v>#44</v>
      </c>
      <c r="D76" s="24" t="s">
        <v>367</v>
      </c>
      <c r="E76" s="189">
        <v>68</v>
      </c>
      <c r="F76" s="23" t="str">
        <f t="shared" si="22"/>
        <v>1</v>
      </c>
    </row>
    <row r="77" spans="2:6" ht="17" thickBot="1">
      <c r="B77" s="189">
        <v>69</v>
      </c>
      <c r="C77" s="190" t="str">
        <f t="shared" si="23"/>
        <v>#45</v>
      </c>
      <c r="D77" s="24" t="s">
        <v>368</v>
      </c>
      <c r="E77" s="189">
        <v>69</v>
      </c>
      <c r="F77" s="23" t="str">
        <f t="shared" si="22"/>
        <v>1</v>
      </c>
    </row>
    <row r="78" spans="2:6" ht="17" thickBot="1">
      <c r="B78" s="189">
        <v>70</v>
      </c>
      <c r="C78" s="190" t="str">
        <f t="shared" si="23"/>
        <v>#46</v>
      </c>
      <c r="D78" s="24" t="s">
        <v>369</v>
      </c>
      <c r="E78" s="189">
        <v>70</v>
      </c>
      <c r="F78" s="23" t="str">
        <f t="shared" si="22"/>
        <v>1</v>
      </c>
    </row>
    <row r="79" spans="2:6" ht="17" thickBot="1">
      <c r="B79" s="189">
        <v>71</v>
      </c>
      <c r="C79" s="190" t="str">
        <f t="shared" si="23"/>
        <v>#47</v>
      </c>
      <c r="D79" s="24"/>
      <c r="E79" s="189">
        <v>71</v>
      </c>
      <c r="F79" s="23" t="str">
        <f t="shared" si="22"/>
        <v>1</v>
      </c>
    </row>
    <row r="80" spans="2:6" ht="17" thickBot="1">
      <c r="B80" s="189">
        <v>72</v>
      </c>
      <c r="C80" s="190" t="str">
        <f t="shared" si="23"/>
        <v>#48</v>
      </c>
      <c r="D80" s="24" t="s">
        <v>370</v>
      </c>
      <c r="E80" s="189">
        <v>72</v>
      </c>
      <c r="F80" s="23" t="str">
        <f t="shared" si="22"/>
        <v>1</v>
      </c>
    </row>
    <row r="81" spans="2:6" ht="17" thickBot="1">
      <c r="B81" s="189">
        <v>73</v>
      </c>
      <c r="C81" s="190" t="str">
        <f t="shared" si="23"/>
        <v>#49</v>
      </c>
      <c r="D81" s="24"/>
      <c r="E81" s="189">
        <v>73</v>
      </c>
      <c r="F81" s="23" t="str">
        <f t="shared" si="22"/>
        <v>1</v>
      </c>
    </row>
    <row r="82" spans="2:6" ht="17" thickBot="1">
      <c r="B82" s="189">
        <v>74</v>
      </c>
      <c r="C82" s="190" t="str">
        <f t="shared" si="23"/>
        <v>#4A</v>
      </c>
      <c r="D82" s="24" t="s">
        <v>371</v>
      </c>
      <c r="E82" s="189">
        <v>74</v>
      </c>
      <c r="F82" s="23" t="str">
        <f t="shared" si="22"/>
        <v>1</v>
      </c>
    </row>
    <row r="83" spans="2:6" ht="17" thickBot="1">
      <c r="B83" s="189">
        <v>75</v>
      </c>
      <c r="C83" s="190" t="str">
        <f t="shared" si="23"/>
        <v>#4B</v>
      </c>
      <c r="D83" s="24"/>
      <c r="E83" s="189">
        <v>75</v>
      </c>
      <c r="F83" s="23" t="str">
        <f t="shared" si="22"/>
        <v>1</v>
      </c>
    </row>
    <row r="84" spans="2:6" ht="17" thickBot="1">
      <c r="B84" s="189">
        <v>76</v>
      </c>
      <c r="C84" s="190" t="str">
        <f t="shared" si="23"/>
        <v>#4C</v>
      </c>
      <c r="D84" s="24"/>
      <c r="E84" s="189">
        <v>76</v>
      </c>
      <c r="F84" s="23" t="str">
        <f t="shared" si="22"/>
        <v>1</v>
      </c>
    </row>
    <row r="85" spans="2:6" ht="17" thickBot="1">
      <c r="B85" s="189">
        <v>77</v>
      </c>
      <c r="C85" s="190" t="str">
        <f t="shared" si="23"/>
        <v>#4D</v>
      </c>
      <c r="D85" s="24"/>
      <c r="E85" s="189">
        <v>77</v>
      </c>
      <c r="F85" s="23" t="str">
        <f t="shared" si="22"/>
        <v>1</v>
      </c>
    </row>
    <row r="86" spans="2:6" ht="17" thickBot="1">
      <c r="B86" s="189">
        <v>78</v>
      </c>
      <c r="C86" s="190" t="str">
        <f t="shared" si="23"/>
        <v>#4E</v>
      </c>
      <c r="D86" s="24"/>
      <c r="E86" s="189">
        <v>78</v>
      </c>
      <c r="F86" s="23" t="str">
        <f t="shared" si="22"/>
        <v>1</v>
      </c>
    </row>
    <row r="87" spans="2:6" ht="17" thickBot="1">
      <c r="B87" s="189">
        <v>79</v>
      </c>
      <c r="C87" s="190" t="str">
        <f t="shared" si="23"/>
        <v>#4F</v>
      </c>
      <c r="D87" s="24"/>
      <c r="E87" s="189">
        <v>79</v>
      </c>
      <c r="F87" s="23" t="str">
        <f t="shared" si="22"/>
        <v>1</v>
      </c>
    </row>
    <row r="88" spans="2:6" ht="17" thickBot="1">
      <c r="B88" s="189">
        <v>80</v>
      </c>
      <c r="C88" s="190" t="str">
        <f t="shared" si="23"/>
        <v>#50</v>
      </c>
      <c r="D88" s="24" t="s">
        <v>372</v>
      </c>
      <c r="E88" s="189">
        <v>80</v>
      </c>
      <c r="F88" s="23" t="str">
        <f t="shared" si="22"/>
        <v>1</v>
      </c>
    </row>
    <row r="89" spans="2:6" ht="17" thickBot="1">
      <c r="B89" s="189">
        <v>81</v>
      </c>
      <c r="C89" s="190" t="str">
        <f t="shared" si="23"/>
        <v>#51</v>
      </c>
      <c r="D89" s="24" t="s">
        <v>373</v>
      </c>
      <c r="E89" s="189">
        <v>81</v>
      </c>
      <c r="F89" s="23" t="str">
        <f t="shared" si="22"/>
        <v>1</v>
      </c>
    </row>
    <row r="90" spans="2:6" ht="17" thickBot="1">
      <c r="B90" s="189">
        <v>82</v>
      </c>
      <c r="C90" s="190" t="str">
        <f t="shared" si="23"/>
        <v>#52</v>
      </c>
      <c r="D90" s="24"/>
      <c r="E90" s="189">
        <v>82</v>
      </c>
      <c r="F90" s="23" t="str">
        <f t="shared" si="22"/>
        <v>1</v>
      </c>
    </row>
    <row r="91" spans="2:6" ht="17" thickBot="1">
      <c r="B91" s="189">
        <v>83</v>
      </c>
      <c r="C91" s="190" t="str">
        <f t="shared" si="23"/>
        <v>#53</v>
      </c>
      <c r="D91" s="24"/>
      <c r="E91" s="189">
        <v>83</v>
      </c>
      <c r="F91" s="23" t="str">
        <f t="shared" si="22"/>
        <v>1</v>
      </c>
    </row>
    <row r="92" spans="2:6" ht="17" thickBot="1">
      <c r="B92" s="189">
        <v>84</v>
      </c>
      <c r="C92" s="190" t="str">
        <f t="shared" si="23"/>
        <v>#54</v>
      </c>
      <c r="D92" s="24" t="s">
        <v>374</v>
      </c>
      <c r="E92" s="189">
        <v>84</v>
      </c>
      <c r="F92" s="23" t="str">
        <f t="shared" si="22"/>
        <v>1</v>
      </c>
    </row>
    <row r="93" spans="2:6" ht="17" thickBot="1">
      <c r="B93" s="189">
        <v>85</v>
      </c>
      <c r="C93" s="190" t="str">
        <f t="shared" si="23"/>
        <v>#55</v>
      </c>
      <c r="D93" s="24" t="s">
        <v>375</v>
      </c>
      <c r="E93" s="189">
        <v>85</v>
      </c>
      <c r="F93" s="23" t="str">
        <f t="shared" si="22"/>
        <v>1</v>
      </c>
    </row>
    <row r="94" spans="2:6" ht="17" thickBot="1">
      <c r="B94" s="189">
        <v>86</v>
      </c>
      <c r="C94" s="190" t="str">
        <f t="shared" si="23"/>
        <v>#56</v>
      </c>
      <c r="D94" s="24"/>
      <c r="E94" s="189">
        <v>86</v>
      </c>
      <c r="F94" s="23" t="str">
        <f t="shared" si="22"/>
        <v>1</v>
      </c>
    </row>
    <row r="95" spans="2:6" ht="17" thickBot="1">
      <c r="B95" s="189">
        <v>87</v>
      </c>
      <c r="C95" s="190" t="str">
        <f t="shared" si="23"/>
        <v>#57</v>
      </c>
      <c r="D95" s="24"/>
      <c r="E95" s="189">
        <v>87</v>
      </c>
      <c r="F95" s="23" t="str">
        <f t="shared" si="22"/>
        <v>1</v>
      </c>
    </row>
    <row r="96" spans="2:6" ht="17" thickBot="1">
      <c r="B96" s="189">
        <v>88</v>
      </c>
      <c r="C96" s="190" t="str">
        <f t="shared" si="23"/>
        <v>#58</v>
      </c>
      <c r="D96" s="24" t="s">
        <v>376</v>
      </c>
      <c r="E96" s="189">
        <v>88</v>
      </c>
      <c r="F96" s="23" t="str">
        <f t="shared" si="22"/>
        <v>1</v>
      </c>
    </row>
    <row r="97" spans="2:6" ht="17" thickBot="1">
      <c r="B97" s="189">
        <v>89</v>
      </c>
      <c r="C97" s="190" t="str">
        <f t="shared" si="23"/>
        <v>#59</v>
      </c>
      <c r="D97" s="24" t="s">
        <v>377</v>
      </c>
      <c r="E97" s="189">
        <v>89</v>
      </c>
      <c r="F97" s="23" t="str">
        <f t="shared" ref="F97:F124" si="24">MID(DEC2BIN(B97,8),2,1)</f>
        <v>1</v>
      </c>
    </row>
    <row r="98" spans="2:6" ht="17" thickBot="1">
      <c r="B98" s="189">
        <v>90</v>
      </c>
      <c r="C98" s="190" t="str">
        <f t="shared" si="23"/>
        <v>#5A</v>
      </c>
      <c r="D98" s="24" t="s">
        <v>378</v>
      </c>
      <c r="E98" s="189">
        <v>90</v>
      </c>
      <c r="F98" s="23" t="str">
        <f t="shared" si="24"/>
        <v>1</v>
      </c>
    </row>
    <row r="99" spans="2:6" ht="17" thickBot="1">
      <c r="B99" s="189">
        <v>91</v>
      </c>
      <c r="C99" s="190" t="str">
        <f t="shared" si="23"/>
        <v>#5B</v>
      </c>
      <c r="D99" s="24" t="s">
        <v>379</v>
      </c>
      <c r="E99" s="189">
        <v>91</v>
      </c>
      <c r="F99" s="23" t="str">
        <f t="shared" si="24"/>
        <v>1</v>
      </c>
    </row>
    <row r="100" spans="2:6" ht="17" thickBot="1">
      <c r="B100" s="189">
        <v>92</v>
      </c>
      <c r="C100" s="190" t="str">
        <f t="shared" si="23"/>
        <v>#5C</v>
      </c>
      <c r="D100" s="24" t="s">
        <v>380</v>
      </c>
      <c r="E100" s="189">
        <v>92</v>
      </c>
      <c r="F100" s="23" t="str">
        <f t="shared" si="24"/>
        <v>1</v>
      </c>
    </row>
    <row r="101" spans="2:6" ht="17" thickBot="1">
      <c r="B101" s="189">
        <v>93</v>
      </c>
      <c r="C101" s="190" t="str">
        <f t="shared" si="23"/>
        <v>#5D</v>
      </c>
      <c r="D101" s="24" t="s">
        <v>381</v>
      </c>
      <c r="E101" s="189">
        <v>93</v>
      </c>
      <c r="F101" s="23" t="str">
        <f t="shared" si="24"/>
        <v>1</v>
      </c>
    </row>
    <row r="102" spans="2:6" ht="17" thickBot="1">
      <c r="B102" s="189">
        <v>94</v>
      </c>
      <c r="C102" s="190" t="str">
        <f t="shared" si="23"/>
        <v>#5E</v>
      </c>
      <c r="D102" s="24" t="s">
        <v>382</v>
      </c>
      <c r="E102" s="189">
        <v>94</v>
      </c>
      <c r="F102" s="23" t="str">
        <f t="shared" si="24"/>
        <v>1</v>
      </c>
    </row>
    <row r="103" spans="2:6" ht="17" thickBot="1">
      <c r="B103" s="189">
        <v>95</v>
      </c>
      <c r="C103" s="190" t="str">
        <f t="shared" si="23"/>
        <v>#5F</v>
      </c>
      <c r="D103" s="24"/>
      <c r="E103" s="189">
        <v>95</v>
      </c>
      <c r="F103" s="23" t="str">
        <f t="shared" si="24"/>
        <v>1</v>
      </c>
    </row>
    <row r="104" spans="2:6" ht="17" thickBot="1">
      <c r="B104" s="189">
        <v>96</v>
      </c>
      <c r="C104" s="190" t="str">
        <f t="shared" si="23"/>
        <v>#60</v>
      </c>
      <c r="D104" s="24" t="s">
        <v>383</v>
      </c>
      <c r="E104" s="189">
        <v>96</v>
      </c>
      <c r="F104" s="23" t="str">
        <f t="shared" si="24"/>
        <v>1</v>
      </c>
    </row>
    <row r="105" spans="2:6" ht="17" thickBot="1">
      <c r="B105" s="189">
        <v>97</v>
      </c>
      <c r="C105" s="190" t="str">
        <f t="shared" si="23"/>
        <v>#61</v>
      </c>
      <c r="D105" s="24" t="s">
        <v>384</v>
      </c>
      <c r="E105" s="189">
        <v>97</v>
      </c>
      <c r="F105" s="23" t="str">
        <f t="shared" si="24"/>
        <v>1</v>
      </c>
    </row>
    <row r="106" spans="2:6" ht="17" thickBot="1">
      <c r="B106" s="189">
        <v>98</v>
      </c>
      <c r="C106" s="190" t="str">
        <f t="shared" si="23"/>
        <v>#62</v>
      </c>
      <c r="D106" s="24"/>
      <c r="E106" s="189">
        <v>98</v>
      </c>
      <c r="F106" s="23" t="str">
        <f t="shared" si="24"/>
        <v>1</v>
      </c>
    </row>
    <row r="107" spans="2:6" ht="17" thickBot="1">
      <c r="B107" s="189">
        <v>99</v>
      </c>
      <c r="C107" s="190" t="str">
        <f t="shared" si="23"/>
        <v>#63</v>
      </c>
      <c r="D107" s="24"/>
      <c r="E107" s="189">
        <v>99</v>
      </c>
      <c r="F107" s="23" t="str">
        <f t="shared" si="24"/>
        <v>1</v>
      </c>
    </row>
    <row r="108" spans="2:6" ht="17" thickBot="1">
      <c r="B108" s="189">
        <v>100</v>
      </c>
      <c r="C108" s="190" t="str">
        <f t="shared" si="23"/>
        <v>#64</v>
      </c>
      <c r="D108" s="24" t="s">
        <v>385</v>
      </c>
      <c r="E108" s="189">
        <v>100</v>
      </c>
      <c r="F108" s="23" t="str">
        <f t="shared" si="24"/>
        <v>1</v>
      </c>
    </row>
    <row r="109" spans="2:6" ht="17" thickBot="1">
      <c r="B109" s="189">
        <v>101</v>
      </c>
      <c r="C109" s="190" t="str">
        <f t="shared" si="23"/>
        <v>#65</v>
      </c>
      <c r="D109" s="24" t="s">
        <v>386</v>
      </c>
      <c r="E109" s="189">
        <v>101</v>
      </c>
      <c r="F109" s="23" t="str">
        <f t="shared" si="24"/>
        <v>1</v>
      </c>
    </row>
    <row r="110" spans="2:6" ht="17" thickBot="1">
      <c r="B110" s="189">
        <v>102</v>
      </c>
      <c r="C110" s="190" t="str">
        <f t="shared" si="23"/>
        <v>#66</v>
      </c>
      <c r="D110" s="24" t="s">
        <v>387</v>
      </c>
      <c r="E110" s="189">
        <v>102</v>
      </c>
      <c r="F110" s="23" t="str">
        <f t="shared" si="24"/>
        <v>1</v>
      </c>
    </row>
    <row r="111" spans="2:6" ht="17" thickBot="1">
      <c r="B111" s="189">
        <v>103</v>
      </c>
      <c r="C111" s="190" t="str">
        <f t="shared" si="23"/>
        <v>#67</v>
      </c>
      <c r="D111" s="24"/>
      <c r="E111" s="189">
        <v>103</v>
      </c>
      <c r="F111" s="23" t="str">
        <f t="shared" si="24"/>
        <v>1</v>
      </c>
    </row>
    <row r="112" spans="2:6" ht="17" thickBot="1">
      <c r="B112" s="189">
        <v>104</v>
      </c>
      <c r="C112" s="190" t="str">
        <f t="shared" si="23"/>
        <v>#68</v>
      </c>
      <c r="D112" s="24" t="s">
        <v>388</v>
      </c>
      <c r="E112" s="189">
        <v>104</v>
      </c>
      <c r="F112" s="23" t="str">
        <f t="shared" si="24"/>
        <v>1</v>
      </c>
    </row>
    <row r="113" spans="2:6" ht="17" thickBot="1">
      <c r="B113" s="189">
        <v>105</v>
      </c>
      <c r="C113" s="190" t="str">
        <f t="shared" si="23"/>
        <v>#69</v>
      </c>
      <c r="D113" s="24" t="s">
        <v>389</v>
      </c>
      <c r="E113" s="189">
        <v>105</v>
      </c>
      <c r="F113" s="23" t="str">
        <f t="shared" si="24"/>
        <v>1</v>
      </c>
    </row>
    <row r="114" spans="2:6" ht="17" thickBot="1">
      <c r="B114" s="189">
        <v>106</v>
      </c>
      <c r="C114" s="190" t="str">
        <f t="shared" si="23"/>
        <v>#6A</v>
      </c>
      <c r="D114" s="24" t="s">
        <v>390</v>
      </c>
      <c r="E114" s="189">
        <v>106</v>
      </c>
      <c r="F114" s="23" t="str">
        <f t="shared" si="24"/>
        <v>1</v>
      </c>
    </row>
    <row r="115" spans="2:6" ht="17" thickBot="1">
      <c r="B115" s="189">
        <v>107</v>
      </c>
      <c r="C115" s="190" t="str">
        <f t="shared" si="23"/>
        <v>#6B</v>
      </c>
      <c r="D115" s="24" t="s">
        <v>391</v>
      </c>
      <c r="E115" s="189">
        <v>107</v>
      </c>
      <c r="F115" s="23" t="str">
        <f t="shared" si="24"/>
        <v>1</v>
      </c>
    </row>
    <row r="116" spans="2:6" ht="17" thickBot="1">
      <c r="B116" s="189">
        <v>108</v>
      </c>
      <c r="C116" s="190" t="str">
        <f t="shared" si="23"/>
        <v>#6C</v>
      </c>
      <c r="D116" s="24" t="s">
        <v>392</v>
      </c>
      <c r="E116" s="189">
        <v>108</v>
      </c>
      <c r="F116" s="23" t="str">
        <f t="shared" si="24"/>
        <v>1</v>
      </c>
    </row>
    <row r="117" spans="2:6" ht="17" thickBot="1">
      <c r="B117" s="189">
        <v>109</v>
      </c>
      <c r="C117" s="190" t="str">
        <f t="shared" si="23"/>
        <v>#6D</v>
      </c>
      <c r="D117" s="24" t="s">
        <v>393</v>
      </c>
      <c r="E117" s="189">
        <v>109</v>
      </c>
      <c r="F117" s="23" t="str">
        <f t="shared" si="24"/>
        <v>1</v>
      </c>
    </row>
    <row r="118" spans="2:6" ht="17" thickBot="1">
      <c r="B118" s="189">
        <v>110</v>
      </c>
      <c r="C118" s="190" t="str">
        <f t="shared" si="23"/>
        <v>#6E</v>
      </c>
      <c r="D118" s="24" t="s">
        <v>394</v>
      </c>
      <c r="E118" s="189">
        <v>110</v>
      </c>
      <c r="F118" s="23" t="str">
        <f t="shared" si="24"/>
        <v>1</v>
      </c>
    </row>
    <row r="119" spans="2:6" ht="17" thickBot="1">
      <c r="B119" s="189">
        <v>111</v>
      </c>
      <c r="C119" s="190" t="str">
        <f t="shared" si="23"/>
        <v>#6F</v>
      </c>
      <c r="D119" s="24"/>
      <c r="E119" s="189">
        <v>111</v>
      </c>
      <c r="F119" s="23" t="str">
        <f t="shared" si="24"/>
        <v>1</v>
      </c>
    </row>
    <row r="120" spans="2:6" ht="17" thickBot="1">
      <c r="B120" s="189">
        <v>112</v>
      </c>
      <c r="C120" s="190" t="str">
        <f t="shared" si="23"/>
        <v>#70</v>
      </c>
      <c r="D120" s="66"/>
      <c r="E120" s="189">
        <v>112</v>
      </c>
      <c r="F120" s="66" t="str">
        <f t="shared" si="24"/>
        <v>1</v>
      </c>
    </row>
    <row r="121" spans="2:6" ht="17" thickBot="1">
      <c r="B121" s="189">
        <v>113</v>
      </c>
      <c r="C121" s="190" t="str">
        <f t="shared" si="23"/>
        <v>#71</v>
      </c>
      <c r="D121" s="66"/>
      <c r="E121" s="189">
        <v>113</v>
      </c>
      <c r="F121" s="66" t="str">
        <f t="shared" si="24"/>
        <v>1</v>
      </c>
    </row>
    <row r="122" spans="2:6" ht="17" thickBot="1">
      <c r="B122" s="189">
        <v>114</v>
      </c>
      <c r="C122" s="190" t="str">
        <f t="shared" si="23"/>
        <v>#72</v>
      </c>
      <c r="D122" s="66"/>
      <c r="E122" s="189">
        <v>114</v>
      </c>
      <c r="F122" s="66" t="str">
        <f t="shared" si="24"/>
        <v>1</v>
      </c>
    </row>
    <row r="123" spans="2:6" ht="17" thickBot="1">
      <c r="B123" s="189">
        <v>115</v>
      </c>
      <c r="C123" s="190" t="str">
        <f t="shared" si="23"/>
        <v>#73</v>
      </c>
      <c r="D123" s="66"/>
      <c r="E123" s="189">
        <v>115</v>
      </c>
      <c r="F123" s="66" t="str">
        <f t="shared" si="24"/>
        <v>1</v>
      </c>
    </row>
    <row r="124" spans="2:6" ht="17" thickBot="1">
      <c r="B124" s="189">
        <v>116</v>
      </c>
      <c r="C124" s="190" t="str">
        <f t="shared" si="23"/>
        <v>#74</v>
      </c>
      <c r="D124" s="66"/>
      <c r="E124" s="189">
        <v>116</v>
      </c>
      <c r="F124" s="66" t="str">
        <f t="shared" si="24"/>
        <v>1</v>
      </c>
    </row>
    <row r="125" spans="2:6" ht="17" thickBot="1">
      <c r="B125" s="189">
        <v>116</v>
      </c>
      <c r="C125" s="190" t="s">
        <v>19</v>
      </c>
      <c r="D125" s="66"/>
      <c r="E125" s="189">
        <v>116</v>
      </c>
      <c r="F125" s="66"/>
    </row>
    <row r="126" spans="2:6" ht="17" thickBot="1">
      <c r="B126" s="189">
        <v>117</v>
      </c>
      <c r="C126" s="190" t="str">
        <f t="shared" si="23"/>
        <v>#75</v>
      </c>
      <c r="D126" s="66"/>
      <c r="E126" s="189">
        <v>117</v>
      </c>
      <c r="F126" s="66" t="str">
        <f>MID(DEC2BIN(B126,8),2,1)</f>
        <v>1</v>
      </c>
    </row>
    <row r="127" spans="2:6" ht="17" thickBot="1">
      <c r="B127" s="189">
        <v>118</v>
      </c>
      <c r="C127" s="190" t="str">
        <f t="shared" si="23"/>
        <v>#76</v>
      </c>
      <c r="D127" s="66"/>
      <c r="E127" s="189">
        <v>118</v>
      </c>
      <c r="F127" s="66" t="str">
        <f>MID(DEC2BIN(B127,8),2,1)</f>
        <v>1</v>
      </c>
    </row>
    <row r="128" spans="2:6" ht="17" thickBot="1">
      <c r="B128" s="189">
        <v>119</v>
      </c>
      <c r="C128" s="190" t="str">
        <f t="shared" si="23"/>
        <v>#77</v>
      </c>
      <c r="D128" s="66"/>
      <c r="E128" s="189">
        <v>119</v>
      </c>
      <c r="F128" s="66" t="str">
        <f>MID(DEC2BIN(B128,8),2,1)</f>
        <v>1</v>
      </c>
    </row>
    <row r="129" spans="2:6" ht="17" thickBot="1">
      <c r="B129" s="189">
        <v>120</v>
      </c>
      <c r="C129" s="190" t="str">
        <f t="shared" si="23"/>
        <v>#78</v>
      </c>
      <c r="D129" s="180" t="s">
        <v>395</v>
      </c>
      <c r="E129" s="189">
        <v>120</v>
      </c>
      <c r="F129" s="180" t="str">
        <f>MID(DEC2BIN(B129,8),2,1)</f>
        <v>1</v>
      </c>
    </row>
    <row r="130" spans="2:6" ht="17" thickBot="1">
      <c r="B130" s="189">
        <v>120</v>
      </c>
      <c r="C130" s="190" t="s">
        <v>19</v>
      </c>
      <c r="D130" s="181"/>
      <c r="E130" s="189">
        <v>120</v>
      </c>
      <c r="F130" s="181"/>
    </row>
    <row r="131" spans="2:6" ht="17" thickBot="1">
      <c r="B131" s="189">
        <v>121</v>
      </c>
      <c r="C131" s="190" t="str">
        <f t="shared" si="23"/>
        <v>#79</v>
      </c>
      <c r="D131" s="180" t="s">
        <v>396</v>
      </c>
      <c r="E131" s="189">
        <v>121</v>
      </c>
      <c r="F131" s="180" t="str">
        <f>MID(DEC2BIN(B131,8),2,1)</f>
        <v>1</v>
      </c>
    </row>
    <row r="132" spans="2:6" ht="17" thickBot="1">
      <c r="B132" s="189">
        <v>121</v>
      </c>
      <c r="C132" s="190" t="s">
        <v>19</v>
      </c>
      <c r="D132" s="181"/>
      <c r="E132" s="189">
        <v>121</v>
      </c>
      <c r="F132" s="181"/>
    </row>
    <row r="133" spans="2:6" ht="17" thickBot="1">
      <c r="B133" s="189">
        <v>122</v>
      </c>
      <c r="C133" s="190" t="str">
        <f t="shared" ref="C133:C138" si="25">_xlfn.CONCAT("#",DEC2HEX(B133))</f>
        <v>#7A</v>
      </c>
      <c r="D133" s="66"/>
      <c r="E133" s="189">
        <v>122</v>
      </c>
      <c r="F133" s="66" t="str">
        <f t="shared" ref="F133:F138" si="26">MID(DEC2BIN(B133,8),2,1)</f>
        <v>1</v>
      </c>
    </row>
    <row r="134" spans="2:6" ht="17" thickBot="1">
      <c r="B134" s="189">
        <v>123</v>
      </c>
      <c r="C134" s="190" t="str">
        <f t="shared" si="25"/>
        <v>#7B</v>
      </c>
      <c r="D134" s="66"/>
      <c r="E134" s="189">
        <v>123</v>
      </c>
      <c r="F134" s="66" t="str">
        <f t="shared" si="26"/>
        <v>1</v>
      </c>
    </row>
    <row r="135" spans="2:6" ht="17" thickBot="1">
      <c r="B135" s="189">
        <v>124</v>
      </c>
      <c r="C135" s="190" t="str">
        <f t="shared" si="25"/>
        <v>#7C</v>
      </c>
      <c r="D135" s="66"/>
      <c r="E135" s="189">
        <v>124</v>
      </c>
      <c r="F135" s="66" t="str">
        <f t="shared" si="26"/>
        <v>1</v>
      </c>
    </row>
    <row r="136" spans="2:6" ht="17" thickBot="1">
      <c r="B136" s="189">
        <v>125</v>
      </c>
      <c r="C136" s="190" t="str">
        <f t="shared" si="25"/>
        <v>#7D</v>
      </c>
      <c r="D136" s="66"/>
      <c r="E136" s="189">
        <v>125</v>
      </c>
      <c r="F136" s="66" t="str">
        <f t="shared" si="26"/>
        <v>1</v>
      </c>
    </row>
    <row r="137" spans="2:6" ht="17" thickBot="1">
      <c r="B137" s="189">
        <v>126</v>
      </c>
      <c r="C137" s="190" t="str">
        <f t="shared" si="25"/>
        <v>#7E</v>
      </c>
      <c r="D137" s="66"/>
      <c r="E137" s="189">
        <v>126</v>
      </c>
      <c r="F137" s="66" t="str">
        <f t="shared" si="26"/>
        <v>1</v>
      </c>
    </row>
    <row r="138" spans="2:6" ht="17" thickBot="1">
      <c r="B138" s="192">
        <v>127</v>
      </c>
      <c r="C138" s="193" t="str">
        <f t="shared" si="25"/>
        <v>#7F</v>
      </c>
      <c r="D138" s="220"/>
      <c r="E138" s="192">
        <v>127</v>
      </c>
      <c r="F138" s="220" t="str">
        <f t="shared" si="26"/>
        <v>1</v>
      </c>
    </row>
  </sheetData>
  <mergeCells count="2">
    <mergeCell ref="S4:T4"/>
    <mergeCell ref="U4:V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1ED4-3614-E547-B495-70F3155420B5}">
  <dimension ref="B2:AL37"/>
  <sheetViews>
    <sheetView workbookViewId="0">
      <selection activeCell="X44" sqref="X44"/>
    </sheetView>
  </sheetViews>
  <sheetFormatPr baseColWidth="10" defaultRowHeight="14"/>
  <cols>
    <col min="1" max="1" width="2" style="2" customWidth="1"/>
    <col min="2" max="2" width="43.6640625" style="2" customWidth="1"/>
    <col min="3" max="3" width="6.83203125" style="2" customWidth="1"/>
    <col min="4" max="43" width="3.83203125" style="2" customWidth="1"/>
    <col min="44" max="16384" width="10.83203125" style="2"/>
  </cols>
  <sheetData>
    <row r="2" spans="2:38">
      <c r="F2" s="3"/>
      <c r="G2" s="261" t="s">
        <v>38</v>
      </c>
      <c r="H2" s="262"/>
      <c r="I2" s="262"/>
      <c r="J2" s="262"/>
      <c r="K2" s="262"/>
      <c r="L2" s="262"/>
      <c r="M2" s="262"/>
      <c r="N2" s="263"/>
      <c r="O2" s="261" t="s">
        <v>39</v>
      </c>
      <c r="P2" s="262"/>
      <c r="Q2" s="262"/>
      <c r="R2" s="262"/>
      <c r="S2" s="262"/>
      <c r="T2" s="262"/>
      <c r="U2" s="262"/>
      <c r="V2" s="263"/>
      <c r="W2" s="261" t="s">
        <v>38</v>
      </c>
      <c r="X2" s="262"/>
      <c r="Y2" s="262"/>
      <c r="Z2" s="262"/>
      <c r="AA2" s="262"/>
      <c r="AB2" s="262"/>
      <c r="AC2" s="262"/>
      <c r="AD2" s="263"/>
      <c r="AE2" s="261" t="s">
        <v>39</v>
      </c>
      <c r="AF2" s="262"/>
      <c r="AG2" s="262"/>
      <c r="AH2" s="262"/>
      <c r="AI2" s="262"/>
      <c r="AJ2" s="262"/>
      <c r="AK2" s="262"/>
      <c r="AL2" s="263"/>
    </row>
    <row r="4" spans="2:38" ht="7" customHeight="1" thickBot="1">
      <c r="G4" s="4"/>
      <c r="H4" s="4"/>
      <c r="I4" s="4"/>
      <c r="J4" s="4"/>
      <c r="O4" s="4"/>
      <c r="P4" s="4"/>
      <c r="Q4" s="4"/>
      <c r="R4" s="4"/>
      <c r="W4" s="4"/>
      <c r="X4" s="4"/>
      <c r="Y4" s="4"/>
      <c r="Z4" s="4"/>
      <c r="AE4" s="4"/>
      <c r="AF4" s="4"/>
      <c r="AG4" s="4"/>
      <c r="AH4" s="4"/>
    </row>
    <row r="5" spans="2:38" ht="20" customHeight="1" thickBot="1">
      <c r="B5" s="2" t="s">
        <v>34</v>
      </c>
      <c r="D5" s="4"/>
      <c r="E5" s="4"/>
      <c r="F5" s="5"/>
      <c r="J5" s="6"/>
      <c r="K5" s="7"/>
      <c r="L5" s="4"/>
      <c r="M5" s="4"/>
      <c r="N5" s="5"/>
      <c r="R5" s="6"/>
      <c r="S5" s="7"/>
      <c r="T5" s="4"/>
      <c r="U5" s="4"/>
      <c r="V5" s="5"/>
      <c r="Z5" s="6"/>
      <c r="AA5" s="7"/>
      <c r="AB5" s="4"/>
      <c r="AC5" s="4"/>
      <c r="AD5" s="5"/>
      <c r="AH5" s="6"/>
    </row>
    <row r="6" spans="2:38" ht="7" customHeight="1" thickBot="1">
      <c r="D6" s="8"/>
      <c r="I6" s="4"/>
      <c r="J6" s="4"/>
      <c r="K6" s="8"/>
      <c r="L6" s="8"/>
      <c r="Q6" s="4"/>
      <c r="R6" s="4"/>
      <c r="S6" s="8"/>
      <c r="T6" s="8"/>
      <c r="Y6" s="4"/>
      <c r="Z6" s="4"/>
      <c r="AA6" s="8"/>
      <c r="AB6" s="8"/>
      <c r="AG6" s="4"/>
      <c r="AH6" s="4"/>
    </row>
    <row r="7" spans="2:38" ht="20" customHeight="1" thickBot="1">
      <c r="B7" s="2" t="s">
        <v>35</v>
      </c>
      <c r="D7" s="3"/>
      <c r="E7" s="4"/>
      <c r="F7" s="4"/>
      <c r="G7" s="4"/>
      <c r="H7" s="5"/>
      <c r="L7" s="6"/>
      <c r="M7" s="7"/>
      <c r="N7" s="4"/>
      <c r="O7" s="4"/>
      <c r="P7" s="5"/>
      <c r="T7" s="6"/>
      <c r="U7" s="7"/>
      <c r="V7" s="4"/>
      <c r="W7" s="4"/>
      <c r="X7" s="5"/>
      <c r="AB7" s="6"/>
      <c r="AC7" s="7"/>
      <c r="AD7" s="4"/>
      <c r="AE7" s="4"/>
      <c r="AF7" s="5"/>
    </row>
    <row r="8" spans="2:38" ht="7" customHeight="1" thickBot="1">
      <c r="F8" s="8"/>
      <c r="U8" s="8"/>
    </row>
    <row r="9" spans="2:38" ht="20" customHeight="1" thickBot="1">
      <c r="B9" s="2" t="s">
        <v>36</v>
      </c>
      <c r="D9" s="9"/>
      <c r="E9" s="9"/>
      <c r="G9" s="7"/>
      <c r="H9" s="4"/>
      <c r="I9" s="4"/>
      <c r="J9" s="5"/>
      <c r="K9" s="10"/>
      <c r="L9" s="9"/>
      <c r="M9" s="9"/>
      <c r="N9" s="6"/>
      <c r="O9" s="7"/>
      <c r="P9" s="4"/>
      <c r="Q9" s="4"/>
      <c r="R9" s="5"/>
      <c r="S9" s="10"/>
      <c r="T9" s="9"/>
      <c r="V9" s="6"/>
      <c r="W9" s="7"/>
      <c r="Y9" s="4"/>
      <c r="Z9" s="5"/>
      <c r="AA9" s="10"/>
      <c r="AB9" s="9"/>
      <c r="AC9" s="9"/>
      <c r="AD9" s="9"/>
      <c r="AE9" s="7"/>
      <c r="AF9" s="4"/>
      <c r="AG9" s="4"/>
      <c r="AH9" s="4"/>
      <c r="AI9" s="11"/>
    </row>
    <row r="10" spans="2:38" ht="7" customHeight="1" thickBot="1">
      <c r="X10" s="9"/>
    </row>
    <row r="11" spans="2:38" ht="20" customHeight="1" thickBot="1">
      <c r="B11" s="2" t="s">
        <v>37</v>
      </c>
      <c r="D11" s="4"/>
      <c r="E11" s="10"/>
      <c r="F11" s="9"/>
      <c r="G11" s="9"/>
      <c r="H11" s="6"/>
      <c r="I11" s="7"/>
      <c r="J11" s="4"/>
      <c r="K11" s="4"/>
      <c r="L11" s="5"/>
      <c r="M11" s="10"/>
      <c r="N11" s="9"/>
      <c r="O11" s="9"/>
      <c r="P11" s="6"/>
      <c r="Q11" s="7"/>
      <c r="R11" s="4"/>
      <c r="S11" s="4"/>
      <c r="T11" s="5"/>
      <c r="U11" s="10"/>
      <c r="V11" s="9"/>
      <c r="W11" s="9"/>
      <c r="X11" s="6"/>
      <c r="Y11" s="7"/>
      <c r="Z11" s="4"/>
      <c r="AB11" s="4"/>
      <c r="AC11" s="10"/>
      <c r="AD11" s="9"/>
      <c r="AE11" s="9"/>
      <c r="AF11" s="6"/>
      <c r="AG11" s="7"/>
      <c r="AH11" s="4"/>
    </row>
    <row r="12" spans="2:38" ht="7" customHeight="1">
      <c r="T12" s="9"/>
      <c r="AA12" s="9"/>
    </row>
    <row r="14" spans="2:38">
      <c r="B14" s="2" t="s">
        <v>44</v>
      </c>
      <c r="D14" s="258" t="s">
        <v>40</v>
      </c>
      <c r="E14" s="259"/>
      <c r="F14" s="259"/>
      <c r="G14" s="252" t="s">
        <v>42</v>
      </c>
      <c r="H14" s="253"/>
      <c r="I14" s="253"/>
      <c r="J14" s="253"/>
      <c r="K14" s="253"/>
      <c r="L14" s="253"/>
      <c r="M14" s="253"/>
      <c r="N14" s="253"/>
      <c r="O14" s="260" t="s">
        <v>41</v>
      </c>
      <c r="P14" s="260"/>
      <c r="Q14" s="260"/>
      <c r="R14" s="260"/>
      <c r="S14" s="260"/>
      <c r="T14" s="260"/>
      <c r="U14" s="260"/>
      <c r="V14" s="260"/>
    </row>
    <row r="15" spans="2:38" ht="6" customHeight="1">
      <c r="B15" s="2" t="s">
        <v>19</v>
      </c>
    </row>
    <row r="16" spans="2:38">
      <c r="B16" s="2" t="s">
        <v>48</v>
      </c>
      <c r="D16" s="258" t="s">
        <v>40</v>
      </c>
      <c r="E16" s="259"/>
      <c r="F16" s="259"/>
      <c r="G16" s="252" t="s">
        <v>42</v>
      </c>
      <c r="H16" s="253"/>
      <c r="I16" s="253"/>
      <c r="J16" s="253"/>
      <c r="K16" s="253"/>
      <c r="L16" s="253"/>
      <c r="M16" s="253"/>
      <c r="N16" s="253"/>
      <c r="O16" s="260" t="s">
        <v>41</v>
      </c>
      <c r="P16" s="260"/>
      <c r="Q16" s="260"/>
      <c r="R16" s="260"/>
      <c r="S16" s="260"/>
      <c r="T16" s="260"/>
      <c r="U16" s="260"/>
      <c r="V16" s="260"/>
    </row>
    <row r="17" spans="2:38" ht="6" customHeight="1" thickBot="1"/>
    <row r="18" spans="2:38" ht="15" thickBot="1">
      <c r="B18" s="2" t="s">
        <v>43</v>
      </c>
      <c r="D18" s="258" t="s">
        <v>40</v>
      </c>
      <c r="E18" s="259"/>
      <c r="F18" s="259"/>
      <c r="G18" s="4"/>
      <c r="H18" s="4"/>
      <c r="I18" s="4"/>
      <c r="J18" s="4"/>
      <c r="K18" s="4"/>
      <c r="L18" s="4"/>
      <c r="M18" s="4"/>
      <c r="N18" s="5"/>
      <c r="O18" s="10"/>
      <c r="P18" s="9"/>
      <c r="Q18" s="9"/>
      <c r="R18" s="9"/>
      <c r="S18" s="9"/>
      <c r="T18" s="9"/>
      <c r="U18" s="9"/>
      <c r="V18" s="9"/>
      <c r="W18" s="7"/>
      <c r="X18" s="4"/>
      <c r="Y18" s="4"/>
      <c r="Z18" s="4"/>
      <c r="AA18" s="4"/>
      <c r="AB18" s="4"/>
      <c r="AC18" s="4"/>
      <c r="AD18" s="4"/>
      <c r="AE18" s="252" t="s">
        <v>42</v>
      </c>
      <c r="AF18" s="253"/>
      <c r="AG18" s="253"/>
      <c r="AH18" s="253"/>
      <c r="AI18" s="253"/>
      <c r="AJ18" s="253"/>
      <c r="AK18" s="253"/>
      <c r="AL18" s="253"/>
    </row>
    <row r="19" spans="2:38" ht="6" customHeight="1" thickBot="1"/>
    <row r="20" spans="2:38" ht="15" thickBot="1">
      <c r="B20" s="2" t="s">
        <v>45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  <c r="S20" s="10"/>
      <c r="T20" s="9"/>
      <c r="U20" s="9"/>
      <c r="V20" s="9"/>
      <c r="W20" s="7"/>
      <c r="X20" s="4"/>
      <c r="Y20" s="4"/>
      <c r="Z20" s="4"/>
      <c r="AA20" s="4"/>
      <c r="AB20" s="4"/>
      <c r="AC20" s="4"/>
      <c r="AD20" s="4"/>
      <c r="AE20" s="252" t="s">
        <v>42</v>
      </c>
      <c r="AF20" s="253"/>
      <c r="AG20" s="253"/>
      <c r="AH20" s="253"/>
      <c r="AI20" s="253"/>
      <c r="AJ20" s="253"/>
      <c r="AK20" s="253"/>
      <c r="AL20" s="253"/>
    </row>
    <row r="21" spans="2:38" ht="6" customHeight="1" thickBot="1"/>
    <row r="22" spans="2:38" ht="15" thickBot="1">
      <c r="B22" s="2" t="s">
        <v>46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10"/>
      <c r="V22" s="6"/>
      <c r="W22" s="7"/>
      <c r="X22" s="4"/>
      <c r="Y22" s="4"/>
      <c r="Z22" s="4"/>
      <c r="AA22" s="4"/>
      <c r="AE22" s="252" t="s">
        <v>42</v>
      </c>
      <c r="AF22" s="253"/>
      <c r="AG22" s="253"/>
      <c r="AH22" s="253"/>
      <c r="AI22" s="253"/>
      <c r="AJ22" s="253"/>
      <c r="AK22" s="253"/>
      <c r="AL22" s="253"/>
    </row>
    <row r="23" spans="2:38" ht="6" customHeight="1" thickBot="1">
      <c r="AB23" s="8"/>
      <c r="AC23" s="8"/>
      <c r="AD23" s="8"/>
    </row>
    <row r="24" spans="2:38" ht="15" thickBot="1">
      <c r="B24" s="2" t="s">
        <v>52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7"/>
      <c r="T24" s="4"/>
      <c r="U24" s="4"/>
      <c r="V24" s="5"/>
      <c r="W24" s="10"/>
      <c r="X24" s="9"/>
      <c r="Y24" s="9"/>
      <c r="Z24" s="9"/>
      <c r="AA24" s="9"/>
      <c r="AB24" s="9"/>
      <c r="AC24" s="9"/>
      <c r="AD24" s="9"/>
      <c r="AE24" s="252" t="s">
        <v>42</v>
      </c>
      <c r="AF24" s="253"/>
      <c r="AG24" s="253"/>
      <c r="AH24" s="253"/>
      <c r="AI24" s="253"/>
      <c r="AJ24" s="253"/>
      <c r="AK24" s="253"/>
      <c r="AL24" s="253"/>
    </row>
    <row r="25" spans="2:38" ht="6" customHeight="1" thickBot="1"/>
    <row r="26" spans="2:38" ht="15" thickBot="1">
      <c r="B26" s="2" t="s">
        <v>51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/>
      <c r="S26" s="10"/>
      <c r="T26" s="9"/>
      <c r="U26" s="9"/>
      <c r="V26" s="9"/>
      <c r="W26" s="7"/>
      <c r="X26" s="4"/>
      <c r="Y26" s="4"/>
      <c r="Z26" s="4"/>
      <c r="AA26" s="4"/>
      <c r="AB26" s="4"/>
      <c r="AC26" s="4"/>
      <c r="AD26" s="4"/>
      <c r="AE26" s="252" t="s">
        <v>42</v>
      </c>
      <c r="AF26" s="253"/>
      <c r="AG26" s="253"/>
      <c r="AH26" s="253"/>
      <c r="AI26" s="253"/>
      <c r="AJ26" s="253"/>
      <c r="AK26" s="253"/>
      <c r="AL26" s="253"/>
    </row>
    <row r="27" spans="2:38" ht="6" customHeight="1"/>
    <row r="28" spans="2:38" ht="16">
      <c r="B28" s="2" t="s">
        <v>47</v>
      </c>
      <c r="O28" s="254" t="s">
        <v>49</v>
      </c>
      <c r="P28" s="255"/>
      <c r="Q28" s="255"/>
      <c r="R28" s="255"/>
      <c r="S28" s="256" t="s">
        <v>50</v>
      </c>
      <c r="T28" s="257"/>
      <c r="U28" s="257"/>
      <c r="V28" s="257"/>
    </row>
    <row r="29" spans="2:38" ht="6" customHeight="1" thickBot="1"/>
    <row r="30" spans="2:38" ht="15" thickBot="1">
      <c r="B30" s="2" t="s">
        <v>53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7"/>
      <c r="T30" s="4"/>
      <c r="U30" s="4"/>
      <c r="V30" s="4"/>
      <c r="W30" s="10"/>
      <c r="X30" s="9"/>
      <c r="Y30" s="9"/>
      <c r="Z30" s="9"/>
      <c r="AA30" s="9"/>
      <c r="AB30" s="9"/>
      <c r="AC30" s="9"/>
      <c r="AD30" s="9"/>
      <c r="AE30" s="252" t="s">
        <v>42</v>
      </c>
      <c r="AF30" s="253"/>
      <c r="AG30" s="253"/>
      <c r="AH30" s="253"/>
      <c r="AI30" s="253"/>
      <c r="AJ30" s="253"/>
      <c r="AK30" s="253"/>
      <c r="AL30" s="253"/>
    </row>
    <row r="31" spans="2:38" ht="6" customHeight="1"/>
    <row r="37" ht="15" customHeight="1"/>
  </sheetData>
  <mergeCells count="19">
    <mergeCell ref="D16:F16"/>
    <mergeCell ref="G16:N16"/>
    <mergeCell ref="O16:V16"/>
    <mergeCell ref="AE2:AL2"/>
    <mergeCell ref="AE18:AL18"/>
    <mergeCell ref="D18:F18"/>
    <mergeCell ref="G2:N2"/>
    <mergeCell ref="O2:V2"/>
    <mergeCell ref="W2:AD2"/>
    <mergeCell ref="D14:F14"/>
    <mergeCell ref="G14:N14"/>
    <mergeCell ref="O14:V14"/>
    <mergeCell ref="AE30:AL30"/>
    <mergeCell ref="AE20:AL20"/>
    <mergeCell ref="AE26:AL26"/>
    <mergeCell ref="O28:R28"/>
    <mergeCell ref="S28:V28"/>
    <mergeCell ref="AE22:AL22"/>
    <mergeCell ref="AE24:AL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MainInstructionCard</vt:lpstr>
      <vt:lpstr>Assembler</vt:lpstr>
      <vt:lpstr>Sheet4</vt:lpstr>
      <vt:lpstr>MainInstructionCard!Print_Area</vt:lpstr>
      <vt:lpstr>MainInstructionCard!Print_Titles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Sponaugle</cp:lastModifiedBy>
  <cp:lastPrinted>2024-01-24T18:42:57Z</cp:lastPrinted>
  <dcterms:created xsi:type="dcterms:W3CDTF">2020-10-22T01:40:42Z</dcterms:created>
  <dcterms:modified xsi:type="dcterms:W3CDTF">2024-02-04T06:00:17Z</dcterms:modified>
</cp:coreProperties>
</file>