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Coding\Finance-Model\documents\"/>
    </mc:Choice>
  </mc:AlternateContent>
  <xr:revisionPtr revIDLastSave="0" documentId="13_ncr:1_{C56D8E33-96C6-4F6B-B4A7-58388CE83B8E}" xr6:coauthVersionLast="47" xr6:coauthVersionMax="47" xr10:uidLastSave="{00000000-0000-0000-0000-000000000000}"/>
  <bookViews>
    <workbookView xWindow="-36060" yWindow="590" windowWidth="34660" windowHeight="19290" xr2:uid="{00000000-000D-0000-FFFF-FFFF00000000}"/>
  </bookViews>
  <sheets>
    <sheet name="Revenue by NAICS" sheetId="1" r:id="rId1"/>
    <sheet name="NAICS Looku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1" l="1"/>
  <c r="H15" i="1"/>
  <c r="G15" i="1"/>
  <c r="F15" i="1"/>
  <c r="E15" i="1"/>
  <c r="D15" i="1"/>
  <c r="I25" i="1"/>
  <c r="H25" i="1"/>
  <c r="G25" i="1"/>
  <c r="F25" i="1"/>
  <c r="E25" i="1"/>
  <c r="D25" i="1"/>
  <c r="C25" i="1"/>
  <c r="I24" i="1"/>
  <c r="H24" i="1"/>
  <c r="G24" i="1"/>
  <c r="F24" i="1"/>
  <c r="E24" i="1"/>
  <c r="D24" i="1"/>
  <c r="C24" i="1"/>
  <c r="I23" i="1"/>
  <c r="H23" i="1"/>
  <c r="G23" i="1"/>
  <c r="F23" i="1"/>
  <c r="E23" i="1"/>
  <c r="D23" i="1"/>
  <c r="C23" i="1"/>
  <c r="I22" i="1"/>
  <c r="H22" i="1"/>
  <c r="G22" i="1"/>
  <c r="F22" i="1"/>
  <c r="E22" i="1"/>
  <c r="D22" i="1"/>
  <c r="C22" i="1"/>
  <c r="C15" i="1"/>
  <c r="B14" i="1"/>
  <c r="B13" i="1"/>
  <c r="B12" i="1"/>
  <c r="B11" i="1"/>
  <c r="B10" i="1"/>
  <c r="B8" i="1"/>
  <c r="B7" i="1"/>
  <c r="B6" i="1"/>
  <c r="B5" i="1"/>
  <c r="B4" i="1"/>
  <c r="B3" i="1"/>
  <c r="B2" i="1"/>
  <c r="D26" i="1" l="1"/>
  <c r="D27" i="1" s="1"/>
  <c r="C26" i="1"/>
  <c r="C27" i="1"/>
  <c r="E26" i="1" l="1"/>
  <c r="E27" i="1" s="1"/>
  <c r="F26" i="1" l="1"/>
  <c r="F27" i="1" s="1"/>
  <c r="G26" i="1" l="1"/>
  <c r="G27" i="1" s="1"/>
  <c r="I26" i="1" l="1"/>
  <c r="I27" i="1" s="1"/>
  <c r="H26" i="1"/>
  <c r="H27" i="1" s="1"/>
</calcChain>
</file>

<file path=xl/sharedStrings.xml><?xml version="1.0" encoding="utf-8"?>
<sst xmlns="http://schemas.openxmlformats.org/spreadsheetml/2006/main" count="32" uniqueCount="16">
  <si>
    <t>account</t>
  </si>
  <si>
    <t>CECOS</t>
  </si>
  <si>
    <t>CECOS Support</t>
  </si>
  <si>
    <t>ENVIROSPECTRUM</t>
  </si>
  <si>
    <t>EPA</t>
  </si>
  <si>
    <t>Ft Belvoir Contract</t>
  </si>
  <si>
    <t>GOVERNMENT</t>
  </si>
  <si>
    <t>GSA</t>
  </si>
  <si>
    <t>NAVOSH/HSIRM</t>
  </si>
  <si>
    <t>PAX/ MATERIALS CONTRACT</t>
  </si>
  <si>
    <t>Private Industry</t>
  </si>
  <si>
    <t>Regional Haz. Waste</t>
  </si>
  <si>
    <t>WACO/LOCAL PRIVATE</t>
  </si>
  <si>
    <t>unk</t>
  </si>
  <si>
    <t>N/A</t>
  </si>
  <si>
    <t>NAICS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</si>
</sst>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3" fontId="0" fillId="0" borderId="0" xfId="0" applyNumberFormat="1"/>
    <xf numFmtId="3" fontId="0" fillId="0" borderId="0" xfId="0" applyNumberFormat="1" applyFill="1" applyBorder="1"/>
    <xf numFmtId="0" fontId="1" fillId="0" borderId="2" xfId="0" applyFont="1" applyBorder="1" applyAlignment="1">
      <alignment horizontal="center" vertical="top"/>
    </xf>
    <xf numFmtId="3" fontId="0" fillId="0" borderId="1" xfId="0" applyNumberFormat="1" applyBorder="1"/>
    <xf numFmtId="3" fontId="0" fillId="0" borderId="3" xfId="0" applyNumberFormat="1" applyBorder="1"/>
    <xf numFmtId="0" fontId="1" fillId="0" borderId="4" xfId="0" applyFont="1" applyBorder="1" applyAlignment="1">
      <alignment horizontal="center" vertical="top"/>
    </xf>
    <xf numFmtId="3" fontId="0" fillId="0" borderId="5" xfId="0" applyNumberFormat="1" applyBorder="1"/>
    <xf numFmtId="3" fontId="0" fillId="0" borderId="6" xfId="0" applyNumberFormat="1" applyBorder="1"/>
    <xf numFmtId="0" fontId="1" fillId="0" borderId="7" xfId="0" applyFont="1" applyBorder="1" applyAlignment="1">
      <alignment horizontal="center" vertical="top"/>
    </xf>
    <xf numFmtId="3" fontId="0" fillId="0" borderId="8" xfId="0" applyNumberFormat="1" applyBorder="1"/>
    <xf numFmtId="3" fontId="0" fillId="0" borderId="9" xfId="0" applyNumberFormat="1" applyBorder="1"/>
    <xf numFmtId="0" fontId="2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top"/>
    </xf>
    <xf numFmtId="0" fontId="1" fillId="2" borderId="12" xfId="0" applyFont="1" applyFill="1" applyBorder="1" applyAlignment="1">
      <alignment horizontal="center" vertical="top"/>
    </xf>
    <xf numFmtId="0" fontId="0" fillId="0" borderId="1" xfId="0" applyBorder="1"/>
    <xf numFmtId="0" fontId="0" fillId="0" borderId="3" xfId="0" applyBorder="1"/>
    <xf numFmtId="0" fontId="1" fillId="0" borderId="5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1" fillId="0" borderId="8" xfId="0" applyFont="1" applyBorder="1" applyAlignment="1">
      <alignment horizontal="center" vertical="top"/>
    </xf>
    <xf numFmtId="0" fontId="0" fillId="0" borderId="8" xfId="0" applyBorder="1"/>
    <xf numFmtId="0" fontId="0" fillId="0" borderId="9" xfId="0" applyBorder="1"/>
    <xf numFmtId="0" fontId="1" fillId="2" borderId="10" xfId="0" applyFont="1" applyFill="1" applyBorder="1" applyAlignment="1">
      <alignment horizontal="center" vertical="top"/>
    </xf>
    <xf numFmtId="0" fontId="3" fillId="2" borderId="1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by NAICS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'Revenue by NAICS'!$B$22</c:f>
              <c:strCache>
                <c:ptCount val="1"/>
                <c:pt idx="0">
                  <c:v>541620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'Revenue by NAICS'!$C$21:$I$21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'Revenue by NAICS'!$C$22:$I$22</c:f>
              <c:numCache>
                <c:formatCode>#,##0</c:formatCode>
                <c:ptCount val="7"/>
                <c:pt idx="0">
                  <c:v>3931738.12</c:v>
                </c:pt>
                <c:pt idx="1">
                  <c:v>3720710.38</c:v>
                </c:pt>
                <c:pt idx="2">
                  <c:v>3803794.3499999996</c:v>
                </c:pt>
                <c:pt idx="3">
                  <c:v>2989172.05</c:v>
                </c:pt>
                <c:pt idx="4">
                  <c:v>2191930.54</c:v>
                </c:pt>
                <c:pt idx="5">
                  <c:v>2238109.04</c:v>
                </c:pt>
                <c:pt idx="6">
                  <c:v>1145907.73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61-441F-93D9-243DAE200BB6}"/>
            </c:ext>
          </c:extLst>
        </c:ser>
        <c:ser>
          <c:idx val="2"/>
          <c:order val="1"/>
          <c:tx>
            <c:strRef>
              <c:f>'Revenue by NAICS'!$B$23</c:f>
              <c:strCache>
                <c:ptCount val="1"/>
                <c:pt idx="0">
                  <c:v>562910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'Revenue by NAICS'!$C$21:$I$21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'Revenue by NAICS'!$C$23:$I$23</c:f>
              <c:numCache>
                <c:formatCode>#,##0</c:formatCode>
                <c:ptCount val="7"/>
                <c:pt idx="0">
                  <c:v>2310488.63</c:v>
                </c:pt>
                <c:pt idx="1">
                  <c:v>2544772.1</c:v>
                </c:pt>
                <c:pt idx="2">
                  <c:v>2869121.5300000003</c:v>
                </c:pt>
                <c:pt idx="3">
                  <c:v>2846343.8049999997</c:v>
                </c:pt>
                <c:pt idx="4">
                  <c:v>2822703.0449999999</c:v>
                </c:pt>
                <c:pt idx="5">
                  <c:v>2900517.9850000003</c:v>
                </c:pt>
                <c:pt idx="6">
                  <c:v>1227269.72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61-441F-93D9-243DAE200BB6}"/>
            </c:ext>
          </c:extLst>
        </c:ser>
        <c:ser>
          <c:idx val="3"/>
          <c:order val="2"/>
          <c:tx>
            <c:strRef>
              <c:f>'Revenue by NAICS'!$B$24</c:f>
              <c:strCache>
                <c:ptCount val="1"/>
                <c:pt idx="0">
                  <c:v>611699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'Revenue by NAICS'!$C$21:$I$21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'Revenue by NAICS'!$C$24:$I$24</c:f>
              <c:numCache>
                <c:formatCode>#,##0</c:formatCode>
                <c:ptCount val="7"/>
                <c:pt idx="0">
                  <c:v>1372011.35</c:v>
                </c:pt>
                <c:pt idx="1">
                  <c:v>1445133.67</c:v>
                </c:pt>
                <c:pt idx="2">
                  <c:v>1820985.71</c:v>
                </c:pt>
                <c:pt idx="3">
                  <c:v>1593549.4950000001</c:v>
                </c:pt>
                <c:pt idx="4">
                  <c:v>1642239.5650000002</c:v>
                </c:pt>
                <c:pt idx="5">
                  <c:v>3899831.835</c:v>
                </c:pt>
                <c:pt idx="6">
                  <c:v>2089790.12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61-441F-93D9-243DAE200BB6}"/>
            </c:ext>
          </c:extLst>
        </c:ser>
        <c:ser>
          <c:idx val="4"/>
          <c:order val="3"/>
          <c:tx>
            <c:strRef>
              <c:f>'Revenue by NAICS'!$B$25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'Revenue by NAICS'!$C$21:$I$21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'Revenue by NAICS'!$C$25:$I$25</c:f>
              <c:numCache>
                <c:formatCode>#,##0</c:formatCode>
                <c:ptCount val="7"/>
                <c:pt idx="0">
                  <c:v>35859.21</c:v>
                </c:pt>
                <c:pt idx="1">
                  <c:v>23990</c:v>
                </c:pt>
                <c:pt idx="2">
                  <c:v>38072.1</c:v>
                </c:pt>
                <c:pt idx="3">
                  <c:v>29785.09</c:v>
                </c:pt>
                <c:pt idx="4">
                  <c:v>119258.14</c:v>
                </c:pt>
                <c:pt idx="5">
                  <c:v>41376.68</c:v>
                </c:pt>
                <c:pt idx="6">
                  <c:v>8270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61-441F-93D9-243DAE200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13605312"/>
        <c:axId val="112563760"/>
      </c:barChart>
      <c:catAx>
        <c:axId val="11360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63760"/>
        <c:crosses val="autoZero"/>
        <c:auto val="1"/>
        <c:lblAlgn val="ctr"/>
        <c:lblOffset val="100"/>
        <c:noMultiLvlLbl val="0"/>
      </c:catAx>
      <c:valAx>
        <c:axId val="11256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0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371474</xdr:colOff>
      <xdr:row>12</xdr:row>
      <xdr:rowOff>0</xdr:rowOff>
    </xdr:from>
    <xdr:to>
      <xdr:col>20</xdr:col>
      <xdr:colOff>539749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7318F0-3209-6F44-B0FF-A3A914C06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workbookViewId="0">
      <selection activeCell="K7" sqref="K7"/>
    </sheetView>
  </sheetViews>
  <sheetFormatPr defaultRowHeight="14.5" x14ac:dyDescent="0.35"/>
  <cols>
    <col min="1" max="1" width="24.7265625" bestFit="1" customWidth="1"/>
    <col min="2" max="2" width="24.7265625" customWidth="1"/>
  </cols>
  <sheetData>
    <row r="1" spans="1:9" ht="15" thickBot="1" x14ac:dyDescent="0.4">
      <c r="A1" s="25" t="s">
        <v>0</v>
      </c>
      <c r="B1" s="26" t="s">
        <v>15</v>
      </c>
      <c r="C1" s="15">
        <v>2017</v>
      </c>
      <c r="D1" s="15">
        <v>2018</v>
      </c>
      <c r="E1" s="15">
        <v>2019</v>
      </c>
      <c r="F1" s="15">
        <v>2020</v>
      </c>
      <c r="G1" s="15">
        <v>2021</v>
      </c>
      <c r="H1" s="15">
        <v>2022</v>
      </c>
      <c r="I1" s="16">
        <v>2023</v>
      </c>
    </row>
    <row r="2" spans="1:9" ht="15" thickTop="1" x14ac:dyDescent="0.35">
      <c r="A2" s="11" t="s">
        <v>1</v>
      </c>
      <c r="B2" s="22">
        <f>VLOOKUP(A2,'NAICS Lookup'!$A$1:$B$12,2,FALSE)</f>
        <v>541620</v>
      </c>
      <c r="C2" s="23">
        <v>1416997.74</v>
      </c>
      <c r="D2" s="23">
        <v>1379979.47</v>
      </c>
      <c r="E2" s="23">
        <v>1424333.31</v>
      </c>
      <c r="F2" s="23">
        <v>1092675.72</v>
      </c>
      <c r="G2" s="23">
        <v>1588845.5</v>
      </c>
      <c r="H2" s="23">
        <v>1459374.31</v>
      </c>
      <c r="I2" s="24">
        <v>939303.02</v>
      </c>
    </row>
    <row r="3" spans="1:9" x14ac:dyDescent="0.35">
      <c r="A3" s="5" t="s">
        <v>2</v>
      </c>
      <c r="B3" s="1">
        <f>VLOOKUP(A3,'NAICS Lookup'!$A$1:$B$12,2,FALSE)</f>
        <v>541620</v>
      </c>
      <c r="C3" s="17">
        <v>256344.22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8">
        <v>0</v>
      </c>
    </row>
    <row r="4" spans="1:9" x14ac:dyDescent="0.35">
      <c r="A4" s="5" t="s">
        <v>3</v>
      </c>
      <c r="B4" s="1" t="str">
        <f>VLOOKUP(A4,'NAICS Lookup'!$A$1:$B$12,2,FALSE)</f>
        <v>unk</v>
      </c>
      <c r="C4" s="17">
        <v>0</v>
      </c>
      <c r="D4" s="17">
        <v>0</v>
      </c>
      <c r="E4" s="17">
        <v>149</v>
      </c>
      <c r="F4" s="17">
        <v>0</v>
      </c>
      <c r="G4" s="17">
        <v>0</v>
      </c>
      <c r="H4" s="17">
        <v>0</v>
      </c>
      <c r="I4" s="18">
        <v>0</v>
      </c>
    </row>
    <row r="5" spans="1:9" x14ac:dyDescent="0.35">
      <c r="A5" s="5" t="s">
        <v>4</v>
      </c>
      <c r="B5" s="1">
        <f>VLOOKUP(A5,'NAICS Lookup'!$A$1:$B$12,2,FALSE)</f>
        <v>541620</v>
      </c>
      <c r="C5" s="17">
        <v>371290.33</v>
      </c>
      <c r="D5" s="17">
        <v>361875.12</v>
      </c>
      <c r="E5" s="17">
        <v>369357.74</v>
      </c>
      <c r="F5" s="17">
        <v>176993.87</v>
      </c>
      <c r="G5" s="17">
        <v>139819.47</v>
      </c>
      <c r="H5" s="17">
        <v>340236.27</v>
      </c>
      <c r="I5" s="18">
        <v>116288.71</v>
      </c>
    </row>
    <row r="6" spans="1:9" x14ac:dyDescent="0.35">
      <c r="A6" s="5" t="s">
        <v>5</v>
      </c>
      <c r="B6" s="1">
        <f>VLOOKUP(A6,'NAICS Lookup'!$A$1:$B$12,2,FALSE)</f>
        <v>541620</v>
      </c>
      <c r="C6" s="17">
        <v>12350.06</v>
      </c>
      <c r="D6" s="17">
        <v>0</v>
      </c>
      <c r="E6" s="17">
        <v>0</v>
      </c>
      <c r="F6" s="17">
        <v>78727.05</v>
      </c>
      <c r="G6" s="17">
        <v>258416.64000000001</v>
      </c>
      <c r="H6" s="17">
        <v>214545.61</v>
      </c>
      <c r="I6" s="18">
        <v>0</v>
      </c>
    </row>
    <row r="7" spans="1:9" x14ac:dyDescent="0.35">
      <c r="A7" s="5" t="s">
        <v>6</v>
      </c>
      <c r="B7" s="1">
        <f>VLOOKUP(A7,'NAICS Lookup'!$A$1:$B$12,2,FALSE)</f>
        <v>611699</v>
      </c>
      <c r="C7" s="17">
        <v>480593.25</v>
      </c>
      <c r="D7" s="17">
        <v>379298.89</v>
      </c>
      <c r="E7" s="17">
        <v>356245</v>
      </c>
      <c r="F7" s="17">
        <v>379115.35</v>
      </c>
      <c r="G7" s="17">
        <v>349011.84</v>
      </c>
      <c r="H7" s="17">
        <v>2413342.16</v>
      </c>
      <c r="I7" s="18">
        <v>1451656.01</v>
      </c>
    </row>
    <row r="8" spans="1:9" x14ac:dyDescent="0.35">
      <c r="A8" s="5" t="s">
        <v>7</v>
      </c>
      <c r="B8" s="1">
        <f>VLOOKUP(A8,'NAICS Lookup'!$A$1:$B$12,2,FALSE)</f>
        <v>611699</v>
      </c>
      <c r="C8" s="17">
        <v>891418.1</v>
      </c>
      <c r="D8" s="17">
        <v>1065834.78</v>
      </c>
      <c r="E8" s="17">
        <v>1464740.71</v>
      </c>
      <c r="F8" s="17">
        <v>1214434.145</v>
      </c>
      <c r="G8" s="17">
        <v>1293227.7250000001</v>
      </c>
      <c r="H8" s="17">
        <v>1486489.675</v>
      </c>
      <c r="I8" s="18">
        <v>638134.11</v>
      </c>
    </row>
    <row r="9" spans="1:9" x14ac:dyDescent="0.35">
      <c r="A9" s="5" t="s">
        <v>7</v>
      </c>
      <c r="B9" s="2">
        <v>562910</v>
      </c>
      <c r="C9" s="17">
        <v>891418.1</v>
      </c>
      <c r="D9" s="17">
        <v>1065834.78</v>
      </c>
      <c r="E9" s="17">
        <v>1464740.71</v>
      </c>
      <c r="F9" s="17">
        <v>1214434.145</v>
      </c>
      <c r="G9" s="17">
        <v>1293227.7250000001</v>
      </c>
      <c r="H9" s="17">
        <v>1486489.675</v>
      </c>
      <c r="I9" s="18">
        <v>638134.11</v>
      </c>
    </row>
    <row r="10" spans="1:9" x14ac:dyDescent="0.35">
      <c r="A10" s="5" t="s">
        <v>8</v>
      </c>
      <c r="B10" s="1">
        <f>VLOOKUP(A10,'NAICS Lookup'!$A$1:$B$12,2,FALSE)</f>
        <v>541620</v>
      </c>
      <c r="C10" s="17">
        <v>317167.13</v>
      </c>
      <c r="D10" s="17">
        <v>287795.44</v>
      </c>
      <c r="E10" s="17">
        <v>322768.78999999998</v>
      </c>
      <c r="F10" s="17">
        <v>186139.1</v>
      </c>
      <c r="G10" s="17">
        <v>204848.93</v>
      </c>
      <c r="H10" s="17">
        <v>223952.85</v>
      </c>
      <c r="I10" s="18">
        <v>90316</v>
      </c>
    </row>
    <row r="11" spans="1:9" x14ac:dyDescent="0.35">
      <c r="A11" s="5" t="s">
        <v>9</v>
      </c>
      <c r="B11" s="1">
        <f>VLOOKUP(A11,'NAICS Lookup'!$A$1:$B$12,2,FALSE)</f>
        <v>541620</v>
      </c>
      <c r="C11" s="17">
        <v>1557588.64</v>
      </c>
      <c r="D11" s="17">
        <v>1691060.35</v>
      </c>
      <c r="E11" s="17">
        <v>1687334.51</v>
      </c>
      <c r="F11" s="17">
        <v>1454636.31</v>
      </c>
      <c r="G11" s="17">
        <v>0</v>
      </c>
      <c r="H11" s="17">
        <v>0</v>
      </c>
      <c r="I11" s="18">
        <v>0</v>
      </c>
    </row>
    <row r="12" spans="1:9" x14ac:dyDescent="0.35">
      <c r="A12" s="5" t="s">
        <v>10</v>
      </c>
      <c r="B12" s="1" t="str">
        <f>VLOOKUP(A12,'NAICS Lookup'!$A$1:$B$12,2,FALSE)</f>
        <v>N/A</v>
      </c>
      <c r="C12" s="17">
        <v>20255</v>
      </c>
      <c r="D12" s="17">
        <v>10665</v>
      </c>
      <c r="E12" s="17">
        <v>16682.099999999999</v>
      </c>
      <c r="F12" s="17">
        <v>18285.09</v>
      </c>
      <c r="G12" s="17">
        <v>119258.14</v>
      </c>
      <c r="H12" s="17">
        <v>41076.68</v>
      </c>
      <c r="I12" s="18">
        <v>8270</v>
      </c>
    </row>
    <row r="13" spans="1:9" x14ac:dyDescent="0.35">
      <c r="A13" s="5" t="s">
        <v>11</v>
      </c>
      <c r="B13" s="1">
        <f>VLOOKUP(A13,'NAICS Lookup'!$A$1:$B$12,2,FALSE)</f>
        <v>562910</v>
      </c>
      <c r="C13" s="17">
        <v>1419070.53</v>
      </c>
      <c r="D13" s="17">
        <v>1478937.32</v>
      </c>
      <c r="E13" s="17">
        <v>1404380.82</v>
      </c>
      <c r="F13" s="17">
        <v>1631909.66</v>
      </c>
      <c r="G13" s="17">
        <v>1529475.32</v>
      </c>
      <c r="H13" s="17">
        <v>1414028.31</v>
      </c>
      <c r="I13" s="18">
        <v>589135.61</v>
      </c>
    </row>
    <row r="14" spans="1:9" ht="15" thickBot="1" x14ac:dyDescent="0.4">
      <c r="A14" s="8" t="s">
        <v>12</v>
      </c>
      <c r="B14" s="19" t="str">
        <f>VLOOKUP(A14,'NAICS Lookup'!$A$1:$B$12,2,FALSE)</f>
        <v>N/A</v>
      </c>
      <c r="C14" s="20">
        <v>15604.21</v>
      </c>
      <c r="D14" s="20">
        <v>13325</v>
      </c>
      <c r="E14" s="20">
        <v>21390</v>
      </c>
      <c r="F14" s="20">
        <v>11500</v>
      </c>
      <c r="G14" s="20">
        <v>0</v>
      </c>
      <c r="H14" s="20">
        <v>300</v>
      </c>
      <c r="I14" s="21">
        <v>0</v>
      </c>
    </row>
    <row r="15" spans="1:9" x14ac:dyDescent="0.35">
      <c r="C15" s="4">
        <f>SUM(C2:C14)</f>
        <v>7650097.3099999996</v>
      </c>
      <c r="D15" s="4">
        <f t="shared" ref="D15:I15" si="0">SUM(D2:D14)</f>
        <v>7734606.1500000004</v>
      </c>
      <c r="E15" s="4">
        <f t="shared" si="0"/>
        <v>8532122.6899999995</v>
      </c>
      <c r="F15" s="4">
        <f t="shared" si="0"/>
        <v>7458850.4399999995</v>
      </c>
      <c r="G15" s="4">
        <f t="shared" si="0"/>
        <v>6776131.29</v>
      </c>
      <c r="H15" s="4">
        <f t="shared" si="0"/>
        <v>9079835.5399999991</v>
      </c>
      <c r="I15" s="4">
        <f t="shared" si="0"/>
        <v>4471237.57</v>
      </c>
    </row>
    <row r="20" spans="2:9" ht="15" thickBot="1" x14ac:dyDescent="0.4"/>
    <row r="21" spans="2:9" ht="15" thickBot="1" x14ac:dyDescent="0.4">
      <c r="B21" s="14" t="s">
        <v>15</v>
      </c>
      <c r="C21" s="15">
        <v>2017</v>
      </c>
      <c r="D21" s="15">
        <v>2018</v>
      </c>
      <c r="E21" s="15">
        <v>2019</v>
      </c>
      <c r="F21" s="15">
        <v>2020</v>
      </c>
      <c r="G21" s="15">
        <v>2021</v>
      </c>
      <c r="H21" s="15">
        <v>2022</v>
      </c>
      <c r="I21" s="16">
        <v>2023</v>
      </c>
    </row>
    <row r="22" spans="2:9" ht="15" thickTop="1" x14ac:dyDescent="0.35">
      <c r="B22" s="11">
        <v>541620</v>
      </c>
      <c r="C22" s="12">
        <f>SUMIF($B$2:$B$14,$B22,C$2:C$14)</f>
        <v>3931738.12</v>
      </c>
      <c r="D22" s="12">
        <f t="shared" ref="D22:I25" si="1">SUMIF($B$2:$B$14,$B22,D$2:D$14)</f>
        <v>3720710.38</v>
      </c>
      <c r="E22" s="12">
        <f t="shared" si="1"/>
        <v>3803794.3499999996</v>
      </c>
      <c r="F22" s="12">
        <f t="shared" si="1"/>
        <v>2989172.05</v>
      </c>
      <c r="G22" s="12">
        <f t="shared" si="1"/>
        <v>2191930.54</v>
      </c>
      <c r="H22" s="12">
        <f t="shared" si="1"/>
        <v>2238109.04</v>
      </c>
      <c r="I22" s="13">
        <f t="shared" si="1"/>
        <v>1145907.73</v>
      </c>
    </row>
    <row r="23" spans="2:9" x14ac:dyDescent="0.35">
      <c r="B23" s="5">
        <v>562910</v>
      </c>
      <c r="C23" s="6">
        <f t="shared" ref="C23:I25" si="2">SUMIF($B$2:$B$14,$B23,C$2:C$14)</f>
        <v>2310488.63</v>
      </c>
      <c r="D23" s="6">
        <f t="shared" si="1"/>
        <v>2544772.1</v>
      </c>
      <c r="E23" s="6">
        <f t="shared" si="1"/>
        <v>2869121.5300000003</v>
      </c>
      <c r="F23" s="6">
        <f t="shared" si="1"/>
        <v>2846343.8049999997</v>
      </c>
      <c r="G23" s="6">
        <f t="shared" si="1"/>
        <v>2822703.0449999999</v>
      </c>
      <c r="H23" s="6">
        <f t="shared" si="1"/>
        <v>2900517.9850000003</v>
      </c>
      <c r="I23" s="7">
        <f t="shared" si="1"/>
        <v>1227269.72</v>
      </c>
    </row>
    <row r="24" spans="2:9" x14ac:dyDescent="0.35">
      <c r="B24" s="5">
        <v>611699</v>
      </c>
      <c r="C24" s="6">
        <f t="shared" si="2"/>
        <v>1372011.35</v>
      </c>
      <c r="D24" s="6">
        <f t="shared" si="1"/>
        <v>1445133.67</v>
      </c>
      <c r="E24" s="6">
        <f t="shared" si="1"/>
        <v>1820985.71</v>
      </c>
      <c r="F24" s="6">
        <f t="shared" si="1"/>
        <v>1593549.4950000001</v>
      </c>
      <c r="G24" s="6">
        <f t="shared" si="1"/>
        <v>1642239.5650000002</v>
      </c>
      <c r="H24" s="6">
        <f t="shared" si="1"/>
        <v>3899831.835</v>
      </c>
      <c r="I24" s="7">
        <f t="shared" si="1"/>
        <v>2089790.12</v>
      </c>
    </row>
    <row r="25" spans="2:9" ht="15" thickBot="1" x14ac:dyDescent="0.4">
      <c r="B25" s="8" t="s">
        <v>14</v>
      </c>
      <c r="C25" s="9">
        <f t="shared" si="2"/>
        <v>35859.21</v>
      </c>
      <c r="D25" s="9">
        <f t="shared" si="1"/>
        <v>23990</v>
      </c>
      <c r="E25" s="9">
        <f t="shared" si="1"/>
        <v>38072.1</v>
      </c>
      <c r="F25" s="9">
        <f t="shared" si="1"/>
        <v>29785.09</v>
      </c>
      <c r="G25" s="9">
        <f t="shared" si="1"/>
        <v>119258.14</v>
      </c>
      <c r="H25" s="9">
        <f t="shared" si="1"/>
        <v>41376.68</v>
      </c>
      <c r="I25" s="10">
        <f t="shared" si="1"/>
        <v>8270</v>
      </c>
    </row>
    <row r="26" spans="2:9" x14ac:dyDescent="0.35">
      <c r="C26" s="4">
        <f>SUM(C22:C25)</f>
        <v>7650097.3099999996</v>
      </c>
      <c r="D26" s="4">
        <f t="shared" ref="D26:I26" si="3">SUM(D22:D25)</f>
        <v>7734606.1500000004</v>
      </c>
      <c r="E26" s="4">
        <f t="shared" si="3"/>
        <v>8531973.6899999995</v>
      </c>
      <c r="F26" s="4">
        <f t="shared" si="3"/>
        <v>7458850.4399999995</v>
      </c>
      <c r="G26" s="4">
        <f t="shared" si="3"/>
        <v>6776131.29</v>
      </c>
      <c r="H26" s="4">
        <f t="shared" si="3"/>
        <v>9079835.5399999991</v>
      </c>
      <c r="I26" s="4">
        <f t="shared" si="3"/>
        <v>4471237.57</v>
      </c>
    </row>
    <row r="27" spans="2:9" x14ac:dyDescent="0.35">
      <c r="C27" s="3">
        <f>C26-C15</f>
        <v>0</v>
      </c>
      <c r="D27" s="3">
        <f t="shared" ref="D27:I27" si="4">D26-D15</f>
        <v>0</v>
      </c>
      <c r="E27" s="3">
        <f t="shared" si="4"/>
        <v>-149</v>
      </c>
      <c r="F27" s="3">
        <f t="shared" si="4"/>
        <v>0</v>
      </c>
      <c r="G27" s="3">
        <f t="shared" si="4"/>
        <v>0</v>
      </c>
      <c r="H27" s="3">
        <f t="shared" si="4"/>
        <v>0</v>
      </c>
      <c r="I27" s="3">
        <f t="shared" si="4"/>
        <v>0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2177E-B3FF-4501-912C-2FF9D06B7AE7}">
  <dimension ref="A1:C12"/>
  <sheetViews>
    <sheetView workbookViewId="0">
      <selection activeCell="C38" sqref="C38"/>
    </sheetView>
  </sheetViews>
  <sheetFormatPr defaultRowHeight="14.5" x14ac:dyDescent="0.35"/>
  <cols>
    <col min="1" max="1" width="24.54296875" bestFit="1" customWidth="1"/>
  </cols>
  <sheetData>
    <row r="1" spans="1:3" x14ac:dyDescent="0.35">
      <c r="A1" t="s">
        <v>2</v>
      </c>
      <c r="B1" s="2">
        <v>541620</v>
      </c>
    </row>
    <row r="2" spans="1:3" x14ac:dyDescent="0.35">
      <c r="A2" t="s">
        <v>1</v>
      </c>
      <c r="B2" s="2">
        <v>541620</v>
      </c>
    </row>
    <row r="3" spans="1:3" x14ac:dyDescent="0.35">
      <c r="A3" t="s">
        <v>3</v>
      </c>
      <c r="B3" t="s">
        <v>13</v>
      </c>
    </row>
    <row r="4" spans="1:3" x14ac:dyDescent="0.35">
      <c r="A4" t="s">
        <v>4</v>
      </c>
      <c r="B4" s="2">
        <v>541620</v>
      </c>
    </row>
    <row r="5" spans="1:3" x14ac:dyDescent="0.35">
      <c r="A5" t="s">
        <v>5</v>
      </c>
      <c r="B5" s="2">
        <v>541620</v>
      </c>
    </row>
    <row r="6" spans="1:3" x14ac:dyDescent="0.35">
      <c r="A6" t="s">
        <v>6</v>
      </c>
      <c r="B6" s="2">
        <v>611699</v>
      </c>
    </row>
    <row r="7" spans="1:3" x14ac:dyDescent="0.35">
      <c r="A7" t="s">
        <v>7</v>
      </c>
      <c r="B7" s="2">
        <v>611699</v>
      </c>
      <c r="C7" s="2">
        <v>562910</v>
      </c>
    </row>
    <row r="8" spans="1:3" x14ac:dyDescent="0.35">
      <c r="A8" t="s">
        <v>8</v>
      </c>
      <c r="B8" s="2">
        <v>541620</v>
      </c>
    </row>
    <row r="9" spans="1:3" x14ac:dyDescent="0.35">
      <c r="A9" t="s">
        <v>9</v>
      </c>
      <c r="B9" s="2">
        <v>541620</v>
      </c>
    </row>
    <row r="10" spans="1:3" x14ac:dyDescent="0.35">
      <c r="A10" t="s">
        <v>10</v>
      </c>
      <c r="B10" t="s">
        <v>14</v>
      </c>
    </row>
    <row r="11" spans="1:3" x14ac:dyDescent="0.35">
      <c r="A11" t="s">
        <v>11</v>
      </c>
      <c r="B11" s="2">
        <v>562910</v>
      </c>
    </row>
    <row r="12" spans="1:3" x14ac:dyDescent="0.35">
      <c r="A12" t="s">
        <v>12</v>
      </c>
      <c r="B1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Revenue by NAICS</vt:lpstr>
      <vt:lpstr>NAICS 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Jeff Monroe</cp:lastModifiedBy>
  <dcterms:created xsi:type="dcterms:W3CDTF">2023-08-08T23:55:41Z</dcterms:created>
  <dcterms:modified xsi:type="dcterms:W3CDTF">2023-08-09T00:10:40Z</dcterms:modified>
</cp:coreProperties>
</file>