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1049D5D5-AB90-4DB3-8122-2BDA8D649768}" xr6:coauthVersionLast="47" xr6:coauthVersionMax="47" xr10:uidLastSave="{00000000-0000-0000-0000-000000000000}"/>
  <bookViews>
    <workbookView xWindow="-1060" yWindow="-18890" windowWidth="17280" windowHeight="15640" activeTab="3" xr2:uid="{00000000-000D-0000-FFFF-FFFF00000000}"/>
  </bookViews>
  <sheets>
    <sheet name="POS" sheetId="3" r:id="rId1"/>
    <sheet name="Inventory" sheetId="1" r:id="rId2"/>
    <sheet name="Sheet1" sheetId="4" r:id="rId3"/>
    <sheet name="A" sheetId="6" r:id="rId4"/>
    <sheet name="Sheet2" sheetId="5" r:id="rId5"/>
  </sheets>
  <definedNames>
    <definedName name="MINER">A!$A$2:$B$8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2" i="3"/>
  <c r="J6" i="1"/>
  <c r="K6" i="1"/>
  <c r="K5" i="1"/>
  <c r="K4" i="1"/>
  <c r="K3" i="1"/>
  <c r="K2" i="1"/>
  <c r="L2" i="3"/>
  <c r="L7" i="3"/>
  <c r="L6" i="3"/>
  <c r="L5" i="3"/>
  <c r="L4" i="3"/>
  <c r="L3" i="3"/>
  <c r="R2" i="3"/>
  <c r="K6" i="3"/>
  <c r="N6" i="3" s="1"/>
</calcChain>
</file>

<file path=xl/sharedStrings.xml><?xml version="1.0" encoding="utf-8"?>
<sst xmlns="http://schemas.openxmlformats.org/spreadsheetml/2006/main" count="147" uniqueCount="59">
  <si>
    <t>Distributor</t>
  </si>
  <si>
    <t>End Customer</t>
  </si>
  <si>
    <t>City</t>
  </si>
  <si>
    <t>State</t>
  </si>
  <si>
    <t>Country</t>
  </si>
  <si>
    <t>Quantity</t>
  </si>
  <si>
    <t>Currency</t>
  </si>
  <si>
    <t>Month</t>
  </si>
  <si>
    <t>Year</t>
  </si>
  <si>
    <t>Record Type (POS or INV)</t>
  </si>
  <si>
    <t xml:space="preserve">FP  P/N </t>
    <phoneticPr fontId="1" type="noConversion"/>
  </si>
  <si>
    <t>ASP(Disti cost)</t>
    <phoneticPr fontId="1" type="noConversion"/>
  </si>
  <si>
    <t>Ship date</t>
    <phoneticPr fontId="1" type="noConversion"/>
  </si>
  <si>
    <t>P/N (from report)</t>
    <phoneticPr fontId="1" type="noConversion"/>
  </si>
  <si>
    <t xml:space="preserve">Sitime FP  Part No </t>
    <phoneticPr fontId="1" type="noConversion"/>
  </si>
  <si>
    <t>INV date</t>
    <phoneticPr fontId="1" type="noConversion"/>
  </si>
  <si>
    <t>SJK</t>
    <phoneticPr fontId="1" type="noConversion"/>
  </si>
  <si>
    <t>ShenZhen</t>
    <phoneticPr fontId="1" type="noConversion"/>
  </si>
  <si>
    <t>China</t>
    <phoneticPr fontId="1" type="noConversion"/>
  </si>
  <si>
    <t>GuangDong</t>
    <phoneticPr fontId="1" type="noConversion"/>
  </si>
  <si>
    <t>USD</t>
    <phoneticPr fontId="1" type="noConversion"/>
  </si>
  <si>
    <t>SiT8008BI-71-XXX-000.FP0000D</t>
    <phoneticPr fontId="1" type="noConversion"/>
  </si>
  <si>
    <t>SiT8008BI-11-XXX-000.FP0000D</t>
    <phoneticPr fontId="1" type="noConversion"/>
  </si>
  <si>
    <t>SiT8008BI-21-XXX-000.FP00000</t>
    <phoneticPr fontId="1" type="noConversion"/>
  </si>
  <si>
    <t>SiT8008BI-31-XXX-000.FP0000Y</t>
    <phoneticPr fontId="1" type="noConversion"/>
  </si>
  <si>
    <t>SiT8008BI-81-XXX-000.FP0000Y</t>
    <phoneticPr fontId="1" type="noConversion"/>
  </si>
  <si>
    <t>深圳市有为信息技术发展有限公司</t>
  </si>
  <si>
    <t>苏州英威腾电力电子有限公司</t>
    <phoneticPr fontId="1" type="noConversion"/>
  </si>
  <si>
    <t>深圳市拔超科技有限公司</t>
    <phoneticPr fontId="1" type="noConversion"/>
  </si>
  <si>
    <t>深圳市控汇智能股份有限公司</t>
    <phoneticPr fontId="1" type="noConversion"/>
  </si>
  <si>
    <t>INV</t>
    <phoneticPr fontId="1" type="noConversion"/>
  </si>
  <si>
    <t>Customer type</t>
  </si>
  <si>
    <t>ASP(Disti cost)</t>
  </si>
  <si>
    <t>Resale($)</t>
  </si>
  <si>
    <t>Total Amount</t>
  </si>
  <si>
    <t>POS</t>
  </si>
  <si>
    <t>end customer</t>
  </si>
  <si>
    <t>USD</t>
  </si>
  <si>
    <t>深圳</t>
    <phoneticPr fontId="1" type="noConversion"/>
  </si>
  <si>
    <t>苏州</t>
    <phoneticPr fontId="1" type="noConversion"/>
  </si>
  <si>
    <t>广东</t>
    <phoneticPr fontId="1" type="noConversion"/>
  </si>
  <si>
    <t>江苏</t>
    <phoneticPr fontId="1" type="noConversion"/>
  </si>
  <si>
    <t>中国</t>
    <phoneticPr fontId="1" type="noConversion"/>
  </si>
  <si>
    <t>April</t>
    <phoneticPr fontId="1" type="noConversion"/>
  </si>
  <si>
    <t>March</t>
    <phoneticPr fontId="1" type="noConversion"/>
  </si>
  <si>
    <r>
      <t>4/1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Open Sans"/>
        <family val="2"/>
      </rPr>
      <t>150K</t>
    </r>
    <phoneticPr fontId="1" type="noConversion"/>
  </si>
  <si>
    <r>
      <t>3/19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Open Sans"/>
        <family val="2"/>
      </rPr>
      <t>150K</t>
    </r>
    <phoneticPr fontId="1" type="noConversion"/>
  </si>
  <si>
    <r>
      <t>3/18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Open Sans"/>
        <family val="2"/>
      </rPr>
      <t>135K</t>
    </r>
    <phoneticPr fontId="1" type="noConversion"/>
  </si>
  <si>
    <r>
      <rPr>
        <b/>
        <sz val="11"/>
        <color rgb="FF0033CC"/>
        <rFont val="宋体"/>
        <family val="3"/>
        <charset val="134"/>
      </rPr>
      <t>急缺</t>
    </r>
    <r>
      <rPr>
        <b/>
        <sz val="11"/>
        <color rgb="FF0033CC"/>
        <rFont val="Open Sans"/>
        <family val="2"/>
      </rPr>
      <t>2520</t>
    </r>
    <r>
      <rPr>
        <b/>
        <sz val="11"/>
        <color rgb="FF0033CC"/>
        <rFont val="宋体"/>
        <family val="3"/>
        <charset val="134"/>
      </rPr>
      <t>；请按</t>
    </r>
    <r>
      <rPr>
        <b/>
        <sz val="11"/>
        <color rgb="FF0033CC"/>
        <rFont val="Open Sans"/>
        <family val="2"/>
      </rPr>
      <t>Halyna 3</t>
    </r>
    <r>
      <rPr>
        <b/>
        <sz val="11"/>
        <color rgb="FF0033CC"/>
        <rFont val="宋体"/>
        <family val="3"/>
        <charset val="134"/>
      </rPr>
      <t>月</t>
    </r>
    <r>
      <rPr>
        <b/>
        <sz val="11"/>
        <color rgb="FF0033CC"/>
        <rFont val="Open Sans"/>
        <family val="2"/>
      </rPr>
      <t>5</t>
    </r>
    <r>
      <rPr>
        <b/>
        <sz val="11"/>
        <color rgb="FF0033CC"/>
        <rFont val="宋体"/>
        <family val="3"/>
        <charset val="134"/>
      </rPr>
      <t>日的承诺的交期信息于</t>
    </r>
    <r>
      <rPr>
        <b/>
        <sz val="11"/>
        <color rgb="FF0033CC"/>
        <rFont val="Open Sans"/>
        <family val="2"/>
      </rPr>
      <t>4/21</t>
    </r>
    <r>
      <rPr>
        <b/>
        <sz val="11"/>
        <color rgb="FF0033CC"/>
        <rFont val="宋体"/>
        <family val="3"/>
        <charset val="134"/>
      </rPr>
      <t>日发货</t>
    </r>
    <r>
      <rPr>
        <b/>
        <sz val="11"/>
        <color rgb="FF0033CC"/>
        <rFont val="Open Sans"/>
        <family val="2"/>
      </rPr>
      <t xml:space="preserve">150K; </t>
    </r>
    <r>
      <rPr>
        <b/>
        <sz val="11"/>
        <color rgb="FF0033CC"/>
        <rFont val="宋体"/>
        <family val="3"/>
        <charset val="134"/>
      </rPr>
      <t>谢谢！</t>
    </r>
    <phoneticPr fontId="1" type="noConversion"/>
  </si>
  <si>
    <t>SiT8008BI-72-33E-25.000</t>
  </si>
  <si>
    <t>SIT8008BI-32-33E-50.000</t>
    <phoneticPr fontId="1" type="noConversion"/>
  </si>
  <si>
    <t>SIT8008BI-32-33E-12.288</t>
  </si>
  <si>
    <t>SiT8008BI-72-33E-50.000</t>
    <phoneticPr fontId="1" type="noConversion"/>
  </si>
  <si>
    <t>SIT8008BI-82-33E-100.000</t>
  </si>
  <si>
    <t>2021/3/1</t>
  </si>
  <si>
    <t>2021/3/3</t>
  </si>
  <si>
    <t>2021/3/2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</si>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</sst>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\$#,##0.00;\-\$#,##0.00"/>
    <numFmt numFmtId="166" formatCode="0,\K"/>
    <numFmt numFmtId="167" formatCode="0_ "/>
    <numFmt numFmtId="168" formatCode="\$#,##0.000;\-\$#,##0.000"/>
    <numFmt numFmtId="169" formatCode="0.000_);[Red]\(0.000\)"/>
  </numFmts>
  <fonts count="12">
    <font>
      <sz val="11"/>
      <color theme="1"/>
      <name val="Calibri"/>
      <family val="2"/>
    </font>
    <font>
      <sz val="9"/>
      <name val="宋体"/>
      <family val="3"/>
      <charset val="134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2"/>
      <name val="楷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Open Sans"/>
      <family val="2"/>
    </font>
    <font>
      <b/>
      <sz val="10"/>
      <color theme="1"/>
      <name val="楷体"/>
      <family val="3"/>
      <charset val="134"/>
    </font>
    <font>
      <b/>
      <sz val="11"/>
      <color rgb="FF0033CC"/>
      <name val="Open Sans"/>
      <family val="3"/>
      <charset val="134"/>
    </font>
    <font>
      <b/>
      <sz val="11"/>
      <color rgb="FF0033CC"/>
      <name val="宋体"/>
      <family val="3"/>
      <charset val="134"/>
    </font>
    <font>
      <b/>
      <sz val="11"/>
      <color rgb="FF0033CC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9"/>
      </left>
      <right style="medium">
        <color indexed="23"/>
      </right>
      <top style="double">
        <color indexed="9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5" borderId="2"/>
  </cellStyleXfs>
  <cellXfs count="3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6" fontId="4" fillId="4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49" fontId="3" fillId="0" borderId="1" xfId="0" applyNumberFormat="1" applyFont="1" applyBorder="1" applyAlignment="1"/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7" borderId="0" xfId="0" applyFont="1" applyFill="1"/>
    <xf numFmtId="169" fontId="8" fillId="7" borderId="1" xfId="1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/>
    </xf>
    <xf numFmtId="167" fontId="4" fillId="8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168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wrapText="1"/>
    </xf>
    <xf numFmtId="38" fontId="2" fillId="2" borderId="0" xfId="0" applyNumberFormat="1" applyFont="1" applyFill="1" applyAlignment="1">
      <alignment horizontal="left" vertical="center" wrapText="1"/>
    </xf>
    <xf numFmtId="38" fontId="4" fillId="4" borderId="1" xfId="0" applyNumberFormat="1" applyFont="1" applyFill="1" applyBorder="1" applyAlignment="1">
      <alignment horizontal="left" vertical="center"/>
    </xf>
    <xf numFmtId="38" fontId="3" fillId="0" borderId="0" xfId="0" applyNumberFormat="1" applyFont="1"/>
    <xf numFmtId="0" fontId="7" fillId="0" borderId="3" xfId="0" applyFont="1" applyBorder="1" applyAlignment="1">
      <alignment horizontal="left"/>
    </xf>
  </cellXfs>
  <cellStyles count="2">
    <cellStyle name="Normal" xfId="0" builtinId="0"/>
    <cellStyle name="三维凸粗线单格" xfId="1" xr:uid="{1A414E8F-32A2-47A3-9D45-FCA8725DE3D9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F705-B384-4273-A130-C5106DF0B64B}">
  <sheetPr>
    <tabColor theme="5" tint="0.39997558519241921"/>
  </sheetPr>
  <dimension ref="A1:S20"/>
  <sheetViews>
    <sheetView workbookViewId="0">
      <selection activeCell="I8" sqref="I8"/>
    </sheetView>
  </sheetViews>
  <sheetFormatPr defaultColWidth="8.89453125" defaultRowHeight="14.4"/>
  <cols>
    <col min="1" max="1" width="7.62890625" style="1" customWidth="1"/>
    <col min="2" max="2" width="9.3671875" style="1" customWidth="1"/>
    <col min="3" max="3" width="27.5234375" style="1" customWidth="1"/>
    <col min="4" max="4" width="14.3671875" style="14" customWidth="1"/>
    <col min="5" max="5" width="6.15625" style="1" customWidth="1"/>
    <col min="6" max="6" width="6.5234375" style="1" customWidth="1"/>
    <col min="7" max="7" width="7.3671875" style="1" customWidth="1"/>
    <col min="8" max="8" width="9.15625" style="1" customWidth="1"/>
    <col min="9" max="9" width="23.62890625" style="1" customWidth="1"/>
    <col min="10" max="10" width="29" style="1" customWidth="1"/>
    <col min="11" max="11" width="9.89453125" style="34" customWidth="1"/>
    <col min="12" max="12" width="7.7890625" style="1" customWidth="1"/>
    <col min="13" max="13" width="7.15625" style="1" customWidth="1"/>
    <col min="14" max="14" width="10" style="14" customWidth="1"/>
    <col min="15" max="15" width="6.1015625" style="1" customWidth="1"/>
    <col min="16" max="16" width="6.7890625" style="1" customWidth="1"/>
    <col min="17" max="17" width="7" style="1" customWidth="1"/>
    <col min="18" max="18" width="8.89453125" style="13"/>
    <col min="19" max="16384" width="8.89453125" style="1"/>
  </cols>
  <sheetData>
    <row r="1" spans="1:19" s="6" customFormat="1" ht="50.4" customHeight="1">
      <c r="A1" s="4" t="s">
        <v>0</v>
      </c>
      <c r="B1" s="4" t="s">
        <v>9</v>
      </c>
      <c r="C1" s="4" t="s">
        <v>1</v>
      </c>
      <c r="D1" s="28" t="s">
        <v>31</v>
      </c>
      <c r="E1" s="4" t="s">
        <v>2</v>
      </c>
      <c r="F1" s="4" t="s">
        <v>3</v>
      </c>
      <c r="G1" s="4" t="s">
        <v>4</v>
      </c>
      <c r="H1" s="4" t="s">
        <v>12</v>
      </c>
      <c r="I1" s="5" t="s">
        <v>13</v>
      </c>
      <c r="J1" s="4" t="s">
        <v>14</v>
      </c>
      <c r="K1" s="32" t="s">
        <v>5</v>
      </c>
      <c r="L1" s="29" t="s">
        <v>32</v>
      </c>
      <c r="M1" s="29" t="s">
        <v>33</v>
      </c>
      <c r="N1" s="29" t="s">
        <v>34</v>
      </c>
      <c r="O1" s="30" t="s">
        <v>6</v>
      </c>
      <c r="P1" s="4" t="s">
        <v>7</v>
      </c>
      <c r="Q1" s="4" t="s">
        <v>8</v>
      </c>
      <c r="R1" s="31"/>
    </row>
    <row r="2" spans="1:19">
      <c r="A2" s="15" t="s">
        <v>16</v>
      </c>
      <c r="B2" s="16" t="s">
        <v>35</v>
      </c>
      <c r="C2" s="17" t="s">
        <v>26</v>
      </c>
      <c r="D2" s="16" t="s">
        <v>36</v>
      </c>
      <c r="E2" s="18" t="s">
        <v>38</v>
      </c>
      <c r="F2" s="18" t="s">
        <v>40</v>
      </c>
      <c r="G2" s="18" t="s">
        <v>42</v>
      </c>
      <c r="H2" s="19" t="s">
        <v>55</v>
      </c>
      <c r="I2" s="8" t="s">
        <v>49</v>
      </c>
      <c r="J2" s="15" t="s">
        <v>21</v>
      </c>
      <c r="K2" s="33">
        <v>21000</v>
      </c>
      <c r="L2" s="21">
        <f t="shared" ref="L2:L7" si="0">IFERROR(VLOOKUP(J2,MINER,2,FALSE),"")</f>
        <v>0.3</v>
      </c>
      <c r="M2" s="21">
        <v>0.34499999999999997</v>
      </c>
      <c r="N2" s="25">
        <f>M2*K2</f>
        <v>7244.9999999999991</v>
      </c>
      <c r="O2" s="20" t="s">
        <v>37</v>
      </c>
      <c r="P2" s="8" t="s">
        <v>44</v>
      </c>
      <c r="Q2" s="8">
        <v>2021</v>
      </c>
      <c r="R2" s="35">
        <f>135000-96000</f>
        <v>39000</v>
      </c>
      <c r="S2" s="3"/>
    </row>
    <row r="3" spans="1:19">
      <c r="A3" s="15" t="s">
        <v>16</v>
      </c>
      <c r="B3" s="16" t="s">
        <v>35</v>
      </c>
      <c r="C3" s="17" t="s">
        <v>27</v>
      </c>
      <c r="D3" s="16" t="s">
        <v>36</v>
      </c>
      <c r="E3" s="18" t="s">
        <v>39</v>
      </c>
      <c r="F3" s="18" t="s">
        <v>41</v>
      </c>
      <c r="G3" s="18" t="s">
        <v>42</v>
      </c>
      <c r="H3" s="19" t="s">
        <v>56</v>
      </c>
      <c r="I3" s="8" t="s">
        <v>52</v>
      </c>
      <c r="J3" s="15" t="s">
        <v>21</v>
      </c>
      <c r="K3" s="33">
        <v>18000</v>
      </c>
      <c r="L3" s="21">
        <f t="shared" si="0"/>
        <v>0.3</v>
      </c>
      <c r="M3" s="21">
        <v>0.35</v>
      </c>
      <c r="N3" s="25">
        <f t="shared" ref="N3:N6" si="1">M3*K3</f>
        <v>6300</v>
      </c>
      <c r="O3" s="20" t="s">
        <v>37</v>
      </c>
      <c r="P3" s="8" t="s">
        <v>44</v>
      </c>
      <c r="Q3" s="8">
        <v>2021</v>
      </c>
      <c r="R3" s="35"/>
      <c r="S3" s="3"/>
    </row>
    <row r="4" spans="1:19">
      <c r="A4" s="15" t="s">
        <v>16</v>
      </c>
      <c r="B4" s="16" t="s">
        <v>35</v>
      </c>
      <c r="C4" s="17" t="s">
        <v>27</v>
      </c>
      <c r="D4" s="16" t="s">
        <v>36</v>
      </c>
      <c r="E4" s="18" t="s">
        <v>39</v>
      </c>
      <c r="F4" s="18" t="s">
        <v>41</v>
      </c>
      <c r="G4" s="18" t="s">
        <v>42</v>
      </c>
      <c r="H4" s="19" t="s">
        <v>54</v>
      </c>
      <c r="I4" s="20" t="s">
        <v>51</v>
      </c>
      <c r="J4" s="15" t="s">
        <v>24</v>
      </c>
      <c r="K4" s="33">
        <v>24000</v>
      </c>
      <c r="L4" s="21">
        <f t="shared" si="0"/>
        <v>0.28499999999999998</v>
      </c>
      <c r="M4" s="21">
        <v>0.27800000000000002</v>
      </c>
      <c r="N4" s="25">
        <f t="shared" si="1"/>
        <v>6672.0000000000009</v>
      </c>
      <c r="O4" s="20" t="s">
        <v>37</v>
      </c>
      <c r="P4" s="8" t="s">
        <v>44</v>
      </c>
      <c r="Q4" s="8">
        <v>2021</v>
      </c>
      <c r="R4" s="35">
        <v>37000</v>
      </c>
      <c r="S4" s="3"/>
    </row>
    <row r="5" spans="1:19">
      <c r="A5" s="15" t="s">
        <v>16</v>
      </c>
      <c r="B5" s="16" t="s">
        <v>35</v>
      </c>
      <c r="C5" s="17" t="s">
        <v>29</v>
      </c>
      <c r="D5" s="16" t="s">
        <v>36</v>
      </c>
      <c r="E5" s="18" t="s">
        <v>38</v>
      </c>
      <c r="F5" s="18" t="s">
        <v>40</v>
      </c>
      <c r="G5" s="18" t="s">
        <v>42</v>
      </c>
      <c r="H5" s="19" t="s">
        <v>54</v>
      </c>
      <c r="I5" s="8" t="s">
        <v>50</v>
      </c>
      <c r="J5" s="15" t="s">
        <v>24</v>
      </c>
      <c r="K5" s="33">
        <v>13000</v>
      </c>
      <c r="L5" s="21">
        <f t="shared" si="0"/>
        <v>0.28499999999999998</v>
      </c>
      <c r="M5" s="21">
        <v>0.31</v>
      </c>
      <c r="N5" s="25">
        <f t="shared" si="1"/>
        <v>4030</v>
      </c>
      <c r="O5" s="20" t="s">
        <v>37</v>
      </c>
      <c r="P5" s="8" t="s">
        <v>44</v>
      </c>
      <c r="Q5" s="8">
        <v>2021</v>
      </c>
      <c r="R5" s="35"/>
      <c r="S5" s="3"/>
    </row>
    <row r="6" spans="1:19">
      <c r="A6" s="15" t="s">
        <v>16</v>
      </c>
      <c r="B6" s="16" t="s">
        <v>35</v>
      </c>
      <c r="C6" s="17" t="s">
        <v>28</v>
      </c>
      <c r="D6" s="16" t="s">
        <v>36</v>
      </c>
      <c r="E6" s="18" t="s">
        <v>38</v>
      </c>
      <c r="F6" s="18" t="s">
        <v>40</v>
      </c>
      <c r="G6" s="18" t="s">
        <v>42</v>
      </c>
      <c r="H6" s="19" t="s">
        <v>54</v>
      </c>
      <c r="I6" s="8" t="s">
        <v>53</v>
      </c>
      <c r="J6" s="15" t="s">
        <v>25</v>
      </c>
      <c r="K6" s="33">
        <f>74000-52000</f>
        <v>22000</v>
      </c>
      <c r="L6" s="21">
        <f t="shared" si="0"/>
        <v>0.35</v>
      </c>
      <c r="M6" s="21">
        <v>0.36</v>
      </c>
      <c r="N6" s="25">
        <f t="shared" si="1"/>
        <v>7920</v>
      </c>
      <c r="O6" s="20" t="s">
        <v>37</v>
      </c>
      <c r="P6" s="8" t="s">
        <v>44</v>
      </c>
      <c r="Q6" s="8">
        <v>2021</v>
      </c>
      <c r="R6" s="22">
        <v>22000</v>
      </c>
      <c r="S6" s="3"/>
    </row>
    <row r="7" spans="1:19">
      <c r="A7" s="16"/>
      <c r="B7" s="16"/>
      <c r="C7" s="17"/>
      <c r="D7" s="17"/>
      <c r="E7" s="16"/>
      <c r="F7" s="16"/>
      <c r="G7" s="15"/>
      <c r="H7" s="19"/>
      <c r="I7" s="20"/>
      <c r="J7" s="16"/>
      <c r="K7" s="33"/>
      <c r="L7" s="21" t="str">
        <f t="shared" si="0"/>
        <v/>
      </c>
      <c r="M7" s="21"/>
      <c r="N7" s="25"/>
      <c r="O7" s="20"/>
      <c r="P7" s="8"/>
      <c r="Q7" s="20"/>
      <c r="R7" s="22"/>
      <c r="S7" s="3"/>
    </row>
    <row r="8" spans="1:19">
      <c r="A8" s="16"/>
      <c r="B8" s="16"/>
      <c r="C8" s="16"/>
      <c r="D8" s="16"/>
      <c r="E8" s="16"/>
      <c r="F8" s="16"/>
      <c r="G8" s="16"/>
      <c r="H8" s="16"/>
      <c r="I8" s="16"/>
      <c r="J8" s="16"/>
      <c r="K8" s="33"/>
      <c r="L8" s="20"/>
      <c r="M8" s="21"/>
      <c r="N8" s="20"/>
      <c r="O8" s="20"/>
      <c r="P8" s="20"/>
      <c r="Q8" s="20"/>
      <c r="R8" s="22"/>
      <c r="S8" s="3"/>
    </row>
    <row r="9" spans="1:19">
      <c r="A9" s="16"/>
      <c r="B9" s="16"/>
      <c r="C9" s="16"/>
      <c r="D9" s="16"/>
      <c r="E9" s="16"/>
      <c r="F9" s="16"/>
      <c r="G9" s="16"/>
      <c r="H9" s="16"/>
      <c r="I9" s="16"/>
      <c r="J9" s="16"/>
      <c r="K9" s="33"/>
      <c r="L9" s="20"/>
      <c r="M9" s="21"/>
      <c r="N9" s="20"/>
      <c r="O9" s="20"/>
      <c r="P9" s="20"/>
      <c r="Q9" s="20"/>
      <c r="R9" s="22"/>
      <c r="S9" s="3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33"/>
      <c r="L10" s="2"/>
      <c r="M10" s="21"/>
      <c r="N10" s="2"/>
      <c r="O10" s="2"/>
      <c r="P10" s="2"/>
      <c r="Q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33"/>
      <c r="L11" s="2"/>
      <c r="M11" s="21"/>
      <c r="N11" s="2"/>
      <c r="O11" s="2"/>
      <c r="P11" s="2"/>
      <c r="Q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33"/>
      <c r="L12" s="2"/>
      <c r="M12" s="21"/>
      <c r="N12" s="2"/>
      <c r="O12" s="2"/>
      <c r="P12" s="2"/>
      <c r="Q12" s="2"/>
    </row>
    <row r="13" spans="1:19">
      <c r="A13" s="2"/>
      <c r="B13" s="2"/>
      <c r="C13" s="2"/>
      <c r="D13" s="2"/>
      <c r="E13" s="2"/>
      <c r="F13" s="2"/>
      <c r="G13" s="2"/>
      <c r="H13" s="2"/>
      <c r="I13" s="2"/>
      <c r="J13" s="2"/>
      <c r="K13" s="33"/>
      <c r="L13" s="2"/>
      <c r="M13" s="21"/>
      <c r="N13" s="2"/>
      <c r="O13" s="2"/>
      <c r="P13" s="2"/>
      <c r="Q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33"/>
      <c r="L14" s="2"/>
      <c r="M14" s="21"/>
      <c r="N14" s="2"/>
      <c r="O14" s="2"/>
      <c r="P14" s="2"/>
      <c r="Q14" s="2"/>
    </row>
    <row r="15" spans="1:19">
      <c r="A15" s="2"/>
      <c r="B15" s="2"/>
      <c r="C15" s="2"/>
      <c r="D15" s="2"/>
      <c r="E15" s="2"/>
      <c r="F15" s="2"/>
      <c r="G15" s="2"/>
      <c r="H15" s="2"/>
      <c r="I15" s="2"/>
      <c r="J15" s="2"/>
      <c r="K15" s="33"/>
      <c r="L15" s="2"/>
      <c r="M15" s="21"/>
      <c r="N15" s="2"/>
      <c r="O15" s="2"/>
      <c r="P15" s="2"/>
      <c r="Q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K16" s="33"/>
      <c r="L16" s="2"/>
      <c r="M16" s="21"/>
      <c r="N16" s="2"/>
      <c r="O16" s="2"/>
      <c r="P16" s="2"/>
      <c r="Q16" s="2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33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3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33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33"/>
      <c r="L20" s="2"/>
      <c r="M20" s="2"/>
      <c r="N20" s="2"/>
      <c r="O20" s="2"/>
      <c r="P20" s="2"/>
      <c r="Q20" s="2"/>
    </row>
  </sheetData>
  <mergeCells count="2">
    <mergeCell ref="R2:R3"/>
    <mergeCell ref="R4:R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23"/>
  <sheetViews>
    <sheetView workbookViewId="0">
      <selection activeCell="I9" sqref="I9"/>
    </sheetView>
  </sheetViews>
  <sheetFormatPr defaultColWidth="8.89453125" defaultRowHeight="14.4"/>
  <cols>
    <col min="1" max="1" width="9.5234375" style="3" customWidth="1"/>
    <col min="2" max="2" width="7.47265625" style="3" customWidth="1"/>
    <col min="3" max="3" width="10.62890625" style="3" customWidth="1"/>
    <col min="4" max="4" width="8.15625" style="3" customWidth="1"/>
    <col min="5" max="5" width="9.15625" style="3" customWidth="1"/>
    <col min="6" max="6" width="11.15625" style="3" customWidth="1"/>
    <col min="7" max="7" width="8.7890625" style="3" customWidth="1"/>
    <col min="8" max="8" width="6.7890625" style="3" customWidth="1"/>
    <col min="9" max="9" width="30.15625" style="3" customWidth="1"/>
    <col min="10" max="10" width="10.3671875" style="3" customWidth="1"/>
    <col min="11" max="11" width="9.1015625" style="3" customWidth="1"/>
    <col min="12" max="12" width="6.15625" style="3" customWidth="1"/>
    <col min="13" max="13" width="7.1015625" style="3" customWidth="1"/>
    <col min="14" max="14" width="5.15625" style="3" customWidth="1"/>
    <col min="15" max="15" width="17" style="3" customWidth="1"/>
    <col min="16" max="16384" width="8.89453125" style="3"/>
  </cols>
  <sheetData>
    <row r="1" spans="1:15" s="6" customFormat="1" ht="47.4" customHeight="1">
      <c r="A1" s="4" t="s">
        <v>15</v>
      </c>
      <c r="B1" s="4" t="s">
        <v>0</v>
      </c>
      <c r="C1" s="4" t="s">
        <v>9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13</v>
      </c>
      <c r="I1" s="4" t="s">
        <v>10</v>
      </c>
      <c r="J1" s="4" t="s">
        <v>5</v>
      </c>
      <c r="K1" s="4" t="s">
        <v>11</v>
      </c>
      <c r="L1" s="4" t="s">
        <v>6</v>
      </c>
      <c r="M1" s="4" t="s">
        <v>7</v>
      </c>
      <c r="N1" s="4" t="s">
        <v>8</v>
      </c>
    </row>
    <row r="2" spans="1:15" s="11" customFormat="1" ht="25.3" customHeight="1">
      <c r="A2" s="7">
        <v>44288</v>
      </c>
      <c r="B2" s="8" t="s">
        <v>16</v>
      </c>
      <c r="C2" s="8" t="s">
        <v>30</v>
      </c>
      <c r="D2" s="8" t="s">
        <v>16</v>
      </c>
      <c r="E2" s="8" t="s">
        <v>17</v>
      </c>
      <c r="F2" s="8" t="s">
        <v>19</v>
      </c>
      <c r="G2" s="8" t="s">
        <v>18</v>
      </c>
      <c r="H2" s="8">
        <v>2016</v>
      </c>
      <c r="I2" s="8" t="s">
        <v>21</v>
      </c>
      <c r="J2" s="9">
        <v>96000</v>
      </c>
      <c r="K2" s="12">
        <f>IFERROR(VLOOKUP(I2,MINER,2,FALSE),"")</f>
        <v>0.3</v>
      </c>
      <c r="L2" s="8" t="s">
        <v>20</v>
      </c>
      <c r="M2" s="8" t="s">
        <v>43</v>
      </c>
      <c r="N2" s="8">
        <v>2021</v>
      </c>
      <c r="O2" s="11" t="s">
        <v>47</v>
      </c>
    </row>
    <row r="3" spans="1:15" s="11" customFormat="1" ht="25.3" customHeight="1">
      <c r="A3" s="7">
        <v>44288</v>
      </c>
      <c r="B3" s="8" t="s">
        <v>16</v>
      </c>
      <c r="C3" s="8" t="s">
        <v>30</v>
      </c>
      <c r="D3" s="8" t="s">
        <v>16</v>
      </c>
      <c r="E3" s="8" t="s">
        <v>17</v>
      </c>
      <c r="F3" s="8" t="s">
        <v>19</v>
      </c>
      <c r="G3" s="8" t="s">
        <v>18</v>
      </c>
      <c r="H3" s="8">
        <v>2520</v>
      </c>
      <c r="I3" s="8" t="s">
        <v>22</v>
      </c>
      <c r="J3" s="26">
        <v>0</v>
      </c>
      <c r="K3" s="12">
        <f>IFERROR(VLOOKUP(I3,MINER,2,FALSE),"")</f>
        <v>0.22500000000000001</v>
      </c>
      <c r="L3" s="8" t="s">
        <v>20</v>
      </c>
      <c r="M3" s="8" t="s">
        <v>43</v>
      </c>
      <c r="N3" s="8">
        <v>2021</v>
      </c>
      <c r="O3" s="27" t="s">
        <v>48</v>
      </c>
    </row>
    <row r="4" spans="1:15" s="11" customFormat="1" ht="25.3" customHeight="1">
      <c r="A4" s="7">
        <v>44288</v>
      </c>
      <c r="B4" s="8" t="s">
        <v>16</v>
      </c>
      <c r="C4" s="8" t="s">
        <v>30</v>
      </c>
      <c r="D4" s="8" t="s">
        <v>16</v>
      </c>
      <c r="E4" s="8" t="s">
        <v>17</v>
      </c>
      <c r="F4" s="8" t="s">
        <v>19</v>
      </c>
      <c r="G4" s="8" t="s">
        <v>18</v>
      </c>
      <c r="H4" s="8">
        <v>3225</v>
      </c>
      <c r="I4" s="8" t="s">
        <v>23</v>
      </c>
      <c r="J4" s="9">
        <v>150000</v>
      </c>
      <c r="K4" s="12">
        <f>IFERROR(VLOOKUP(I4,MINER,2,FALSE),"")</f>
        <v>0.22</v>
      </c>
      <c r="L4" s="8" t="s">
        <v>20</v>
      </c>
      <c r="M4" s="8" t="s">
        <v>43</v>
      </c>
      <c r="N4" s="8">
        <v>2021</v>
      </c>
      <c r="O4" s="11" t="s">
        <v>45</v>
      </c>
    </row>
    <row r="5" spans="1:15" s="11" customFormat="1" ht="25.3" customHeight="1">
      <c r="A5" s="7">
        <v>44288</v>
      </c>
      <c r="B5" s="8" t="s">
        <v>16</v>
      </c>
      <c r="C5" s="8" t="s">
        <v>30</v>
      </c>
      <c r="D5" s="8" t="s">
        <v>16</v>
      </c>
      <c r="E5" s="8" t="s">
        <v>17</v>
      </c>
      <c r="F5" s="8" t="s">
        <v>19</v>
      </c>
      <c r="G5" s="8" t="s">
        <v>18</v>
      </c>
      <c r="H5" s="8">
        <v>5032</v>
      </c>
      <c r="I5" s="8" t="s">
        <v>24</v>
      </c>
      <c r="J5" s="9">
        <v>35000</v>
      </c>
      <c r="K5" s="12">
        <f>IFERROR(VLOOKUP(I5,MINER,2,FALSE),"")</f>
        <v>0.28499999999999998</v>
      </c>
      <c r="L5" s="8" t="s">
        <v>20</v>
      </c>
      <c r="M5" s="8" t="s">
        <v>43</v>
      </c>
      <c r="N5" s="8">
        <v>2021</v>
      </c>
    </row>
    <row r="6" spans="1:15" s="11" customFormat="1" ht="25.3" customHeight="1">
      <c r="A6" s="7">
        <v>44288</v>
      </c>
      <c r="B6" s="8" t="s">
        <v>16</v>
      </c>
      <c r="C6" s="8" t="s">
        <v>30</v>
      </c>
      <c r="D6" s="8" t="s">
        <v>16</v>
      </c>
      <c r="E6" s="8" t="s">
        <v>17</v>
      </c>
      <c r="F6" s="8" t="s">
        <v>19</v>
      </c>
      <c r="G6" s="8" t="s">
        <v>18</v>
      </c>
      <c r="H6" s="8">
        <v>7050</v>
      </c>
      <c r="I6" s="8" t="s">
        <v>25</v>
      </c>
      <c r="J6" s="9">
        <f>150000+52000</f>
        <v>202000</v>
      </c>
      <c r="K6" s="12">
        <f>IFERROR(VLOOKUP(I6,MINER,2,FALSE),"")</f>
        <v>0.35</v>
      </c>
      <c r="L6" s="8" t="s">
        <v>20</v>
      </c>
      <c r="M6" s="8" t="s">
        <v>43</v>
      </c>
      <c r="N6" s="8">
        <v>2021</v>
      </c>
      <c r="O6" s="11" t="s">
        <v>46</v>
      </c>
    </row>
    <row r="7" spans="1:15" s="11" customFormat="1" ht="25.3" customHeight="1">
      <c r="A7" s="8"/>
      <c r="B7" s="8"/>
      <c r="C7" s="8"/>
      <c r="D7" s="8"/>
      <c r="E7" s="8"/>
      <c r="F7" s="8"/>
      <c r="G7" s="8"/>
      <c r="H7" s="8"/>
      <c r="I7" s="8"/>
      <c r="J7" s="9"/>
      <c r="K7" s="10"/>
      <c r="L7" s="8"/>
      <c r="M7" s="8"/>
      <c r="N7" s="8"/>
    </row>
    <row r="8" spans="1:15" s="11" customFormat="1" ht="25.3" customHeight="1">
      <c r="A8" s="8"/>
      <c r="B8" s="8"/>
      <c r="C8" s="8"/>
      <c r="D8" s="8"/>
      <c r="E8" s="8"/>
      <c r="F8" s="8"/>
      <c r="G8" s="8"/>
      <c r="H8" s="8"/>
      <c r="I8" s="8"/>
      <c r="J8" s="9"/>
      <c r="K8" s="10"/>
      <c r="L8" s="8"/>
      <c r="M8" s="8"/>
      <c r="N8" s="8"/>
    </row>
    <row r="9" spans="1:15" s="11" customFormat="1" ht="25.3" customHeight="1">
      <c r="A9" s="8"/>
      <c r="B9" s="8"/>
      <c r="C9" s="8"/>
      <c r="D9" s="8"/>
      <c r="E9" s="8"/>
      <c r="F9" s="8"/>
      <c r="G9" s="8"/>
      <c r="H9" s="8"/>
      <c r="I9" s="8"/>
      <c r="J9" s="9"/>
      <c r="K9" s="10"/>
      <c r="L9" s="8"/>
      <c r="M9" s="8"/>
      <c r="N9" s="8"/>
    </row>
    <row r="10" spans="1:15" s="11" customFormat="1" ht="25.3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8"/>
      <c r="N10" s="8"/>
    </row>
    <row r="11" spans="1:15" s="11" customFormat="1" ht="25.3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8"/>
      <c r="N11" s="8"/>
    </row>
    <row r="12" spans="1:15" s="11" customFormat="1" ht="25.3" customHeight="1">
      <c r="A12" s="8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8"/>
    </row>
    <row r="13" spans="1:15" s="11" customFormat="1" ht="25.3" customHeight="1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8"/>
      <c r="N13" s="8"/>
    </row>
    <row r="14" spans="1:15" s="11" customFormat="1" ht="25.3" customHeight="1">
      <c r="A14" s="8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8"/>
      <c r="N14" s="8"/>
    </row>
    <row r="15" spans="1:15" s="11" customFormat="1" ht="25.3" customHeight="1">
      <c r="A15" s="8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8"/>
      <c r="N15" s="8"/>
    </row>
    <row r="16" spans="1:15" s="11" customFormat="1" ht="25.3" customHeight="1">
      <c r="A16" s="8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8"/>
      <c r="N16" s="8"/>
    </row>
    <row r="17" spans="1:14" s="11" customFormat="1" ht="25.3" customHeight="1">
      <c r="A17" s="8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8"/>
      <c r="N17" s="8"/>
    </row>
    <row r="18" spans="1:14" s="11" customFormat="1" ht="25.3" customHeight="1">
      <c r="A18" s="8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8"/>
      <c r="N18" s="8"/>
    </row>
    <row r="19" spans="1:14" s="11" customFormat="1" ht="25.3" customHeight="1">
      <c r="A19" s="8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8"/>
      <c r="N19" s="8"/>
    </row>
    <row r="20" spans="1:14" s="11" customFormat="1" ht="25.3" customHeight="1">
      <c r="A20" s="8"/>
      <c r="B20" s="8"/>
      <c r="C20" s="8"/>
      <c r="D20" s="8"/>
      <c r="E20" s="8"/>
      <c r="F20" s="8"/>
      <c r="G20" s="8"/>
      <c r="H20" s="8"/>
      <c r="I20" s="8"/>
      <c r="J20" s="9"/>
      <c r="K20" s="8"/>
      <c r="L20" s="8"/>
      <c r="M20" s="8"/>
      <c r="N20" s="8"/>
    </row>
    <row r="21" spans="1:14" s="11" customFormat="1" ht="25.3" customHeight="1">
      <c r="A21" s="8"/>
      <c r="B21" s="8"/>
      <c r="C21" s="8"/>
      <c r="D21" s="8"/>
      <c r="E21" s="8"/>
      <c r="F21" s="8"/>
      <c r="G21" s="8"/>
      <c r="H21" s="8"/>
      <c r="I21" s="8"/>
      <c r="J21" s="9"/>
      <c r="K21" s="8"/>
      <c r="L21" s="8"/>
      <c r="M21" s="8"/>
      <c r="N21" s="8"/>
    </row>
    <row r="22" spans="1:14" s="11" customFormat="1" ht="25.3" customHeight="1">
      <c r="A22" s="8"/>
      <c r="B22" s="8"/>
      <c r="C22" s="8"/>
      <c r="D22" s="8"/>
      <c r="E22" s="8"/>
      <c r="F22" s="8"/>
      <c r="G22" s="8"/>
      <c r="H22" s="8"/>
      <c r="I22" s="8"/>
      <c r="J22" s="9"/>
      <c r="K22" s="8"/>
      <c r="L22" s="8"/>
      <c r="M22" s="8"/>
      <c r="N22" s="8"/>
    </row>
    <row r="23" spans="1:14" s="11" customFormat="1" ht="25.3" customHeight="1">
      <c r="A23" s="8"/>
      <c r="B23" s="8"/>
      <c r="C23" s="8"/>
      <c r="D23" s="8"/>
      <c r="E23" s="8"/>
      <c r="F23" s="8"/>
      <c r="G23" s="8"/>
      <c r="H23" s="8"/>
      <c r="I23" s="8"/>
      <c r="J23" s="9"/>
      <c r="K23" s="8"/>
      <c r="L23" s="8"/>
      <c r="M23" s="8"/>
      <c r="N2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31B9-3BEE-4CE4-812E-D4CDC9256DF5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74C1-EC0E-466D-A590-0C482C25899D}">
  <dimension ref="A1:B10"/>
  <sheetViews>
    <sheetView tabSelected="1" workbookViewId="0">
      <selection activeCell="B2" sqref="B2"/>
    </sheetView>
  </sheetViews>
  <sheetFormatPr defaultRowHeight="14.4"/>
  <cols>
    <col min="1" max="1" width="32.15625" customWidth="1"/>
    <col min="2" max="2" width="10.62890625" customWidth="1"/>
  </cols>
  <sheetData>
    <row r="1" spans="1:2" s="23" customFormat="1" ht="15" customHeight="1">
      <c r="A1" s="23" t="s">
        <v>57</v>
      </c>
      <c r="B1" s="23" t="s">
        <v>58</v>
      </c>
    </row>
    <row r="2" spans="1:2" s="23" customFormat="1" ht="15" customHeight="1">
      <c r="A2" s="8" t="s">
        <v>21</v>
      </c>
      <c r="B2" s="24">
        <v>0.3</v>
      </c>
    </row>
    <row r="3" spans="1:2" s="23" customFormat="1" ht="15" customHeight="1">
      <c r="A3" s="8" t="s">
        <v>22</v>
      </c>
      <c r="B3" s="24">
        <v>0.22500000000000001</v>
      </c>
    </row>
    <row r="4" spans="1:2" s="23" customFormat="1" ht="15" customHeight="1">
      <c r="A4" s="8" t="s">
        <v>23</v>
      </c>
      <c r="B4" s="24">
        <v>0.22</v>
      </c>
    </row>
    <row r="5" spans="1:2" s="23" customFormat="1" ht="15" customHeight="1">
      <c r="A5" s="8" t="s">
        <v>24</v>
      </c>
      <c r="B5" s="24">
        <v>0.28499999999999998</v>
      </c>
    </row>
    <row r="6" spans="1:2" s="23" customFormat="1" ht="15" customHeight="1">
      <c r="A6" s="8" t="s">
        <v>25</v>
      </c>
      <c r="B6" s="24">
        <v>0.35</v>
      </c>
    </row>
    <row r="7" spans="1:2" s="23" customFormat="1" ht="15" customHeight="1"/>
    <row r="8" spans="1:2" s="23" customFormat="1" ht="15" customHeight="1"/>
    <row r="9" spans="1:2" s="23" customFormat="1" ht="15" customHeight="1"/>
    <row r="10" spans="1:2" s="23" customFormat="1" ht="15" customHeight="1"/>
  </sheetData>
  <protectedRanges>
    <protectedRange password="C71F" sqref="B2:B6" name="INV1_8"/>
  </protectedRange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5C5B-88C0-4E47-BD05-972AE6505DDF}">
  <dimension ref="A1"/>
  <sheetViews>
    <sheetView workbookViewId="0">
      <selection activeCell="I20" sqref="I20"/>
    </sheetView>
  </sheetViews>
  <sheetFormatPr defaultRowHeight="14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7A77D-E454-4255-AC66-F619A11ACB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1C6D6A-01CD-470C-B8F6-9164087514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B2CFF-8003-4DF5-9380-CF0B0151C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POS</vt:lpstr>
      <vt:lpstr>Inventory</vt:lpstr>
      <vt:lpstr>Sheet1</vt:lpstr>
      <vt:lpstr>A</vt:lpstr>
      <vt:lpstr>Sheet2</vt:lpstr>
      <vt:lpstr>MINER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Liubomyr Pazuniak</dc:creator>
  <cp:lastModifiedBy>Jeffrey George</cp:lastModifiedBy>
  <dcterms:created xsi:type="dcterms:W3CDTF">2021-03-19T08:34:13Z</dcterms:created>
  <dcterms:modified xsi:type="dcterms:W3CDTF">2022-05-26T21:50:13Z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</Properties>
</file>