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8_{B18D31B7-EDB0-4D2B-9EB4-00606639335C}" xr6:coauthVersionLast="47" xr6:coauthVersionMax="47" xr10:uidLastSave="{00000000-0000-0000-0000-000000000000}"/>
  <bookViews>
    <workbookView xWindow="16354" yWindow="-103" windowWidth="22149" windowHeight="1320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1" l="1"/>
  <c r="F8" i="11"/>
  <c r="E8" i="11"/>
  <c r="E41" i="11"/>
  <c r="E40" i="11"/>
  <c r="F40" i="11" s="1"/>
  <c r="H40" i="11" s="1"/>
  <c r="E39" i="11"/>
  <c r="F39" i="11" s="1"/>
  <c r="E38" i="11"/>
  <c r="E14" i="11"/>
  <c r="F14" i="11" s="1"/>
  <c r="F13" i="11"/>
  <c r="H7" i="11"/>
  <c r="F38" i="11" l="1"/>
  <c r="H38" i="11" s="1"/>
  <c r="H39" i="11"/>
  <c r="E37" i="11"/>
  <c r="I5" i="11"/>
  <c r="H9" i="11" l="1"/>
  <c r="I6" i="11"/>
  <c r="H10" i="11" l="1"/>
  <c r="H13" i="11"/>
  <c r="J5" i="11"/>
  <c r="K5" i="11" s="1"/>
  <c r="L5" i="11" s="1"/>
  <c r="M5" i="11" s="1"/>
  <c r="N5" i="11" s="1"/>
  <c r="O5" i="11" s="1"/>
  <c r="P5" i="11" s="1"/>
  <c r="I4" i="11"/>
  <c r="H14" i="11" l="1"/>
  <c r="E15" i="11"/>
  <c r="F15" i="11" s="1"/>
  <c r="E16" i="11" s="1"/>
  <c r="F16" i="11" s="1"/>
  <c r="H11" i="11"/>
  <c r="P4" i="11"/>
  <c r="Q5" i="11"/>
  <c r="R5" i="11" s="1"/>
  <c r="S5" i="11" s="1"/>
  <c r="T5" i="11" s="1"/>
  <c r="U5" i="11" s="1"/>
  <c r="V5" i="11" s="1"/>
  <c r="W5" i="11" s="1"/>
  <c r="J6" i="11"/>
  <c r="E18" i="11" l="1"/>
  <c r="F12" i="11"/>
  <c r="H12" i="11" s="1"/>
  <c r="F18" i="11"/>
  <c r="E19" i="11" s="1"/>
  <c r="H16" i="11"/>
  <c r="H15" i="11"/>
  <c r="W4" i="11"/>
  <c r="X5" i="11"/>
  <c r="Y5" i="11" s="1"/>
  <c r="Z5" i="11" s="1"/>
  <c r="AA5" i="11" s="1"/>
  <c r="AB5" i="11" s="1"/>
  <c r="AC5" i="11" s="1"/>
  <c r="AD5" i="11" s="1"/>
  <c r="K6" i="11"/>
  <c r="E42" i="11" l="1"/>
  <c r="F41" i="11"/>
  <c r="H41" i="11" s="1"/>
  <c r="E17" i="11"/>
  <c r="H18" i="11"/>
  <c r="F19" i="11"/>
  <c r="E20" i="11" s="1"/>
  <c r="AE5" i="11"/>
  <c r="AF5" i="11" s="1"/>
  <c r="AG5" i="11" s="1"/>
  <c r="AH5" i="11" s="1"/>
  <c r="AI5" i="11" s="1"/>
  <c r="AJ5" i="11" s="1"/>
  <c r="AD4" i="11"/>
  <c r="L6" i="11"/>
  <c r="F20" i="11" l="1"/>
  <c r="E21" i="11" s="1"/>
  <c r="H20" i="11"/>
  <c r="H19" i="11"/>
  <c r="AK5" i="11"/>
  <c r="AL5" i="11" s="1"/>
  <c r="AM5" i="11" s="1"/>
  <c r="AN5" i="11" s="1"/>
  <c r="AO5" i="11" s="1"/>
  <c r="AP5" i="11" s="1"/>
  <c r="AQ5" i="11" s="1"/>
  <c r="M6" i="11"/>
  <c r="F21" i="11" l="1"/>
  <c r="E22" i="11" s="1"/>
  <c r="F22" i="11" s="1"/>
  <c r="AR5" i="11"/>
  <c r="AS5" i="11" s="1"/>
  <c r="AK4" i="11"/>
  <c r="N6" i="11"/>
  <c r="H22" i="11" l="1"/>
  <c r="F42" i="11"/>
  <c r="H42" i="11" s="1"/>
  <c r="F17" i="11"/>
  <c r="H21" i="11"/>
  <c r="AT5" i="11"/>
  <c r="AS6" i="11"/>
  <c r="AR4" i="11"/>
  <c r="O6" i="11"/>
  <c r="E24" i="11" l="1"/>
  <c r="AU5" i="11"/>
  <c r="AT6" i="11"/>
  <c r="E43" i="11" l="1"/>
  <c r="E23" i="11"/>
  <c r="F24" i="11"/>
  <c r="H24" i="11" s="1"/>
  <c r="E25" i="11"/>
  <c r="AV5" i="11"/>
  <c r="AU6" i="11"/>
  <c r="P6" i="11"/>
  <c r="Q6" i="11"/>
  <c r="F25" i="11" l="1"/>
  <c r="E26" i="11" s="1"/>
  <c r="AW5" i="11"/>
  <c r="AV6" i="11"/>
  <c r="R6" i="11"/>
  <c r="H25" i="11" l="1"/>
  <c r="F26" i="11"/>
  <c r="E27" i="11" s="1"/>
  <c r="H26" i="11"/>
  <c r="AX5" i="11"/>
  <c r="AY5" i="11" s="1"/>
  <c r="AW6" i="11"/>
  <c r="F27" i="11" l="1"/>
  <c r="E28" i="11" s="1"/>
  <c r="H27" i="11"/>
  <c r="AZ5" i="11"/>
  <c r="AY4" i="11"/>
  <c r="S6" i="11" s="1"/>
  <c r="AX6" i="11"/>
  <c r="T6" i="11"/>
  <c r="F28" i="11" l="1"/>
  <c r="E29" i="11" s="1"/>
  <c r="H28" i="11"/>
  <c r="AY6" i="11"/>
  <c r="BA5" i="11"/>
  <c r="AZ6" i="11"/>
  <c r="U6" i="11"/>
  <c r="F29" i="11" l="1"/>
  <c r="E30" i="11" s="1"/>
  <c r="H29" i="11"/>
  <c r="BA6" i="11"/>
  <c r="BB5" i="11"/>
  <c r="V6" i="11"/>
  <c r="F30" i="11" l="1"/>
  <c r="BB6" i="11"/>
  <c r="BC5" i="11"/>
  <c r="W6" i="11"/>
  <c r="E32" i="11" l="1"/>
  <c r="F43" i="11"/>
  <c r="H43" i="11" s="1"/>
  <c r="F23" i="11"/>
  <c r="H23" i="11" s="1"/>
  <c r="H30" i="11"/>
  <c r="BC6" i="11"/>
  <c r="BD5" i="11"/>
  <c r="X6" i="11"/>
  <c r="E44" i="11" l="1"/>
  <c r="E31" i="11"/>
  <c r="F32" i="11"/>
  <c r="E33" i="11" s="1"/>
  <c r="H32" i="11"/>
  <c r="BE5" i="11"/>
  <c r="BD6" i="11"/>
  <c r="Y6" i="11"/>
  <c r="F33" i="11" l="1"/>
  <c r="E34" i="11" s="1"/>
  <c r="H33" i="11"/>
  <c r="BE6" i="11"/>
  <c r="BF5" i="11"/>
  <c r="F34" i="11" l="1"/>
  <c r="E35" i="11" s="1"/>
  <c r="BF6" i="11"/>
  <c r="BG5" i="11"/>
  <c r="BF4" i="11"/>
  <c r="Z6" i="11" s="1"/>
  <c r="AA6" i="11"/>
  <c r="F35" i="11" l="1"/>
  <c r="E36" i="11" s="1"/>
  <c r="F36" i="11" s="1"/>
  <c r="H35" i="11"/>
  <c r="H34" i="11"/>
  <c r="BG6" i="11"/>
  <c r="BH5" i="11"/>
  <c r="AB6" i="11"/>
  <c r="H36" i="11" l="1"/>
  <c r="F31" i="11"/>
  <c r="H31" i="11" s="1"/>
  <c r="F44" i="11"/>
  <c r="BI5" i="11"/>
  <c r="BH6" i="11"/>
  <c r="AC6" i="11"/>
  <c r="E45" i="11" l="1"/>
  <c r="H44" i="11"/>
  <c r="BJ5" i="11"/>
  <c r="BI6" i="11"/>
  <c r="AD6" i="11"/>
  <c r="F45" i="11" l="1"/>
  <c r="F37" i="11" s="1"/>
  <c r="H37" i="11" s="1"/>
  <c r="BK5" i="11"/>
  <c r="BJ6" i="11"/>
  <c r="AE6" i="11"/>
  <c r="H45" i="11" l="1"/>
  <c r="BL5" i="11"/>
  <c r="BK6" i="11"/>
  <c r="AF6" i="11"/>
  <c r="BL6" i="11" l="1"/>
  <c r="AG6" i="11"/>
  <c r="AH6" i="11" l="1"/>
  <c r="AI6" i="11" l="1"/>
  <c r="AJ6" i="11" l="1"/>
  <c r="AK6" i="11" l="1"/>
  <c r="AL6" i="11" l="1"/>
  <c r="AM6" i="11" l="1"/>
  <c r="AN6" i="11" l="1"/>
  <c r="AO6" i="11" l="1"/>
  <c r="AP6" i="11" l="1"/>
  <c r="AQ6" i="11" l="1"/>
  <c r="AR6" i="11" l="1"/>
  <c r="H17" i="11"/>
  <c r="H8" i="11"/>
</calcChain>
</file>

<file path=xl/sharedStrings.xml><?xml version="1.0" encoding="utf-8"?>
<sst xmlns="http://schemas.openxmlformats.org/spreadsheetml/2006/main" count="78" uniqueCount="73">
  <si>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</si>
  <si>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</si>
  <si>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</si>
  <si>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</si>
  <si>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</si>
  <si>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</si>
  <si>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</si>
  <si>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</si>
  <si>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</si>
  <si>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</si>
  <si>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</si>
  <si>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</si>
  <si>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</si>
  <si>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</si>
  <si>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</si>
  <si>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</si>
  <si>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</si>
  <si>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</si>
  <si>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</si>
  <si>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</si>
  <si>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</si>
  <si>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</si>
  <si>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</si>
  <si>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</si>
  <si>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</si>
  <si>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</si>
  <si>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</si>
  <si>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</si>
  <si>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</si>
  <si>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</si>
  <si>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</si>
  <si>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</si>
  <si>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</si>
  <si>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</si>
  <si>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</si>
  <si>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</si>
  <si>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All My Games</t>
  </si>
  <si>
    <t>Jesús Franco Rodríguez</t>
  </si>
  <si>
    <t xml:space="preserve">
</t>
  </si>
  <si>
    <t>Inicio del proyecto</t>
  </si>
  <si>
    <t>Análisis</t>
  </si>
  <si>
    <t>Diseño</t>
  </si>
  <si>
    <t>Implementación</t>
  </si>
  <si>
    <t>Pruebas</t>
  </si>
  <si>
    <t>Documentación</t>
  </si>
  <si>
    <t>Elección de temática</t>
  </si>
  <si>
    <t>Creación del repositorio</t>
  </si>
  <si>
    <t>Establecer ciclo de vida del proyecto</t>
  </si>
  <si>
    <t>Requisitos funcionales</t>
  </si>
  <si>
    <t>Requisitos no funcionales</t>
  </si>
  <si>
    <t>Metodología</t>
  </si>
  <si>
    <t>Diagrama de Gantt</t>
  </si>
  <si>
    <t>Boceto</t>
  </si>
  <si>
    <t>Diagrama entidad relación</t>
  </si>
  <si>
    <t>Diagrama modelo relacional</t>
  </si>
  <si>
    <t>Diagrama de clases</t>
  </si>
  <si>
    <t>Diagrama de casos de uso</t>
  </si>
  <si>
    <t>Registro</t>
  </si>
  <si>
    <t>Login</t>
  </si>
  <si>
    <t>Creación/Eliminación de consolas</t>
  </si>
  <si>
    <t>Crear/Editar/Eliminar entradas de juegos</t>
  </si>
  <si>
    <t>Visualización de los juegos</t>
  </si>
  <si>
    <t>Crear/Eliminar entradas de juegos pendientes/por comprar</t>
  </si>
  <si>
    <t>Marcar/Desmarcar como favorito</t>
  </si>
  <si>
    <t>Pruebas de creación</t>
  </si>
  <si>
    <t>Pruebas login</t>
  </si>
  <si>
    <t>Pruebas de eliminación</t>
  </si>
  <si>
    <t>Pruebas favoritos</t>
  </si>
  <si>
    <t>Pruebas personales</t>
  </si>
  <si>
    <t>Creación del documento</t>
  </si>
  <si>
    <t>Creación de la estructura del proyecto</t>
  </si>
  <si>
    <t>Tecnologias y herramientas</t>
  </si>
  <si>
    <t>Despliegue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</si>
</sst>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4506668294322"/>
        <bgColor indexed="64"/>
      </patternFill>
    </fill>
    <fill>
      <patternFill patternType="solid">
        <fgColor theme="9" tint="0.59996337778862885"/>
        <bgColor indexed="64"/>
      </patternFill>
    </fill>
    <fill>
      <patternFill patternType="solid">
        <fgColor theme="2" tint="-0.24994659260841701"/>
        <bgColor indexed="64"/>
      </patternFill>
    </fill>
    <fill>
      <patternFill patternType="solid">
        <fgColor theme="2" tint="-9.9948118533890809E-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8"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8"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8"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8"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8"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NumberFormat="1"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168" fontId="7" fillId="2" borderId="2" xfId="10" applyFill="1">
      <alignment horizontal="center" vertical="center"/>
    </xf>
    <xf numFmtId="168" fontId="7" fillId="3" borderId="2" xfId="10" applyFill="1">
      <alignment horizontal="center" vertical="center"/>
    </xf>
    <xf numFmtId="168" fontId="7" fillId="9" borderId="2" xfId="10" applyFill="1">
      <alignment horizontal="center" vertical="center"/>
    </xf>
    <xf numFmtId="0" fontId="7" fillId="0" borderId="0" xfId="8">
      <alignment horizontal="right" indent="1"/>
    </xf>
    <xf numFmtId="0" fontId="7" fillId="0" borderId="7" xfId="8" applyBorder="1">
      <alignment horizontal="right" indent="1"/>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7" fillId="0" borderId="3" xfId="9" applyNumberFormat="1">
      <alignment horizontal="center" vertical="center"/>
    </xf>
    <xf numFmtId="0" fontId="5" fillId="44" borderId="2" xfId="0" applyFont="1" applyFill="1" applyBorder="1" applyAlignment="1">
      <alignment horizontal="left" vertical="center" indent="1"/>
    </xf>
    <xf numFmtId="0" fontId="7" fillId="44" borderId="2" xfId="11" applyFill="1">
      <alignment horizontal="center" vertical="center"/>
    </xf>
    <xf numFmtId="9" fontId="4" fillId="44" borderId="2" xfId="2" applyFont="1" applyFill="1" applyBorder="1" applyAlignment="1">
      <alignment horizontal="center" vertical="center"/>
    </xf>
    <xf numFmtId="168" fontId="0" fillId="44" borderId="2" xfId="0" applyNumberFormat="1" applyFill="1" applyBorder="1" applyAlignment="1">
      <alignment horizontal="center" vertical="center"/>
    </xf>
    <xf numFmtId="168" fontId="4" fillId="44" borderId="2" xfId="0" applyNumberFormat="1" applyFont="1" applyFill="1" applyBorder="1" applyAlignment="1">
      <alignment horizontal="center" vertical="center"/>
    </xf>
    <xf numFmtId="0" fontId="7" fillId="45" borderId="2" xfId="12" applyFill="1">
      <alignment horizontal="left" vertical="center" indent="2"/>
    </xf>
    <xf numFmtId="0" fontId="7" fillId="45" borderId="2" xfId="11" applyFill="1">
      <alignment horizontal="center" vertical="center"/>
    </xf>
    <xf numFmtId="9" fontId="4" fillId="45" borderId="2" xfId="2" applyFont="1" applyFill="1" applyBorder="1" applyAlignment="1">
      <alignment horizontal="center" vertical="center"/>
    </xf>
    <xf numFmtId="168" fontId="7" fillId="45" borderId="2" xfId="10" applyFill="1">
      <alignment horizontal="center" vertical="center"/>
    </xf>
    <xf numFmtId="0" fontId="5" fillId="46" borderId="2" xfId="0" applyFont="1" applyFill="1" applyBorder="1" applyAlignment="1">
      <alignment horizontal="left" vertical="center" indent="1"/>
    </xf>
    <xf numFmtId="0" fontId="7" fillId="46" borderId="2" xfId="11" applyFill="1">
      <alignment horizontal="center" vertical="center"/>
    </xf>
    <xf numFmtId="9" fontId="4" fillId="46" borderId="2" xfId="2" applyFont="1" applyFill="1" applyBorder="1" applyAlignment="1">
      <alignment horizontal="center" vertical="center"/>
    </xf>
    <xf numFmtId="168" fontId="0" fillId="46" borderId="2" xfId="0" applyNumberFormat="1" applyFill="1" applyBorder="1" applyAlignment="1">
      <alignment horizontal="center" vertical="center"/>
    </xf>
    <xf numFmtId="168" fontId="4" fillId="46" borderId="2" xfId="0" applyNumberFormat="1" applyFont="1" applyFill="1" applyBorder="1" applyAlignment="1">
      <alignment horizontal="center" vertical="center"/>
    </xf>
    <xf numFmtId="0" fontId="7" fillId="47" borderId="2" xfId="12" applyFill="1">
      <alignment horizontal="left" vertical="center" indent="2"/>
    </xf>
    <xf numFmtId="0" fontId="7" fillId="47" borderId="2" xfId="11" applyFill="1">
      <alignment horizontal="center" vertical="center"/>
    </xf>
    <xf numFmtId="9" fontId="4" fillId="47" borderId="2" xfId="2" applyFont="1" applyFill="1" applyBorder="1" applyAlignment="1">
      <alignment horizontal="center" vertical="center"/>
    </xf>
    <xf numFmtId="168" fontId="7" fillId="47" borderId="2" xfId="10"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55" zoomScaleNormal="55" zoomScalePageLayoutView="70" workbookViewId="0">
      <pane ySplit="6" topLeftCell="A25" activePane="bottomLeft" state="frozen"/>
      <selection pane="bottomLeft" activeCell="Y48" sqref="Y48"/>
    </sheetView>
  </sheetViews>
  <sheetFormatPr baseColWidth="10" defaultColWidth="9.140625" defaultRowHeight="30" customHeight="1" x14ac:dyDescent="0.25"/>
  <cols>
    <col min="1" max="1" width="2.7109375" style="36" customWidth="1"/>
    <col min="2" max="2" width="29.42578125" customWidth="1"/>
    <col min="3" max="3" width="30.7109375" customWidth="1"/>
    <col min="4" max="4" width="10.7109375" customWidth="1"/>
    <col min="5" max="5" width="10.42578125" style="5" customWidth="1"/>
    <col min="6" max="6" width="10.42578125" customWidth="1"/>
    <col min="7" max="7" width="0.140625" customWidth="1"/>
    <col min="8" max="8" width="9" customWidth="1"/>
    <col min="9" max="64" width="3.28515625" customWidth="1"/>
    <col min="69" max="70" width="10.28515625"/>
  </cols>
  <sheetData>
    <row r="1" spans="1:64" ht="30" customHeight="1" x14ac:dyDescent="0.45">
      <c r="A1" s="37" t="s">
        <v>0</v>
      </c>
      <c r="B1" s="39" t="s">
        <v>36</v>
      </c>
      <c r="C1" s="1"/>
      <c r="D1" s="2"/>
      <c r="E1" s="4"/>
      <c r="F1" s="25"/>
      <c r="H1" s="2"/>
      <c r="I1" s="55"/>
    </row>
    <row r="2" spans="1:64" ht="30" customHeight="1" x14ac:dyDescent="0.3">
      <c r="A2" s="36" t="s">
        <v>1</v>
      </c>
      <c r="B2" s="40"/>
      <c r="I2" s="56"/>
    </row>
    <row r="3" spans="1:64" ht="30" customHeight="1" x14ac:dyDescent="0.25">
      <c r="A3" s="36" t="s">
        <v>2</v>
      </c>
      <c r="B3" s="41" t="s">
        <v>37</v>
      </c>
      <c r="C3" s="73" t="s">
        <v>15</v>
      </c>
      <c r="D3" s="74"/>
      <c r="E3" s="78">
        <v>44986</v>
      </c>
      <c r="F3" s="78"/>
    </row>
    <row r="4" spans="1:64" ht="30" customHeight="1" x14ac:dyDescent="0.25">
      <c r="A4" s="37" t="s">
        <v>3</v>
      </c>
      <c r="C4" s="73" t="s">
        <v>16</v>
      </c>
      <c r="D4" s="74"/>
      <c r="E4" s="6">
        <v>1</v>
      </c>
      <c r="I4" s="75">
        <f>I5</f>
        <v>44984</v>
      </c>
      <c r="J4" s="76"/>
      <c r="K4" s="76"/>
      <c r="L4" s="76"/>
      <c r="M4" s="76"/>
      <c r="N4" s="76"/>
      <c r="O4" s="77"/>
      <c r="P4" s="75">
        <f>P5</f>
        <v>44991</v>
      </c>
      <c r="Q4" s="76"/>
      <c r="R4" s="76"/>
      <c r="S4" s="76"/>
      <c r="T4" s="76"/>
      <c r="U4" s="76"/>
      <c r="V4" s="77"/>
      <c r="W4" s="75">
        <f>W5</f>
        <v>44998</v>
      </c>
      <c r="X4" s="76"/>
      <c r="Y4" s="76"/>
      <c r="Z4" s="76"/>
      <c r="AA4" s="76"/>
      <c r="AB4" s="76"/>
      <c r="AC4" s="77"/>
      <c r="AD4" s="75">
        <f>AD5</f>
        <v>45005</v>
      </c>
      <c r="AE4" s="76"/>
      <c r="AF4" s="76"/>
      <c r="AG4" s="76"/>
      <c r="AH4" s="76"/>
      <c r="AI4" s="76"/>
      <c r="AJ4" s="77"/>
      <c r="AK4" s="75">
        <f>AK5</f>
        <v>45012</v>
      </c>
      <c r="AL4" s="76"/>
      <c r="AM4" s="76"/>
      <c r="AN4" s="76"/>
      <c r="AO4" s="76"/>
      <c r="AP4" s="76"/>
      <c r="AQ4" s="77"/>
      <c r="AR4" s="75">
        <f>AR5</f>
        <v>45019</v>
      </c>
      <c r="AS4" s="76"/>
      <c r="AT4" s="76"/>
      <c r="AU4" s="76"/>
      <c r="AV4" s="76"/>
      <c r="AW4" s="76"/>
      <c r="AX4" s="77"/>
      <c r="AY4" s="75">
        <f>AY5</f>
        <v>45026</v>
      </c>
      <c r="AZ4" s="76"/>
      <c r="BA4" s="76"/>
      <c r="BB4" s="76"/>
      <c r="BC4" s="76"/>
      <c r="BD4" s="76"/>
      <c r="BE4" s="77"/>
      <c r="BF4" s="75">
        <f>BF5</f>
        <v>45033</v>
      </c>
      <c r="BG4" s="76"/>
      <c r="BH4" s="76"/>
      <c r="BI4" s="76"/>
      <c r="BJ4" s="76"/>
      <c r="BK4" s="76"/>
      <c r="BL4" s="77"/>
    </row>
    <row r="5" spans="1:64" ht="15" customHeight="1" x14ac:dyDescent="0.25">
      <c r="A5" s="37" t="s">
        <v>4</v>
      </c>
      <c r="B5" s="54"/>
      <c r="C5" s="54"/>
      <c r="D5" s="54"/>
      <c r="E5" s="54"/>
      <c r="F5" s="54"/>
      <c r="G5" s="54"/>
      <c r="I5" s="67">
        <f>Inicio_del_proyecto-WEEKDAY(Inicio_del_proyecto,1)+2+7*(Semana_para_mostrar-1)</f>
        <v>44984</v>
      </c>
      <c r="J5" s="68">
        <f>I5+1</f>
        <v>44985</v>
      </c>
      <c r="K5" s="68">
        <f t="shared" ref="K5:AX5" si="0">J5+1</f>
        <v>44986</v>
      </c>
      <c r="L5" s="68">
        <f t="shared" si="0"/>
        <v>44987</v>
      </c>
      <c r="M5" s="68">
        <f t="shared" si="0"/>
        <v>44988</v>
      </c>
      <c r="N5" s="68">
        <f t="shared" si="0"/>
        <v>44989</v>
      </c>
      <c r="O5" s="69">
        <f t="shared" si="0"/>
        <v>44990</v>
      </c>
      <c r="P5" s="67">
        <f>O5+1</f>
        <v>44991</v>
      </c>
      <c r="Q5" s="68">
        <f>P5+1</f>
        <v>44992</v>
      </c>
      <c r="R5" s="68">
        <f t="shared" si="0"/>
        <v>44993</v>
      </c>
      <c r="S5" s="68">
        <f t="shared" si="0"/>
        <v>44994</v>
      </c>
      <c r="T5" s="68">
        <f t="shared" si="0"/>
        <v>44995</v>
      </c>
      <c r="U5" s="68">
        <f t="shared" si="0"/>
        <v>44996</v>
      </c>
      <c r="V5" s="69">
        <f t="shared" si="0"/>
        <v>44997</v>
      </c>
      <c r="W5" s="67">
        <f>V5+1</f>
        <v>44998</v>
      </c>
      <c r="X5" s="68">
        <f>W5+1</f>
        <v>44999</v>
      </c>
      <c r="Y5" s="68">
        <f t="shared" si="0"/>
        <v>45000</v>
      </c>
      <c r="Z5" s="68">
        <f t="shared" si="0"/>
        <v>45001</v>
      </c>
      <c r="AA5" s="68">
        <f t="shared" si="0"/>
        <v>45002</v>
      </c>
      <c r="AB5" s="68">
        <f t="shared" si="0"/>
        <v>45003</v>
      </c>
      <c r="AC5" s="69">
        <f t="shared" si="0"/>
        <v>45004</v>
      </c>
      <c r="AD5" s="67">
        <f>AC5+1</f>
        <v>45005</v>
      </c>
      <c r="AE5" s="68">
        <f>AD5+1</f>
        <v>45006</v>
      </c>
      <c r="AF5" s="68">
        <f t="shared" si="0"/>
        <v>45007</v>
      </c>
      <c r="AG5" s="68">
        <f t="shared" si="0"/>
        <v>45008</v>
      </c>
      <c r="AH5" s="68">
        <f t="shared" si="0"/>
        <v>45009</v>
      </c>
      <c r="AI5" s="68">
        <f t="shared" si="0"/>
        <v>45010</v>
      </c>
      <c r="AJ5" s="69">
        <f t="shared" si="0"/>
        <v>45011</v>
      </c>
      <c r="AK5" s="67">
        <f>AJ5+1</f>
        <v>45012</v>
      </c>
      <c r="AL5" s="68">
        <f>AK5+1</f>
        <v>45013</v>
      </c>
      <c r="AM5" s="68">
        <f t="shared" si="0"/>
        <v>45014</v>
      </c>
      <c r="AN5" s="68">
        <f t="shared" si="0"/>
        <v>45015</v>
      </c>
      <c r="AO5" s="68">
        <f t="shared" si="0"/>
        <v>45016</v>
      </c>
      <c r="AP5" s="68">
        <f t="shared" si="0"/>
        <v>45017</v>
      </c>
      <c r="AQ5" s="69">
        <f t="shared" si="0"/>
        <v>45018</v>
      </c>
      <c r="AR5" s="67">
        <f>AQ5+1</f>
        <v>45019</v>
      </c>
      <c r="AS5" s="68">
        <f>AR5+1</f>
        <v>45020</v>
      </c>
      <c r="AT5" s="68">
        <f t="shared" si="0"/>
        <v>45021</v>
      </c>
      <c r="AU5" s="68">
        <f t="shared" si="0"/>
        <v>45022</v>
      </c>
      <c r="AV5" s="68">
        <f t="shared" si="0"/>
        <v>45023</v>
      </c>
      <c r="AW5" s="68">
        <f t="shared" si="0"/>
        <v>45024</v>
      </c>
      <c r="AX5" s="69">
        <f t="shared" si="0"/>
        <v>45025</v>
      </c>
      <c r="AY5" s="67">
        <f>AX5+1</f>
        <v>45026</v>
      </c>
      <c r="AZ5" s="68">
        <f>AY5+1</f>
        <v>45027</v>
      </c>
      <c r="BA5" s="68">
        <f t="shared" ref="BA5:BE5" si="1">AZ5+1</f>
        <v>45028</v>
      </c>
      <c r="BB5" s="68">
        <f t="shared" si="1"/>
        <v>45029</v>
      </c>
      <c r="BC5" s="68">
        <f t="shared" si="1"/>
        <v>45030</v>
      </c>
      <c r="BD5" s="68">
        <f t="shared" si="1"/>
        <v>45031</v>
      </c>
      <c r="BE5" s="69">
        <f t="shared" si="1"/>
        <v>45032</v>
      </c>
      <c r="BF5" s="67">
        <f>BE5+1</f>
        <v>45033</v>
      </c>
      <c r="BG5" s="68">
        <f>BF5+1</f>
        <v>45034</v>
      </c>
      <c r="BH5" s="68">
        <f t="shared" ref="BH5:BL5" si="2">BG5+1</f>
        <v>45035</v>
      </c>
      <c r="BI5" s="68">
        <f t="shared" si="2"/>
        <v>45036</v>
      </c>
      <c r="BJ5" s="68">
        <f t="shared" si="2"/>
        <v>45037</v>
      </c>
      <c r="BK5" s="68">
        <f t="shared" si="2"/>
        <v>45038</v>
      </c>
      <c r="BL5" s="69">
        <f t="shared" si="2"/>
        <v>45039</v>
      </c>
    </row>
    <row r="6" spans="1:64" ht="30" customHeight="1" thickBot="1" x14ac:dyDescent="0.3">
      <c r="A6" s="37" t="s">
        <v>5</v>
      </c>
      <c r="B6" s="7" t="s">
        <v>14</v>
      </c>
      <c r="C6" s="8" t="s">
        <v>38</v>
      </c>
      <c r="D6" s="8" t="s">
        <v>17</v>
      </c>
      <c r="E6" s="8" t="s">
        <v>18</v>
      </c>
      <c r="F6" s="8" t="s">
        <v>19</v>
      </c>
      <c r="G6" s="8"/>
      <c r="H6" s="8" t="s">
        <v>20</v>
      </c>
      <c r="I6" s="9" t="str">
        <f t="shared" ref="I6" si="3">LEFT(TEXT(I5,"ddd"),1)</f>
        <v>l</v>
      </c>
      <c r="J6" s="9" t="str">
        <f t="shared" ref="J6:AR6" si="4">LEFT(TEXT(J5,"ddd"),1)</f>
        <v>m</v>
      </c>
      <c r="K6" s="9" t="str">
        <f t="shared" si="4"/>
        <v>m</v>
      </c>
      <c r="L6" s="9" t="str">
        <f t="shared" si="4"/>
        <v>j</v>
      </c>
      <c r="M6" s="9" t="str">
        <f t="shared" si="4"/>
        <v>v</v>
      </c>
      <c r="N6" s="9" t="str">
        <f t="shared" si="4"/>
        <v>s</v>
      </c>
      <c r="O6" s="9" t="str">
        <f t="shared" si="4"/>
        <v>d</v>
      </c>
      <c r="P6" s="9" t="str">
        <f t="shared" si="4"/>
        <v>l</v>
      </c>
      <c r="Q6" s="9" t="str">
        <f t="shared" si="4"/>
        <v>m</v>
      </c>
      <c r="R6" s="9" t="str">
        <f t="shared" si="4"/>
        <v>m</v>
      </c>
      <c r="S6" s="9" t="str">
        <f t="shared" si="4"/>
        <v>j</v>
      </c>
      <c r="T6" s="9" t="str">
        <f t="shared" si="4"/>
        <v>v</v>
      </c>
      <c r="U6" s="9" t="str">
        <f t="shared" si="4"/>
        <v>s</v>
      </c>
      <c r="V6" s="9" t="str">
        <f t="shared" si="4"/>
        <v>d</v>
      </c>
      <c r="W6" s="9" t="str">
        <f t="shared" si="4"/>
        <v>l</v>
      </c>
      <c r="X6" s="9" t="str">
        <f t="shared" si="4"/>
        <v>m</v>
      </c>
      <c r="Y6" s="9" t="str">
        <f t="shared" si="4"/>
        <v>m</v>
      </c>
      <c r="Z6" s="9" t="str">
        <f t="shared" si="4"/>
        <v>j</v>
      </c>
      <c r="AA6" s="9" t="str">
        <f t="shared" si="4"/>
        <v>v</v>
      </c>
      <c r="AB6" s="9" t="str">
        <f t="shared" si="4"/>
        <v>s</v>
      </c>
      <c r="AC6" s="9" t="str">
        <f t="shared" si="4"/>
        <v>d</v>
      </c>
      <c r="AD6" s="9" t="str">
        <f t="shared" si="4"/>
        <v>l</v>
      </c>
      <c r="AE6" s="9" t="str">
        <f t="shared" si="4"/>
        <v>m</v>
      </c>
      <c r="AF6" s="9" t="str">
        <f t="shared" si="4"/>
        <v>m</v>
      </c>
      <c r="AG6" s="9" t="str">
        <f t="shared" si="4"/>
        <v>j</v>
      </c>
      <c r="AH6" s="9" t="str">
        <f t="shared" si="4"/>
        <v>v</v>
      </c>
      <c r="AI6" s="9" t="str">
        <f t="shared" si="4"/>
        <v>s</v>
      </c>
      <c r="AJ6" s="9" t="str">
        <f t="shared" si="4"/>
        <v>d</v>
      </c>
      <c r="AK6" s="9" t="str">
        <f t="shared" si="4"/>
        <v>l</v>
      </c>
      <c r="AL6" s="9" t="str">
        <f t="shared" si="4"/>
        <v>m</v>
      </c>
      <c r="AM6" s="9" t="str">
        <f t="shared" si="4"/>
        <v>m</v>
      </c>
      <c r="AN6" s="9" t="str">
        <f t="shared" si="4"/>
        <v>j</v>
      </c>
      <c r="AO6" s="9" t="str">
        <f t="shared" si="4"/>
        <v>v</v>
      </c>
      <c r="AP6" s="9" t="str">
        <f t="shared" si="4"/>
        <v>s</v>
      </c>
      <c r="AQ6" s="9" t="str">
        <f t="shared" si="4"/>
        <v>d</v>
      </c>
      <c r="AR6" s="9" t="str">
        <f t="shared" si="4"/>
        <v>l</v>
      </c>
      <c r="AS6" s="9" t="str">
        <f t="shared" ref="AS6:BL6" si="5">LEFT(TEXT(AS5,"ddd"),1)</f>
        <v>m</v>
      </c>
      <c r="AT6" s="9" t="str">
        <f t="shared" si="5"/>
        <v>m</v>
      </c>
      <c r="AU6" s="9" t="str">
        <f t="shared" si="5"/>
        <v>j</v>
      </c>
      <c r="AV6" s="9" t="str">
        <f t="shared" si="5"/>
        <v>v</v>
      </c>
      <c r="AW6" s="9" t="str">
        <f t="shared" si="5"/>
        <v>s</v>
      </c>
      <c r="AX6" s="9" t="str">
        <f t="shared" si="5"/>
        <v>d</v>
      </c>
      <c r="AY6" s="9" t="str">
        <f t="shared" si="5"/>
        <v>l</v>
      </c>
      <c r="AZ6" s="9" t="str">
        <f t="shared" si="5"/>
        <v>m</v>
      </c>
      <c r="BA6" s="9" t="str">
        <f t="shared" si="5"/>
        <v>m</v>
      </c>
      <c r="BB6" s="9" t="str">
        <f t="shared" si="5"/>
        <v>j</v>
      </c>
      <c r="BC6" s="9" t="str">
        <f t="shared" si="5"/>
        <v>v</v>
      </c>
      <c r="BD6" s="9" t="str">
        <f t="shared" si="5"/>
        <v>s</v>
      </c>
      <c r="BE6" s="9" t="str">
        <f t="shared" si="5"/>
        <v>d</v>
      </c>
      <c r="BF6" s="9" t="str">
        <f t="shared" si="5"/>
        <v>l</v>
      </c>
      <c r="BG6" s="9" t="str">
        <f t="shared" si="5"/>
        <v>m</v>
      </c>
      <c r="BH6" s="9" t="str">
        <f t="shared" si="5"/>
        <v>m</v>
      </c>
      <c r="BI6" s="9" t="str">
        <f t="shared" si="5"/>
        <v>j</v>
      </c>
      <c r="BJ6" s="9" t="str">
        <f t="shared" si="5"/>
        <v>v</v>
      </c>
      <c r="BK6" s="9" t="str">
        <f t="shared" si="5"/>
        <v>s</v>
      </c>
      <c r="BL6" s="9" t="str">
        <f t="shared" si="5"/>
        <v>d</v>
      </c>
    </row>
    <row r="7" spans="1:64" ht="30" customHeight="1" thickBot="1" x14ac:dyDescent="0.3">
      <c r="A7" s="36" t="s">
        <v>6</v>
      </c>
      <c r="C7" s="38"/>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7" t="s">
        <v>7</v>
      </c>
      <c r="B8" s="11" t="s">
        <v>39</v>
      </c>
      <c r="C8" s="42"/>
      <c r="D8" s="12"/>
      <c r="E8" s="58">
        <f>E9</f>
        <v>44986</v>
      </c>
      <c r="F8" s="59">
        <f>F11</f>
        <v>44988</v>
      </c>
      <c r="G8" s="10"/>
      <c r="H8" s="10">
        <f t="shared" ref="H8:H45" si="6">IF(OR(ISBLANK(task_start),ISBLANK(task_end)),"",task_end-task_start+1)</f>
        <v>3</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7" t="s">
        <v>8</v>
      </c>
      <c r="B9" s="50" t="s">
        <v>45</v>
      </c>
      <c r="C9" s="43"/>
      <c r="D9" s="13">
        <v>0.5</v>
      </c>
      <c r="E9" s="70">
        <v>44986</v>
      </c>
      <c r="F9" s="70">
        <v>44988</v>
      </c>
      <c r="G9" s="10"/>
      <c r="H9" s="10">
        <f t="shared" si="6"/>
        <v>3</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7" t="s">
        <v>9</v>
      </c>
      <c r="B10" s="50" t="s">
        <v>46</v>
      </c>
      <c r="C10" s="43"/>
      <c r="D10" s="13">
        <v>0.6</v>
      </c>
      <c r="E10" s="70">
        <v>44986</v>
      </c>
      <c r="F10" s="70">
        <v>44988</v>
      </c>
      <c r="G10" s="10"/>
      <c r="H10" s="10">
        <f t="shared" si="6"/>
        <v>3</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
      <c r="A11" s="36"/>
      <c r="B11" s="50" t="s">
        <v>47</v>
      </c>
      <c r="C11" s="43"/>
      <c r="D11" s="13">
        <v>0.5</v>
      </c>
      <c r="E11" s="70">
        <v>44986</v>
      </c>
      <c r="F11" s="70">
        <v>44988</v>
      </c>
      <c r="G11" s="10"/>
      <c r="H11" s="10">
        <f t="shared" si="6"/>
        <v>3</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
      <c r="A12" s="36"/>
      <c r="B12" s="14" t="s">
        <v>40</v>
      </c>
      <c r="C12" s="44"/>
      <c r="D12" s="15"/>
      <c r="E12" s="60">
        <f>E13</f>
        <v>44988</v>
      </c>
      <c r="F12" s="61">
        <f>F16</f>
        <v>44994</v>
      </c>
      <c r="G12" s="10"/>
      <c r="H12" s="10">
        <f t="shared" si="6"/>
        <v>7</v>
      </c>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row>
    <row r="13" spans="1:64" s="3" customFormat="1" ht="30" customHeight="1" thickBot="1" x14ac:dyDescent="0.3">
      <c r="A13" s="36"/>
      <c r="B13" s="51" t="s">
        <v>48</v>
      </c>
      <c r="C13" s="45"/>
      <c r="D13" s="16">
        <v>0.5</v>
      </c>
      <c r="E13" s="71">
        <v>44988</v>
      </c>
      <c r="F13" s="71">
        <f>E13+3</f>
        <v>44991</v>
      </c>
      <c r="G13" s="10"/>
      <c r="H13" s="10">
        <f t="shared" si="6"/>
        <v>4</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
      <c r="A14" s="37" t="s">
        <v>10</v>
      </c>
      <c r="B14" s="51" t="s">
        <v>49</v>
      </c>
      <c r="C14" s="45"/>
      <c r="D14" s="16">
        <v>0.5</v>
      </c>
      <c r="E14" s="71">
        <f>E13</f>
        <v>44988</v>
      </c>
      <c r="F14" s="71">
        <f>E14+3</f>
        <v>44991</v>
      </c>
      <c r="G14" s="10"/>
      <c r="H14" s="10">
        <f t="shared" si="6"/>
        <v>4</v>
      </c>
      <c r="I14" s="23"/>
      <c r="J14" s="23"/>
      <c r="K14" s="23"/>
      <c r="L14" s="23"/>
      <c r="M14" s="23"/>
      <c r="N14" s="23"/>
      <c r="O14" s="23"/>
      <c r="P14" s="23"/>
      <c r="Q14" s="23"/>
      <c r="R14" s="23"/>
      <c r="S14" s="23"/>
      <c r="T14" s="23"/>
      <c r="U14" s="24"/>
      <c r="V14" s="24"/>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row>
    <row r="15" spans="1:64" s="3" customFormat="1" ht="30" customHeight="1" thickBot="1" x14ac:dyDescent="0.3">
      <c r="A15" s="37"/>
      <c r="B15" s="51" t="s">
        <v>50</v>
      </c>
      <c r="C15" s="45"/>
      <c r="D15" s="16"/>
      <c r="E15" s="71">
        <f>F14</f>
        <v>44991</v>
      </c>
      <c r="F15" s="71">
        <f>E15+2</f>
        <v>44993</v>
      </c>
      <c r="G15" s="10"/>
      <c r="H15" s="10">
        <f t="shared" si="6"/>
        <v>3</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
      <c r="A16" s="36"/>
      <c r="B16" s="51" t="s">
        <v>51</v>
      </c>
      <c r="C16" s="45"/>
      <c r="D16" s="16"/>
      <c r="E16" s="71">
        <f>F15</f>
        <v>44993</v>
      </c>
      <c r="F16" s="71">
        <f>E16+1</f>
        <v>44994</v>
      </c>
      <c r="G16" s="10"/>
      <c r="H16" s="10">
        <f t="shared" si="6"/>
        <v>2</v>
      </c>
      <c r="I16" s="23"/>
      <c r="J16" s="23"/>
      <c r="K16" s="23"/>
      <c r="L16" s="23"/>
      <c r="M16" s="23"/>
      <c r="N16" s="23"/>
      <c r="O16" s="23"/>
      <c r="P16" s="23"/>
      <c r="Q16" s="23"/>
      <c r="R16" s="23"/>
      <c r="S16" s="23"/>
      <c r="T16" s="23"/>
      <c r="U16" s="23"/>
      <c r="V16" s="23"/>
      <c r="W16" s="23"/>
      <c r="X16" s="23"/>
      <c r="Y16" s="24"/>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
      <c r="A17" s="36"/>
      <c r="B17" s="17" t="s">
        <v>41</v>
      </c>
      <c r="C17" s="46"/>
      <c r="D17" s="18"/>
      <c r="E17" s="62">
        <f>E18</f>
        <v>44994</v>
      </c>
      <c r="F17" s="63">
        <f>F22</f>
        <v>45005</v>
      </c>
      <c r="G17" s="10"/>
      <c r="H17" s="10">
        <f t="shared" si="6"/>
        <v>12</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
      <c r="A18" s="36"/>
      <c r="B18" s="52" t="s">
        <v>52</v>
      </c>
      <c r="C18" s="47"/>
      <c r="D18" s="19"/>
      <c r="E18" s="64">
        <f>F16</f>
        <v>44994</v>
      </c>
      <c r="F18" s="64">
        <f>E18+2</f>
        <v>44996</v>
      </c>
      <c r="G18" s="10"/>
      <c r="H18" s="10">
        <f t="shared" si="6"/>
        <v>3</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
      <c r="A19" s="36" t="s">
        <v>11</v>
      </c>
      <c r="B19" s="52" t="s">
        <v>53</v>
      </c>
      <c r="C19" s="47"/>
      <c r="D19" s="19"/>
      <c r="E19" s="64">
        <f>F18</f>
        <v>44996</v>
      </c>
      <c r="F19" s="64">
        <f>E19+2</f>
        <v>44998</v>
      </c>
      <c r="G19" s="10"/>
      <c r="H19" s="10">
        <f t="shared" si="6"/>
        <v>3</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c r="B20" s="52" t="s">
        <v>54</v>
      </c>
      <c r="C20" s="47"/>
      <c r="D20" s="19"/>
      <c r="E20" s="64">
        <f>F19</f>
        <v>44998</v>
      </c>
      <c r="F20" s="64">
        <f>E20+2</f>
        <v>45000</v>
      </c>
      <c r="G20" s="10"/>
      <c r="H20" s="10">
        <f t="shared" si="6"/>
        <v>3</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
      <c r="A21" s="36"/>
      <c r="B21" s="52" t="s">
        <v>55</v>
      </c>
      <c r="C21" s="47"/>
      <c r="D21" s="19"/>
      <c r="E21" s="64">
        <f>F20</f>
        <v>45000</v>
      </c>
      <c r="F21" s="64">
        <f>E21+2</f>
        <v>45002</v>
      </c>
      <c r="G21" s="10"/>
      <c r="H21" s="10">
        <f t="shared" si="6"/>
        <v>3</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
      <c r="A22" s="36"/>
      <c r="B22" s="52" t="s">
        <v>56</v>
      </c>
      <c r="C22" s="47"/>
      <c r="D22" s="19"/>
      <c r="E22" s="64">
        <f>F21</f>
        <v>45002</v>
      </c>
      <c r="F22" s="64">
        <f>E22+3</f>
        <v>45005</v>
      </c>
      <c r="G22" s="10"/>
      <c r="H22" s="10">
        <f>IF(OR(ISBLANK(task_start),ISBLANK(task_end)),"",task_end-task_start+1)</f>
        <v>4</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
      <c r="A23" s="36"/>
      <c r="B23" s="20" t="s">
        <v>42</v>
      </c>
      <c r="C23" s="48"/>
      <c r="D23" s="21"/>
      <c r="E23" s="65">
        <f>E24</f>
        <v>45005</v>
      </c>
      <c r="F23" s="66">
        <f>F30</f>
        <v>45020</v>
      </c>
      <c r="G23" s="10"/>
      <c r="H23" s="10">
        <f t="shared" si="6"/>
        <v>16</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
      <c r="A24" s="36"/>
      <c r="B24" s="53" t="s">
        <v>58</v>
      </c>
      <c r="C24" s="49"/>
      <c r="D24" s="22"/>
      <c r="E24" s="72">
        <f>F22</f>
        <v>45005</v>
      </c>
      <c r="F24" s="72">
        <f>E24+2</f>
        <v>45007</v>
      </c>
      <c r="G24" s="10"/>
      <c r="H24" s="10">
        <f t="shared" si="6"/>
        <v>3</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
      <c r="A25" s="36" t="s">
        <v>11</v>
      </c>
      <c r="B25" s="53" t="s">
        <v>57</v>
      </c>
      <c r="C25" s="49"/>
      <c r="D25" s="22"/>
      <c r="E25" s="72">
        <f>E24</f>
        <v>45005</v>
      </c>
      <c r="F25" s="72">
        <f>E25+2</f>
        <v>45007</v>
      </c>
      <c r="G25" s="10"/>
      <c r="H25" s="10">
        <f t="shared" si="6"/>
        <v>3</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customHeight="1" thickBot="1" x14ac:dyDescent="0.3">
      <c r="A26" s="36"/>
      <c r="B26" s="53" t="s">
        <v>59</v>
      </c>
      <c r="C26" s="49"/>
      <c r="D26" s="22"/>
      <c r="E26" s="72">
        <f>F25+1</f>
        <v>45008</v>
      </c>
      <c r="F26" s="72">
        <f>E26+2</f>
        <v>45010</v>
      </c>
      <c r="G26" s="10"/>
      <c r="H26" s="10">
        <f t="shared" si="6"/>
        <v>3</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row>
    <row r="27" spans="1:64" s="3" customFormat="1" ht="30" customHeight="1" thickBot="1" x14ac:dyDescent="0.3">
      <c r="A27" s="36"/>
      <c r="B27" s="53" t="s">
        <v>60</v>
      </c>
      <c r="C27" s="49"/>
      <c r="D27" s="22"/>
      <c r="E27" s="72">
        <f>F26+1</f>
        <v>45011</v>
      </c>
      <c r="F27" s="72">
        <f>E27+3</f>
        <v>45014</v>
      </c>
      <c r="G27" s="10"/>
      <c r="H27" s="10">
        <f t="shared" si="6"/>
        <v>4</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row>
    <row r="28" spans="1:64" s="3" customFormat="1" ht="30" customHeight="1" thickBot="1" x14ac:dyDescent="0.3">
      <c r="A28" s="36"/>
      <c r="B28" s="53" t="s">
        <v>61</v>
      </c>
      <c r="C28" s="49"/>
      <c r="D28" s="22"/>
      <c r="E28" s="72">
        <f>F27</f>
        <v>45014</v>
      </c>
      <c r="F28" s="72">
        <f>E28+2</f>
        <v>45016</v>
      </c>
      <c r="G28" s="10"/>
      <c r="H28" s="10">
        <f t="shared" si="6"/>
        <v>3</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row>
    <row r="29" spans="1:64" s="3" customFormat="1" ht="30" customHeight="1" thickBot="1" x14ac:dyDescent="0.3">
      <c r="A29" s="36"/>
      <c r="B29" s="53" t="s">
        <v>62</v>
      </c>
      <c r="C29" s="49"/>
      <c r="D29" s="22"/>
      <c r="E29" s="72">
        <f>F28</f>
        <v>45016</v>
      </c>
      <c r="F29" s="72">
        <f>E29+2</f>
        <v>45018</v>
      </c>
      <c r="G29" s="10"/>
      <c r="H29" s="10">
        <f t="shared" si="6"/>
        <v>3</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row>
    <row r="30" spans="1:64" s="3" customFormat="1" ht="30" customHeight="1" thickBot="1" x14ac:dyDescent="0.3">
      <c r="A30" s="36"/>
      <c r="B30" s="53" t="s">
        <v>63</v>
      </c>
      <c r="C30" s="49"/>
      <c r="D30" s="22"/>
      <c r="E30" s="72">
        <f>F29+1</f>
        <v>45019</v>
      </c>
      <c r="F30" s="72">
        <f>E30+1</f>
        <v>45020</v>
      </c>
      <c r="G30" s="10"/>
      <c r="H30" s="10">
        <f t="shared" si="6"/>
        <v>2</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row>
    <row r="31" spans="1:64" s="3" customFormat="1" ht="30" customHeight="1" thickBot="1" x14ac:dyDescent="0.3">
      <c r="A31" s="36"/>
      <c r="B31" s="79" t="s">
        <v>43</v>
      </c>
      <c r="C31" s="80"/>
      <c r="D31" s="81"/>
      <c r="E31" s="82">
        <f>E32</f>
        <v>45020</v>
      </c>
      <c r="F31" s="83">
        <f>F36</f>
        <v>45026</v>
      </c>
      <c r="G31" s="10"/>
      <c r="H31" s="10">
        <f t="shared" si="6"/>
        <v>7</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row>
    <row r="32" spans="1:64" s="3" customFormat="1" ht="30" customHeight="1" thickBot="1" x14ac:dyDescent="0.3">
      <c r="A32" s="36"/>
      <c r="B32" s="84" t="s">
        <v>65</v>
      </c>
      <c r="C32" s="85"/>
      <c r="D32" s="86"/>
      <c r="E32" s="87">
        <f>F30</f>
        <v>45020</v>
      </c>
      <c r="F32" s="87">
        <f>E32+1</f>
        <v>45021</v>
      </c>
      <c r="G32" s="10"/>
      <c r="H32" s="10">
        <f t="shared" si="6"/>
        <v>2</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row>
    <row r="33" spans="1:64" s="3" customFormat="1" ht="30" customHeight="1" thickBot="1" x14ac:dyDescent="0.3">
      <c r="A33" s="36" t="s">
        <v>12</v>
      </c>
      <c r="B33" s="84" t="s">
        <v>64</v>
      </c>
      <c r="C33" s="85"/>
      <c r="D33" s="86"/>
      <c r="E33" s="87">
        <f>F32</f>
        <v>45021</v>
      </c>
      <c r="F33" s="87">
        <f t="shared" ref="F33:F37" si="7">E33+1</f>
        <v>45022</v>
      </c>
      <c r="G33" s="10"/>
      <c r="H33" s="10">
        <f t="shared" si="6"/>
        <v>2</v>
      </c>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row>
    <row r="34" spans="1:64" s="3" customFormat="1" ht="30" customHeight="1" thickBot="1" x14ac:dyDescent="0.3">
      <c r="A34" s="37" t="s">
        <v>13</v>
      </c>
      <c r="B34" s="84" t="s">
        <v>66</v>
      </c>
      <c r="C34" s="85"/>
      <c r="D34" s="86"/>
      <c r="E34" s="87">
        <f t="shared" ref="E34:E36" si="8">F33</f>
        <v>45022</v>
      </c>
      <c r="F34" s="87">
        <f t="shared" si="7"/>
        <v>45023</v>
      </c>
      <c r="G34" s="10"/>
      <c r="H34" s="10">
        <f t="shared" si="6"/>
        <v>2</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row>
    <row r="35" spans="1:64" s="3" customFormat="1" ht="30" customHeight="1" thickBot="1" x14ac:dyDescent="0.3">
      <c r="A35" s="36"/>
      <c r="B35" s="84" t="s">
        <v>67</v>
      </c>
      <c r="C35" s="85"/>
      <c r="D35" s="86"/>
      <c r="E35" s="87">
        <f t="shared" si="8"/>
        <v>45023</v>
      </c>
      <c r="F35" s="87">
        <f t="shared" si="7"/>
        <v>45024</v>
      </c>
      <c r="G35" s="10"/>
      <c r="H35" s="10">
        <f t="shared" si="6"/>
        <v>2</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row>
    <row r="36" spans="1:64" ht="30" customHeight="1" thickBot="1" x14ac:dyDescent="0.3">
      <c r="B36" s="84" t="s">
        <v>68</v>
      </c>
      <c r="C36" s="85"/>
      <c r="D36" s="86"/>
      <c r="E36" s="87">
        <f t="shared" si="8"/>
        <v>45024</v>
      </c>
      <c r="F36" s="87">
        <f>E36+2</f>
        <v>45026</v>
      </c>
      <c r="G36" s="10"/>
      <c r="H36" s="10">
        <f t="shared" si="6"/>
        <v>3</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row>
    <row r="37" spans="1:64" ht="30" customHeight="1" thickBot="1" x14ac:dyDescent="0.3">
      <c r="B37" s="88" t="s">
        <v>44</v>
      </c>
      <c r="C37" s="89"/>
      <c r="D37" s="90"/>
      <c r="E37" s="91">
        <f>E38</f>
        <v>44986</v>
      </c>
      <c r="F37" s="92">
        <f>F45</f>
        <v>45027</v>
      </c>
      <c r="G37" s="10"/>
      <c r="H37" s="10">
        <f t="shared" si="6"/>
        <v>42</v>
      </c>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row>
    <row r="38" spans="1:64" ht="30" customHeight="1" thickBot="1" x14ac:dyDescent="0.3">
      <c r="B38" s="93" t="s">
        <v>69</v>
      </c>
      <c r="C38" s="94"/>
      <c r="D38" s="95"/>
      <c r="E38" s="96">
        <f>E9</f>
        <v>44986</v>
      </c>
      <c r="F38" s="96">
        <f>E38+2</f>
        <v>44988</v>
      </c>
      <c r="G38" s="10"/>
      <c r="H38" s="10">
        <f>IF(OR(ISBLANK(task_start),ISBLANK(task_end)),"",task_end-task_start+1)</f>
        <v>3</v>
      </c>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row>
    <row r="39" spans="1:64" ht="30" customHeight="1" thickBot="1" x14ac:dyDescent="0.3">
      <c r="B39" s="93" t="s">
        <v>70</v>
      </c>
      <c r="C39" s="94"/>
      <c r="D39" s="95"/>
      <c r="E39" s="96">
        <f>E9</f>
        <v>44986</v>
      </c>
      <c r="F39" s="96">
        <f t="shared" ref="F39:F41" si="9">E39+2</f>
        <v>44988</v>
      </c>
      <c r="G39" s="10"/>
      <c r="H39" s="10">
        <f t="shared" si="6"/>
        <v>3</v>
      </c>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row>
    <row r="40" spans="1:64" ht="30" customHeight="1" thickBot="1" x14ac:dyDescent="0.3">
      <c r="B40" s="93" t="s">
        <v>71</v>
      </c>
      <c r="C40" s="94"/>
      <c r="D40" s="95"/>
      <c r="E40" s="96">
        <f>E9</f>
        <v>44986</v>
      </c>
      <c r="F40" s="96">
        <f>E40+3</f>
        <v>44989</v>
      </c>
      <c r="G40" s="10"/>
      <c r="H40" s="10">
        <f>IF(OR(ISBLANK(task_start),ISBLANK(task_end)),"",task_end-task_start+1)</f>
        <v>4</v>
      </c>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row>
    <row r="41" spans="1:64" ht="30" customHeight="1" thickBot="1" x14ac:dyDescent="0.3">
      <c r="B41" s="93" t="s">
        <v>40</v>
      </c>
      <c r="C41" s="94"/>
      <c r="D41" s="95"/>
      <c r="E41" s="96">
        <f>E9</f>
        <v>44986</v>
      </c>
      <c r="F41" s="96">
        <f>E18</f>
        <v>44994</v>
      </c>
      <c r="G41" s="10"/>
      <c r="H41" s="10">
        <f t="shared" si="6"/>
        <v>9</v>
      </c>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row>
    <row r="42" spans="1:64" ht="30" customHeight="1" thickBot="1" x14ac:dyDescent="0.3">
      <c r="B42" s="93" t="s">
        <v>41</v>
      </c>
      <c r="C42" s="94"/>
      <c r="D42" s="95"/>
      <c r="E42" s="96">
        <f>E18</f>
        <v>44994</v>
      </c>
      <c r="F42" s="96">
        <f>F22</f>
        <v>45005</v>
      </c>
      <c r="G42" s="10"/>
      <c r="H42" s="10">
        <f t="shared" si="6"/>
        <v>12</v>
      </c>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row>
    <row r="43" spans="1:64" ht="30" customHeight="1" thickBot="1" x14ac:dyDescent="0.3">
      <c r="B43" s="93" t="s">
        <v>42</v>
      </c>
      <c r="C43" s="94"/>
      <c r="D43" s="95"/>
      <c r="E43" s="96">
        <f>E24</f>
        <v>45005</v>
      </c>
      <c r="F43" s="96">
        <f>F30</f>
        <v>45020</v>
      </c>
      <c r="G43" s="10"/>
      <c r="H43" s="10">
        <f t="shared" si="6"/>
        <v>16</v>
      </c>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row>
    <row r="44" spans="1:64" ht="30" customHeight="1" thickBot="1" x14ac:dyDescent="0.3">
      <c r="B44" s="93" t="s">
        <v>43</v>
      </c>
      <c r="C44" s="94"/>
      <c r="D44" s="95"/>
      <c r="E44" s="96">
        <f>E32</f>
        <v>45020</v>
      </c>
      <c r="F44" s="96">
        <f>F36</f>
        <v>45026</v>
      </c>
      <c r="G44" s="10"/>
      <c r="H44" s="10">
        <f t="shared" si="6"/>
        <v>7</v>
      </c>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row>
    <row r="45" spans="1:64" ht="30" customHeight="1" thickBot="1" x14ac:dyDescent="0.3">
      <c r="B45" s="93" t="s">
        <v>72</v>
      </c>
      <c r="C45" s="94"/>
      <c r="D45" s="95"/>
      <c r="E45" s="96">
        <f>F44</f>
        <v>45026</v>
      </c>
      <c r="F45" s="96">
        <f>E45+1</f>
        <v>45027</v>
      </c>
      <c r="G45" s="10"/>
      <c r="H45" s="10">
        <f t="shared" si="6"/>
        <v>2</v>
      </c>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0">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cfRule type="expression" dxfId="11" priority="44">
      <formula>AND(TODAY()&gt;=I$5,TODAY()&lt;J$5)</formula>
    </cfRule>
  </conditionalFormatting>
  <conditionalFormatting sqref="I7:BL31">
    <cfRule type="expression" dxfId="10" priority="38">
      <formula>AND(task_start&lt;=I$5,ROUNDDOWN((task_end-task_start+1)*task_progress,0)+task_start-1&gt;=I$5)</formula>
    </cfRule>
    <cfRule type="expression" dxfId="9" priority="39" stopIfTrue="1">
      <formula>AND(task_end&gt;=I$5,task_start&lt;J$5)</formula>
    </cfRule>
  </conditionalFormatting>
  <conditionalFormatting sqref="D31:D36">
    <cfRule type="dataBar" priority="11">
      <dataBar>
        <cfvo type="num" val="0"/>
        <cfvo type="num" val="1"/>
        <color theme="0" tint="-0.249977111117893"/>
      </dataBar>
      <extLst>
        <ext xmlns:x14="http://schemas.microsoft.com/office/spreadsheetml/2009/9/main" uri="{B025F937-C7B1-47D3-B67F-A62EFF666E3E}">
          <x14:id>{26AE2006-CFCA-43B8-A807-7F95EF1AFEF3}</x14:id>
        </ext>
      </extLst>
    </cfRule>
  </conditionalFormatting>
  <conditionalFormatting sqref="I32:BL36">
    <cfRule type="expression" dxfId="8" priority="10">
      <formula>AND(TODAY()&gt;=I$5,TODAY()&lt;J$5)</formula>
    </cfRule>
  </conditionalFormatting>
  <conditionalFormatting sqref="I32:BL36">
    <cfRule type="expression" dxfId="7" priority="8">
      <formula>AND(task_start&lt;=I$5,ROUNDDOWN((task_end-task_start+1)*task_progress,0)+task_start-1&gt;=I$5)</formula>
    </cfRule>
    <cfRule type="expression" dxfId="6" priority="9" stopIfTrue="1">
      <formula>AND(task_end&gt;=I$5,task_start&lt;J$5)</formula>
    </cfRule>
  </conditionalFormatting>
  <conditionalFormatting sqref="I37:BL37">
    <cfRule type="expression" dxfId="5" priority="7">
      <formula>AND(TODAY()&gt;=I$5,TODAY()&lt;J$5)</formula>
    </cfRule>
  </conditionalFormatting>
  <conditionalFormatting sqref="I37:BL37">
    <cfRule type="expression" dxfId="4" priority="5">
      <formula>AND(task_start&lt;=I$5,ROUNDDOWN((task_end-task_start+1)*task_progress,0)+task_start-1&gt;=I$5)</formula>
    </cfRule>
    <cfRule type="expression" dxfId="3" priority="6" stopIfTrue="1">
      <formula>AND(task_end&gt;=I$5,task_start&lt;J$5)</formula>
    </cfRule>
  </conditionalFormatting>
  <conditionalFormatting sqref="D37:D45">
    <cfRule type="dataBar" priority="4">
      <dataBar>
        <cfvo type="num" val="0"/>
        <cfvo type="num" val="1"/>
        <color theme="0" tint="-0.249977111117893"/>
      </dataBar>
      <extLst>
        <ext xmlns:x14="http://schemas.microsoft.com/office/spreadsheetml/2009/9/main" uri="{B025F937-C7B1-47D3-B67F-A62EFF666E3E}">
          <x14:id>{C5B8540D-6C40-44E9-8202-ED552A71CB0D}</x14:id>
        </ext>
      </extLst>
    </cfRule>
  </conditionalFormatting>
  <conditionalFormatting sqref="I38:BL45">
    <cfRule type="expression" dxfId="2" priority="3">
      <formula>AND(TODAY()&gt;=I$5,TODAY()&lt;J$5)</formula>
    </cfRule>
  </conditionalFormatting>
  <conditionalFormatting sqref="I38:BL45">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 xmlns:xm="http://schemas.microsoft.com/office/excel/2006/main">
          <x14:cfRule type="dataBar" id="{26AE2006-CFCA-43B8-A807-7F95EF1AFEF3}">
            <x14:dataBar minLength="0" maxLength="100" gradient="0">
              <x14:cfvo type="num">
                <xm:f>0</xm:f>
              </x14:cfvo>
              <x14:cfvo type="num">
                <xm:f>1</xm:f>
              </x14:cfvo>
              <x14:negativeFillColor rgb="FFFF0000"/>
              <x14:axisColor rgb="FF000000"/>
            </x14:dataBar>
          </x14:cfRule>
          <xm:sqref>D31:D36</xm:sqref>
        </x14:conditionalFormatting>
        <x14:conditionalFormatting xmlns:xm="http://schemas.microsoft.com/office/excel/2006/main">
          <x14:cfRule type="dataBar" id="{C5B8540D-6C40-44E9-8202-ED552A71CB0D}">
            <x14:dataBar minLength="0" maxLength="100" gradient="0">
              <x14:cfvo type="num">
                <xm:f>0</xm:f>
              </x14:cfvo>
              <x14:cfvo type="num">
                <xm:f>1</xm:f>
              </x14:cfvo>
              <x14:negativeFillColor rgb="FFFF0000"/>
              <x14:axisColor rgb="FF000000"/>
            </x14:dataBar>
          </x14:cfRule>
          <xm:sqref>D37:D45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26" customWidth="1"/>
    <col min="2" max="16384" width="9.140625" style="2"/>
  </cols>
  <sheetData>
    <row r="1" spans="1:2" ht="46.5" customHeight="1" x14ac:dyDescent="0.2"/>
    <row r="2" spans="1:2" s="28" customFormat="1" ht="15.75" x14ac:dyDescent="0.25">
      <c r="A2" s="27" t="s">
        <v>21</v>
      </c>
      <c r="B2" s="27"/>
    </row>
    <row r="3" spans="1:2" s="32" customFormat="1" ht="27" customHeight="1" x14ac:dyDescent="0.25">
      <c r="A3" s="57" t="s">
        <v>22</v>
      </c>
      <c r="B3" s="33"/>
    </row>
    <row r="4" spans="1:2" s="29" customFormat="1" ht="26.25" x14ac:dyDescent="0.4">
      <c r="A4" s="30" t="s">
        <v>23</v>
      </c>
    </row>
    <row r="5" spans="1:2" ht="74.099999999999994" customHeight="1" x14ac:dyDescent="0.2">
      <c r="A5" s="31" t="s">
        <v>24</v>
      </c>
    </row>
    <row r="6" spans="1:2" ht="26.25" customHeight="1" x14ac:dyDescent="0.2">
      <c r="A6" s="30" t="s">
        <v>25</v>
      </c>
    </row>
    <row r="7" spans="1:2" s="26" customFormat="1" ht="215.25" customHeight="1" x14ac:dyDescent="0.25">
      <c r="A7" s="35" t="s">
        <v>26</v>
      </c>
    </row>
    <row r="8" spans="1:2" s="29" customFormat="1" ht="26.25" x14ac:dyDescent="0.4">
      <c r="A8" s="30" t="s">
        <v>27</v>
      </c>
    </row>
    <row r="9" spans="1:2" ht="75" x14ac:dyDescent="0.2">
      <c r="A9" s="31" t="s">
        <v>28</v>
      </c>
    </row>
    <row r="10" spans="1:2" s="26" customFormat="1" ht="27.95" customHeight="1" x14ac:dyDescent="0.25">
      <c r="A10" s="34" t="s">
        <v>29</v>
      </c>
    </row>
    <row r="11" spans="1:2" s="29" customFormat="1" ht="26.25" x14ac:dyDescent="0.4">
      <c r="A11" s="30" t="s">
        <v>30</v>
      </c>
    </row>
    <row r="12" spans="1:2" ht="30" x14ac:dyDescent="0.2">
      <c r="A12" s="31" t="s">
        <v>31</v>
      </c>
    </row>
    <row r="13" spans="1:2" s="26" customFormat="1" ht="27.95" customHeight="1" x14ac:dyDescent="0.25">
      <c r="A13" s="34" t="s">
        <v>32</v>
      </c>
    </row>
    <row r="14" spans="1:2" s="29" customFormat="1" ht="26.25" x14ac:dyDescent="0.4">
      <c r="A14" s="30" t="s">
        <v>33</v>
      </c>
    </row>
    <row r="15" spans="1:2" ht="96.75" customHeight="1" x14ac:dyDescent="0.2">
      <c r="A15" s="31" t="s">
        <v>34</v>
      </c>
    </row>
    <row r="16" spans="1:2" ht="90" x14ac:dyDescent="0.2">
      <c r="A16" s="3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2022-11-10T21:15:53Z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