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xr:revisionPtr revIDLastSave="0" documentId="13_ncr:1000001_{30C12CE9-ED18-E147-8900-43B1F05AA4D3}" xr6:coauthVersionLast="47" xr6:coauthVersionMax="47" xr10:uidLastSave="{00000000-0000-0000-0000-000000000000}"/>
  <bookViews>
    <workbookView xWindow="-20610" yWindow="630" windowWidth="20730" windowHeight="11760" tabRatio="345" xr2:uid="{00000000-000D-0000-FFFF-FFFF00000000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4" i="2"/>
  <c r="H4" i="2"/>
  <c r="C36" i="1"/>
  <c r="C33" i="1"/>
  <c r="D36" i="1"/>
  <c r="C37" i="1"/>
  <c r="D37" i="1"/>
  <c r="C38" i="1"/>
  <c r="D38" i="1"/>
  <c r="C39" i="1"/>
  <c r="D39" i="1"/>
  <c r="C40" i="1"/>
  <c r="D40" i="1"/>
  <c r="C41" i="1"/>
  <c r="D41" i="1"/>
  <c r="D42" i="1"/>
  <c r="C28" i="1"/>
  <c r="D28" i="1"/>
  <c r="C27" i="1"/>
  <c r="D27" i="1"/>
  <c r="C26" i="1"/>
  <c r="D26" i="1"/>
  <c r="C25" i="1"/>
  <c r="D25" i="1"/>
  <c r="C24" i="1"/>
  <c r="D24" i="1"/>
  <c r="D20" i="1"/>
  <c r="D21" i="1"/>
  <c r="D14" i="1"/>
</calcChain>
</file>

<file path=xl/sharedStrings.xml><?xml version="1.0" encoding="utf-8"?>
<sst xmlns="http://schemas.openxmlformats.org/spreadsheetml/2006/main" count="72" uniqueCount="35">
  <si>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</si>
  <si>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</si>
  <si>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</si>
  <si>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</si>
  <si>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</si>
  <si>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</si>
  <si>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</si>
  <si>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</si>
  <si>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</si>
  <si>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</si>
  <si>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</si>
  <si>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</si>
  <si>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</si>
  <si>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</si>
  <si>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</si>
  <si>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</si>
  <si>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Criado por Jeftte Carvalho - DIO Challenge 2025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</si>
  <si>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</si>
  <si>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</si>
  <si>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</si>
  <si>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</si>
  <si>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</si>
  <si>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</si>
  <si>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</si>
  <si>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</si>
  <si>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</si>
  <si>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</si>
  <si>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</si>
  <si>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</si>
  <si>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</si>
  <si>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</si>
  <si>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</si>
  <si>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Moderado-TIJOLO</t>
  </si>
  <si>
    <t>Agressivo</t>
  </si>
  <si>
    <t>Receitas e Planejamento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</si>
</sst>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&quot;R$&quot;\ #,##0.00"/>
    <numFmt numFmtId="165" formatCode="&quot;R$&quot;\ #,##0.00;[Red]\-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i/>
      <sz val="10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3743705557422"/>
      </right>
      <top/>
      <bottom style="hair">
        <color theme="0" tint="-0.14993743705557422"/>
      </bottom>
      <diagonal/>
    </border>
    <border>
      <left style="hair">
        <color theme="0" tint="-0.14993743705557422"/>
      </left>
      <right style="hair">
        <color theme="0" tint="-0.14993743705557422"/>
      </right>
      <top/>
      <bottom style="hair">
        <color theme="0" tint="-0.14993743705557422"/>
      </bottom>
      <diagonal/>
    </border>
    <border>
      <left style="hair">
        <color theme="0" tint="-0.14993743705557422"/>
      </left>
      <right style="medium">
        <color indexed="64"/>
      </right>
      <top/>
      <bottom style="hair">
        <color theme="0" tint="-0.14993743705557422"/>
      </bottom>
      <diagonal/>
    </border>
    <border>
      <left style="medium">
        <color indexed="64"/>
      </left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medium">
        <color indexed="64"/>
      </right>
      <top style="hair">
        <color theme="0" tint="-0.14993743705557422"/>
      </top>
      <bottom style="hair">
        <color theme="0" tint="-0.14993743705557422"/>
      </bottom>
      <diagonal/>
    </border>
    <border>
      <left style="medium">
        <color indexed="64"/>
      </left>
      <right style="hair">
        <color theme="0" tint="-0.14993743705557422"/>
      </right>
      <top style="hair">
        <color theme="0" tint="-0.14993743705557422"/>
      </top>
      <bottom style="medium">
        <color indexed="64"/>
      </bottom>
      <diagonal/>
    </border>
    <border>
      <left style="hair">
        <color theme="0" tint="-0.14993743705557422"/>
      </left>
      <right style="hair">
        <color theme="0" tint="-0.14993743705557422"/>
      </right>
      <top style="hair">
        <color theme="0" tint="-0.14993743705557422"/>
      </top>
      <bottom style="medium">
        <color indexed="64"/>
      </bottom>
      <diagonal/>
    </border>
    <border>
      <left style="hair">
        <color theme="0" tint="-0.14993743705557422"/>
      </left>
      <right style="medium">
        <color indexed="64"/>
      </right>
      <top style="hair">
        <color theme="0" tint="-0.14993743705557422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/>
    <xf numFmtId="9" fontId="1" fillId="0" borderId="0"/>
    <xf numFmtId="0" fontId="2" fillId="2" borderId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0" fontId="9" fillId="4" borderId="8" xfId="0" applyFont="1" applyFill="1" applyBorder="1" applyAlignment="1">
      <alignment horizontal="left" indent="3"/>
    </xf>
    <xf numFmtId="0" fontId="9" fillId="4" borderId="11" xfId="0" applyFont="1" applyFill="1" applyBorder="1" applyAlignment="1">
      <alignment horizontal="left" indent="3"/>
    </xf>
    <xf numFmtId="0" fontId="11" fillId="0" borderId="17" xfId="0" applyFont="1" applyBorder="1" applyAlignment="1">
      <alignment horizontal="center"/>
    </xf>
    <xf numFmtId="10" fontId="11" fillId="0" borderId="17" xfId="0" applyNumberFormat="1" applyFont="1" applyBorder="1" applyAlignment="1">
      <alignment horizontal="center"/>
    </xf>
    <xf numFmtId="10" fontId="10" fillId="0" borderId="17" xfId="0" applyNumberFormat="1" applyFont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164" fontId="10" fillId="0" borderId="15" xfId="1" applyNumberFormat="1" applyFont="1" applyBorder="1" applyAlignment="1">
      <alignment horizontal="center"/>
    </xf>
    <xf numFmtId="164" fontId="10" fillId="6" borderId="19" xfId="0" applyNumberFormat="1" applyFont="1" applyFill="1" applyBorder="1" applyAlignment="1">
      <alignment horizontal="center"/>
    </xf>
    <xf numFmtId="164" fontId="11" fillId="0" borderId="15" xfId="0" applyNumberFormat="1" applyFont="1" applyBorder="1" applyAlignment="1">
      <alignment horizontal="center"/>
    </xf>
    <xf numFmtId="165" fontId="11" fillId="4" borderId="17" xfId="0" applyNumberFormat="1" applyFont="1" applyFill="1" applyBorder="1" applyAlignment="1">
      <alignment horizontal="center"/>
    </xf>
    <xf numFmtId="165" fontId="11" fillId="4" borderId="19" xfId="0" applyNumberFormat="1" applyFont="1" applyFill="1" applyBorder="1" applyAlignment="1">
      <alignment horizontal="center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0" fontId="13" fillId="0" borderId="0" xfId="0" applyFont="1"/>
    <xf numFmtId="164" fontId="3" fillId="6" borderId="0" xfId="1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0" fillId="0" borderId="20" xfId="0" applyBorder="1"/>
    <xf numFmtId="0" fontId="9" fillId="6" borderId="16" xfId="0" applyFont="1" applyFill="1" applyBorder="1" applyAlignment="1">
      <alignment horizontal="left" indent="3"/>
    </xf>
    <xf numFmtId="0" fontId="0" fillId="0" borderId="21" xfId="0" applyBorder="1"/>
    <xf numFmtId="0" fontId="12" fillId="4" borderId="18" xfId="0" applyFont="1" applyFill="1" applyBorder="1" applyAlignment="1">
      <alignment horizontal="left" indent="3"/>
    </xf>
    <xf numFmtId="0" fontId="0" fillId="0" borderId="22" xfId="0" applyBorder="1"/>
    <xf numFmtId="0" fontId="7" fillId="3" borderId="23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9" fillId="6" borderId="18" xfId="0" applyFont="1" applyFill="1" applyBorder="1" applyAlignment="1">
      <alignment horizontal="left" indent="3"/>
    </xf>
    <xf numFmtId="0" fontId="12" fillId="4" borderId="16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2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2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prstDash val="solid"/>
                <a:round/>
              </a:ln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5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5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prstDash val="solid"/>
                <a:round/>
              </a:ln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6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6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prstDash val="solid"/>
                <a:round/>
              </a:ln>
            </c:spPr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0-6D46-9851-7DEF8FBD3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369297</xdr:colOff>
      <xdr:row>43</xdr:row>
      <xdr:rowOff>2175</xdr:rowOff>
    </xdr:from>
    <xdr:to>
      <xdr:col>3</xdr:col>
      <xdr:colOff>944426</xdr:colOff>
      <xdr:row>55</xdr:row>
      <xdr:rowOff>131626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174988</xdr:rowOff>
    </xdr:from>
    <xdr:to>
      <xdr:col>4</xdr:col>
      <xdr:colOff>92755</xdr:colOff>
      <xdr:row>9</xdr:row>
      <xdr:rowOff>16693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b="9606"/>
        <a:stretch>
          <a:fillRect/>
        </a:stretch>
      </xdr:blipFill>
      <xdr:spPr>
        <a:xfrm>
          <a:off x="0" y="174988"/>
          <a:ext cx="6101671" cy="1566001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</xdr:col>
      <xdr:colOff>1167742</xdr:colOff>
      <xdr:row>3</xdr:row>
      <xdr:rowOff>69274</xdr:rowOff>
    </xdr:from>
    <xdr:to>
      <xdr:col>1</xdr:col>
      <xdr:colOff>2820390</xdr:colOff>
      <xdr:row>7</xdr:row>
      <xdr:rowOff>14845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0659902-84CD-1495-C59B-49B1D0BC6FCD}"/>
            </a:ext>
          </a:extLst>
        </xdr:cNvPr>
        <xdr:cNvSpPr txBox="1"/>
      </xdr:nvSpPr>
      <xdr:spPr>
        <a:xfrm>
          <a:off x="1558637" y="648197"/>
          <a:ext cx="1652648" cy="717466"/>
        </a:xfrm>
        <a:prstGeom prst="rect">
          <a:avLst/>
        </a:prstGeom>
        <a:solidFill>
          <a:schemeClr val="accent3"/>
        </a:solidFill>
        <a:ln>
          <a:solidFill>
            <a:prstClr val="black"/>
          </a:solidFill>
        </a:ln>
      </xdr:spPr>
      <xdr:txBody>
        <a:bodyPr vertOverflow="clip" horzOverflow="clip" wrap="square" rtlCol="0" anchor="ctr"/>
        <a:lstStyle/>
        <a:p>
          <a:pPr algn="ctr"/>
          <a:r>
            <a:rPr lang="pt-BR" sz="2800">
              <a:solidFill>
                <a:schemeClr val="bg1"/>
              </a:solidFill>
              <a:latin typeface="Segoe UI Black" panose="020B0502040204020203" pitchFamily="34" charset="0"/>
              <a:cs typeface="Segoe UI Black" panose="020B0502040204020203" pitchFamily="34" charset="0"/>
            </a:rPr>
            <a:t>JEFTTE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2"/>
  <sheetViews>
    <sheetView showGridLines="0" tabSelected="1" zoomScale="110" zoomScaleNormal="110" workbookViewId="0">
      <selection activeCell="B18" sqref="B18:C18"/>
    </sheetView>
  </sheetViews>
  <sheetFormatPr defaultColWidth="0" defaultRowHeight="15" x14ac:dyDescent="0.2"/>
  <cols>
    <col min="1" max="1" width="5.51171875" customWidth="1"/>
    <col min="2" max="2" width="46.8125" customWidth="1"/>
    <col min="3" max="3" width="17.484375" bestFit="1" customWidth="1"/>
    <col min="4" max="4" width="14.9296875" customWidth="1"/>
    <col min="5" max="8" width="3.49609375" customWidth="1"/>
    <col min="9" max="9" width="8.7421875" hidden="1" customWidth="1"/>
    <col min="10" max="16384" width="8.7421875" hidden="1"/>
  </cols>
  <sheetData>
    <row r="10" spans="2:4" ht="15" customHeight="1" thickBot="1" x14ac:dyDescent="0.25"/>
    <row r="11" spans="2:4" ht="26.1" customHeight="1" x14ac:dyDescent="0.25">
      <c r="B11" s="5" t="s">
        <v>34</v>
      </c>
      <c r="C11" s="6"/>
      <c r="D11" s="7"/>
    </row>
    <row r="12" spans="2:4" ht="17.45" customHeight="1" x14ac:dyDescent="0.25">
      <c r="B12" s="44" t="s">
        <v>0</v>
      </c>
      <c r="C12" s="45"/>
      <c r="D12" s="29">
        <v>3000</v>
      </c>
    </row>
    <row r="13" spans="2:4" ht="17.45" customHeight="1" x14ac:dyDescent="0.25">
      <c r="B13" s="46" t="s">
        <v>1</v>
      </c>
      <c r="C13" s="47"/>
      <c r="D13" s="14">
        <v>6.0000000000000001E-3</v>
      </c>
    </row>
    <row r="14" spans="2:4" ht="18" customHeight="1" thickBot="1" x14ac:dyDescent="0.3">
      <c r="B14" s="53" t="s">
        <v>2</v>
      </c>
      <c r="C14" s="49"/>
      <c r="D14" s="30">
        <f>D12*30%</f>
        <v>900</v>
      </c>
    </row>
    <row r="15" spans="2:4" ht="15" customHeight="1" thickBot="1" x14ac:dyDescent="0.25"/>
    <row r="16" spans="2:4" ht="28.5" customHeight="1" x14ac:dyDescent="0.2">
      <c r="B16" s="50" t="s">
        <v>3</v>
      </c>
      <c r="C16" s="51"/>
      <c r="D16" s="52"/>
    </row>
    <row r="17" spans="1:6" ht="17.45" customHeight="1" x14ac:dyDescent="0.25">
      <c r="B17" s="44" t="s">
        <v>4</v>
      </c>
      <c r="C17" s="45"/>
      <c r="D17" s="31">
        <v>750</v>
      </c>
    </row>
    <row r="18" spans="1:6" ht="17.45" customHeight="1" x14ac:dyDescent="0.25">
      <c r="B18" s="46" t="s">
        <v>5</v>
      </c>
      <c r="C18" s="47"/>
      <c r="D18" s="12">
        <v>12</v>
      </c>
    </row>
    <row r="19" spans="1:6" ht="17.45" customHeight="1" x14ac:dyDescent="0.25">
      <c r="B19" s="46" t="s">
        <v>6</v>
      </c>
      <c r="C19" s="47"/>
      <c r="D19" s="13">
        <v>1.0789999999999999E-2</v>
      </c>
    </row>
    <row r="20" spans="1:6" ht="17.45" customHeight="1" x14ac:dyDescent="0.25">
      <c r="B20" s="54" t="s">
        <v>7</v>
      </c>
      <c r="C20" s="47"/>
      <c r="D20" s="32">
        <f>FV(taxa_mensal,qtd_anos*12,aporte*-1)</f>
        <v>256489.01959786512</v>
      </c>
    </row>
    <row r="21" spans="1:6" ht="18" customHeight="1" thickBot="1" x14ac:dyDescent="0.3">
      <c r="B21" s="48" t="s">
        <v>8</v>
      </c>
      <c r="C21" s="49"/>
      <c r="D21" s="33">
        <f>patrimonio*rendimento_carteira</f>
        <v>1538.9341175871907</v>
      </c>
      <c r="F21" s="3"/>
    </row>
    <row r="22" spans="1:6" ht="15" customHeight="1" thickBot="1" x14ac:dyDescent="0.25"/>
    <row r="23" spans="1:6" ht="29.1" customHeight="1" x14ac:dyDescent="0.2">
      <c r="B23" s="55" t="s">
        <v>9</v>
      </c>
      <c r="C23" s="51"/>
      <c r="D23" s="8" t="s">
        <v>10</v>
      </c>
    </row>
    <row r="24" spans="1:6" ht="17.45" customHeight="1" x14ac:dyDescent="0.25">
      <c r="A24" s="1">
        <v>2</v>
      </c>
      <c r="B24" s="9" t="s">
        <v>11</v>
      </c>
      <c r="C24" s="34">
        <f>FV($D$19,$A24*12,$D$17*-1)</f>
        <v>20420.720473233912</v>
      </c>
      <c r="D24" s="35">
        <f>C24*rendimento_carteira</f>
        <v>122.52432283940348</v>
      </c>
    </row>
    <row r="25" spans="1:6" ht="17.45" customHeight="1" x14ac:dyDescent="0.25">
      <c r="A25" s="1">
        <v>5</v>
      </c>
      <c r="B25" s="10" t="s">
        <v>12</v>
      </c>
      <c r="C25" s="36">
        <f>FV($D$19,$A25*12,$D$17*-1)</f>
        <v>62832.685498865736</v>
      </c>
      <c r="D25" s="37">
        <f>C25*rendimento_carteira</f>
        <v>376.9961129931944</v>
      </c>
    </row>
    <row r="26" spans="1:6" ht="17.45" customHeight="1" x14ac:dyDescent="0.25">
      <c r="A26" s="1">
        <v>10</v>
      </c>
      <c r="B26" s="10" t="s">
        <v>13</v>
      </c>
      <c r="C26" s="36">
        <f>FV($D$19,$A26*12,$D$17*-1)</f>
        <v>182463.15939762915</v>
      </c>
      <c r="D26" s="37">
        <f>C26*rendimento_carteira</f>
        <v>1094.778956385775</v>
      </c>
    </row>
    <row r="27" spans="1:6" ht="17.45" customHeight="1" x14ac:dyDescent="0.25">
      <c r="A27" s="1">
        <v>20</v>
      </c>
      <c r="B27" s="10" t="s">
        <v>14</v>
      </c>
      <c r="C27" s="36">
        <f>FV($D$19,$A27*12,$D$17*-1)</f>
        <v>843898.8000728105</v>
      </c>
      <c r="D27" s="37">
        <f>C27*rendimento_carteira</f>
        <v>5063.3928004368627</v>
      </c>
    </row>
    <row r="28" spans="1:6" ht="18" customHeight="1" thickBot="1" x14ac:dyDescent="0.3">
      <c r="A28" s="1">
        <v>30</v>
      </c>
      <c r="B28" s="11" t="s">
        <v>15</v>
      </c>
      <c r="C28" s="38">
        <f>FV($D$19,$A28*12,$D$17*-1)</f>
        <v>3241627.2412535357</v>
      </c>
      <c r="D28" s="39">
        <f>C28*rendimento_carteira</f>
        <v>19449.763447521214</v>
      </c>
    </row>
    <row r="30" spans="1:6" x14ac:dyDescent="0.2">
      <c r="A30" s="40" t="s">
        <v>16</v>
      </c>
    </row>
    <row r="32" spans="1:6" x14ac:dyDescent="0.2">
      <c r="B32" s="15" t="s">
        <v>17</v>
      </c>
      <c r="C32" s="16" t="s">
        <v>18</v>
      </c>
      <c r="D32" s="15"/>
    </row>
    <row r="33" spans="2:4" x14ac:dyDescent="0.2">
      <c r="B33" s="17" t="s">
        <v>19</v>
      </c>
      <c r="C33" s="41">
        <f>aporte</f>
        <v>750</v>
      </c>
      <c r="D33" s="17"/>
    </row>
    <row r="35" spans="2:4" x14ac:dyDescent="0.2">
      <c r="B35" s="18" t="s">
        <v>20</v>
      </c>
      <c r="C35" s="18" t="s">
        <v>21</v>
      </c>
      <c r="D35" s="18" t="s">
        <v>22</v>
      </c>
    </row>
    <row r="36" spans="2:4" x14ac:dyDescent="0.2">
      <c r="B36" s="2" t="s">
        <v>23</v>
      </c>
      <c r="C36" s="4">
        <f>VLOOKUP($C$32&amp;"-"&amp;B36,Planilha2!$A:$D,4,FALSE)</f>
        <v>0.32</v>
      </c>
      <c r="D36" s="42">
        <f>C36*$C$33</f>
        <v>240</v>
      </c>
    </row>
    <row r="37" spans="2:4" x14ac:dyDescent="0.2">
      <c r="B37" s="2" t="s">
        <v>24</v>
      </c>
      <c r="C37" s="4">
        <f>VLOOKUP($C$32&amp;"-"&amp;B37,Planilha2!$A:$D,4,FALSE)</f>
        <v>0.35</v>
      </c>
      <c r="D37" s="42">
        <f>C37*$C$33</f>
        <v>262.5</v>
      </c>
    </row>
    <row r="38" spans="2:4" x14ac:dyDescent="0.2">
      <c r="B38" s="2" t="s">
        <v>25</v>
      </c>
      <c r="C38" s="4">
        <f>VLOOKUP($C$32&amp;"-"&amp;B38,Planilha2!$A:$D,4,FALSE)</f>
        <v>0.08</v>
      </c>
      <c r="D38" s="42">
        <f>C38*$C$33</f>
        <v>60</v>
      </c>
    </row>
    <row r="39" spans="2:4" x14ac:dyDescent="0.2">
      <c r="B39" s="2" t="s">
        <v>26</v>
      </c>
      <c r="C39" s="4">
        <f>VLOOKUP($C$32&amp;"-"&amp;B39,Planilha2!$A:$D,4,FALSE)</f>
        <v>0.05</v>
      </c>
      <c r="D39" s="42">
        <f>C39*$C$33</f>
        <v>37.5</v>
      </c>
    </row>
    <row r="40" spans="2:4" x14ac:dyDescent="0.2">
      <c r="B40" s="2" t="s">
        <v>27</v>
      </c>
      <c r="C40" s="4">
        <f>VLOOKUP($C$32&amp;"-"&amp;B40,Planilha2!$A:$D,4,FALSE)</f>
        <v>0.1</v>
      </c>
      <c r="D40" s="42">
        <f>C40*$C$33</f>
        <v>75</v>
      </c>
    </row>
    <row r="41" spans="2:4" x14ac:dyDescent="0.2">
      <c r="B41" s="2" t="s">
        <v>28</v>
      </c>
      <c r="C41" s="4">
        <f>VLOOKUP($C$32&amp;"-"&amp;B41,Planilha2!$A:$D,4,FALSE)</f>
        <v>0.1</v>
      </c>
      <c r="D41" s="42">
        <f>C41*$C$33</f>
        <v>75</v>
      </c>
    </row>
    <row r="42" spans="2:4" x14ac:dyDescent="0.2">
      <c r="B42" s="19"/>
      <c r="C42" s="19"/>
      <c r="D42" s="43">
        <f>SUM(D36:D41)</f>
        <v>750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00000000-0002-0000-0000-000000000000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1"/>
  <sheetViews>
    <sheetView showGridLines="0" zoomScale="115" zoomScaleNormal="115" workbookViewId="0">
      <selection activeCell="C7" sqref="C7"/>
    </sheetView>
  </sheetViews>
  <sheetFormatPr defaultRowHeight="15" x14ac:dyDescent="0.2"/>
  <cols>
    <col min="1" max="1" width="29.19140625" bestFit="1" customWidth="1"/>
    <col min="2" max="2" width="11.56640625" bestFit="1" customWidth="1"/>
    <col min="3" max="3" width="17.75390625" bestFit="1" customWidth="1"/>
    <col min="7" max="7" width="15.33203125" bestFit="1" customWidth="1"/>
  </cols>
  <sheetData>
    <row r="2" spans="1:8" x14ac:dyDescent="0.2">
      <c r="A2" s="27" t="s">
        <v>29</v>
      </c>
      <c r="B2" s="27" t="s">
        <v>17</v>
      </c>
      <c r="C2" s="28" t="s">
        <v>20</v>
      </c>
      <c r="D2" s="28" t="s">
        <v>30</v>
      </c>
    </row>
    <row r="3" spans="1:8" x14ac:dyDescent="0.2">
      <c r="A3" t="str">
        <f>B3&amp;"-"&amp;C3</f>
        <v>Conservador-PAPEL</v>
      </c>
      <c r="B3" t="s">
        <v>31</v>
      </c>
      <c r="C3" s="2" t="s">
        <v>23</v>
      </c>
      <c r="D3" s="4">
        <v>0.3</v>
      </c>
      <c r="H3" t="s">
        <v>30</v>
      </c>
    </row>
    <row r="4" spans="1:8" x14ac:dyDescent="0.2">
      <c r="A4" t="str">
        <f>B4&amp;"-"&amp;C4</f>
        <v>Conservador-TIJOLO</v>
      </c>
      <c r="B4" t="s">
        <v>31</v>
      </c>
      <c r="C4" s="2" t="s">
        <v>24</v>
      </c>
      <c r="D4" s="4">
        <v>0.5</v>
      </c>
      <c r="G4" s="15" t="s">
        <v>32</v>
      </c>
      <c r="H4" s="26">
        <f>VLOOKUP(G4,$A:$D,4,FALSE)</f>
        <v>0.35</v>
      </c>
    </row>
    <row r="5" spans="1:8" x14ac:dyDescent="0.2">
      <c r="A5" t="str">
        <f>B5&amp;"-"&amp;C5</f>
        <v>Conservador-HÍBRIDOS</v>
      </c>
      <c r="B5" t="s">
        <v>31</v>
      </c>
      <c r="C5" s="2" t="s">
        <v>25</v>
      </c>
      <c r="D5" s="4">
        <v>0.1</v>
      </c>
    </row>
    <row r="6" spans="1:8" x14ac:dyDescent="0.2">
      <c r="A6" t="str">
        <f>B6&amp;"-"&amp;C6</f>
        <v>Conservador-FOFs</v>
      </c>
      <c r="B6" t="s">
        <v>31</v>
      </c>
      <c r="C6" s="2" t="s">
        <v>26</v>
      </c>
      <c r="D6" s="4">
        <v>0.1</v>
      </c>
    </row>
    <row r="7" spans="1:8" x14ac:dyDescent="0.2">
      <c r="A7" t="str">
        <f>B7&amp;"-"&amp;C7</f>
        <v>Conservador-DESENVOLVIMENTO</v>
      </c>
      <c r="B7" t="s">
        <v>31</v>
      </c>
      <c r="C7" s="2" t="s">
        <v>27</v>
      </c>
      <c r="D7" s="4">
        <v>0</v>
      </c>
    </row>
    <row r="8" spans="1:8" ht="15" customHeight="1" thickBot="1" x14ac:dyDescent="0.25">
      <c r="A8" s="20" t="str">
        <f>B8&amp;"-"&amp;C8</f>
        <v>Conservador-HOTELARIAS</v>
      </c>
      <c r="B8" s="20" t="s">
        <v>31</v>
      </c>
      <c r="C8" s="21" t="s">
        <v>28</v>
      </c>
      <c r="D8" s="22">
        <v>0</v>
      </c>
    </row>
    <row r="9" spans="1:8" x14ac:dyDescent="0.2">
      <c r="A9" t="str">
        <f>B9&amp;"-"&amp;C9</f>
        <v>Moderado-PAPEL</v>
      </c>
      <c r="B9" t="s">
        <v>18</v>
      </c>
      <c r="C9" s="2" t="s">
        <v>23</v>
      </c>
      <c r="D9" s="4">
        <v>0.32</v>
      </c>
    </row>
    <row r="10" spans="1:8" x14ac:dyDescent="0.2">
      <c r="A10" s="23" t="str">
        <f>B10&amp;"-"&amp;C10</f>
        <v>Moderado-TIJOLO</v>
      </c>
      <c r="B10" s="23" t="s">
        <v>18</v>
      </c>
      <c r="C10" s="24" t="s">
        <v>24</v>
      </c>
      <c r="D10" s="25">
        <v>0.35</v>
      </c>
    </row>
    <row r="11" spans="1:8" x14ac:dyDescent="0.2">
      <c r="A11" t="str">
        <f>B11&amp;"-"&amp;C11</f>
        <v>Moderado-HÍBRIDOS</v>
      </c>
      <c r="B11" t="s">
        <v>18</v>
      </c>
      <c r="C11" s="2" t="s">
        <v>25</v>
      </c>
      <c r="D11" s="4">
        <v>0.08</v>
      </c>
    </row>
    <row r="12" spans="1:8" x14ac:dyDescent="0.2">
      <c r="A12" t="str">
        <f>B12&amp;"-"&amp;C12</f>
        <v>Moderado-FOFs</v>
      </c>
      <c r="B12" t="s">
        <v>18</v>
      </c>
      <c r="C12" s="2" t="s">
        <v>26</v>
      </c>
      <c r="D12" s="4">
        <v>0.05</v>
      </c>
    </row>
    <row r="13" spans="1:8" x14ac:dyDescent="0.2">
      <c r="A13" t="str">
        <f>B13&amp;"-"&amp;C13</f>
        <v>Moderado-DESENVOLVIMENTO</v>
      </c>
      <c r="B13" t="s">
        <v>18</v>
      </c>
      <c r="C13" s="2" t="s">
        <v>27</v>
      </c>
      <c r="D13" s="4">
        <v>0.1</v>
      </c>
    </row>
    <row r="14" spans="1:8" ht="15" customHeight="1" thickBot="1" x14ac:dyDescent="0.25">
      <c r="A14" s="20" t="str">
        <f>B14&amp;"-"&amp;C14</f>
        <v>Moderado-HOTELARIAS</v>
      </c>
      <c r="B14" s="20" t="s">
        <v>18</v>
      </c>
      <c r="C14" s="21" t="s">
        <v>28</v>
      </c>
      <c r="D14" s="22">
        <v>0.1</v>
      </c>
    </row>
    <row r="15" spans="1:8" x14ac:dyDescent="0.2">
      <c r="A15" t="str">
        <f>B15&amp;"-"&amp;C15</f>
        <v>Agressivo-PAPEL</v>
      </c>
      <c r="B15" t="s">
        <v>33</v>
      </c>
      <c r="C15" s="2" t="s">
        <v>23</v>
      </c>
      <c r="D15" s="4">
        <v>0.5</v>
      </c>
    </row>
    <row r="16" spans="1:8" x14ac:dyDescent="0.2">
      <c r="A16" t="str">
        <f>B16&amp;"-"&amp;C16</f>
        <v>Agressivo-TIJOLO</v>
      </c>
      <c r="B16" t="s">
        <v>33</v>
      </c>
      <c r="C16" s="2" t="s">
        <v>24</v>
      </c>
      <c r="D16" s="4">
        <v>0.1</v>
      </c>
    </row>
    <row r="17" spans="1:4" x14ac:dyDescent="0.2">
      <c r="A17" t="str">
        <f>B17&amp;"-"&amp;C17</f>
        <v>Agressivo-HÍBRIDOS</v>
      </c>
      <c r="B17" t="s">
        <v>33</v>
      </c>
      <c r="C17" s="2" t="s">
        <v>25</v>
      </c>
      <c r="D17" s="4">
        <v>0.05</v>
      </c>
    </row>
    <row r="18" spans="1:4" x14ac:dyDescent="0.2">
      <c r="A18" t="str">
        <f>B18&amp;"-"&amp;C18</f>
        <v>Agressivo-FOFs</v>
      </c>
      <c r="B18" t="s">
        <v>33</v>
      </c>
      <c r="C18" s="2" t="s">
        <v>26</v>
      </c>
      <c r="D18" s="4">
        <v>0.05</v>
      </c>
    </row>
    <row r="19" spans="1:4" x14ac:dyDescent="0.2">
      <c r="A19" t="str">
        <f>B19&amp;"-"&amp;C19</f>
        <v>Agressivo-DESENVOLVIMENTO</v>
      </c>
      <c r="B19" t="s">
        <v>33</v>
      </c>
      <c r="C19" s="2" t="s">
        <v>27</v>
      </c>
      <c r="D19" s="4">
        <v>0.2</v>
      </c>
    </row>
    <row r="20" spans="1:4" x14ac:dyDescent="0.2">
      <c r="A20" t="str">
        <f>B20&amp;"-"&amp;C20</f>
        <v>Agressivo-HOTELARIAS</v>
      </c>
      <c r="B20" t="s">
        <v>33</v>
      </c>
      <c r="C20" s="2" t="s">
        <v>28</v>
      </c>
      <c r="D20" s="4">
        <v>0.1</v>
      </c>
    </row>
    <row r="21" spans="1:4" x14ac:dyDescent="0.2">
      <c r="D2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Felipe Silva Aguiar</cp:lastModifiedBy>
  <dcterms:created xsi:type="dcterms:W3CDTF">2025-04-16T18:38:03Z</dcterms:created>
  <dcterms:modified xsi:type="dcterms:W3CDTF">2025-04-22T15:39:32Z</dcterms:modified>
</cp:coreProperties>
</file>