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74306D5C-CDC4-794B-A716-A69C872866E2}" xr6:coauthVersionLast="47" xr6:coauthVersionMax="47" xr10:uidLastSave="{00000000-0000-0000-0000-000000000000}"/>
  <bookViews>
    <workbookView xWindow="1040" yWindow="1000" windowWidth="27380" windowHeight="15800" xr2:uid="{D9F47917-7B20-384C-878F-0D08681ABD47}"/>
  </bookViews>
  <sheets>
    <sheet name="Transactions" sheetId="1" r:id="rId1"/>
    <sheet name="Categories" sheetId="2" r:id="rId2"/>
    <sheet name="Pivots" sheetId="3" r:id="rId3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9" i="1" l="1"/>
  <c r="E111" i="1"/>
  <c r="E118" i="1"/>
  <c r="E119" i="1"/>
  <c r="E113" i="1"/>
  <c r="E114" i="1"/>
  <c r="E79" i="1"/>
  <c r="E80" i="1"/>
  <c r="E74" i="1"/>
  <c r="E44" i="1"/>
  <c r="E52" i="1"/>
  <c r="E49" i="1"/>
  <c r="E53" i="1"/>
  <c r="E56" i="1"/>
  <c r="E25" i="1"/>
  <c r="E31" i="1"/>
  <c r="E36" i="1"/>
  <c r="E5" i="1"/>
  <c r="E13" i="1"/>
  <c r="E12" i="1"/>
  <c r="E15" i="1"/>
</calcChain>
</file>

<file path=xl/sharedStrings.xml><?xml version="1.0" encoding="utf-8"?>
<sst xmlns="http://schemas.openxmlformats.org/spreadsheetml/2006/main" count="548" uniqueCount="125">
  <si>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</si>
  <si>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</si>
  <si>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</si>
  <si>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</si>
  <si>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</si>
  <si>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</si>
  <si>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</si>
  <si>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</si>
  <si>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</si>
  <si>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</si>
  <si>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</si>
  <si>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</si>
  <si>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</si>
  <si>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</si>
  <si>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Toiletries</t>
  </si>
  <si>
    <t>Bank_Transaction</t>
  </si>
  <si>
    <t>ATM_Withdrawal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</si>
  <si>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</si>
  <si>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</si>
  <si>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</si>
  <si>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</si>
  <si>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</si>
  <si>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</si>
  <si>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</si>
  <si>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</si>
  <si>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</si>
  <si>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</si>
  <si>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</si>
  <si>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</si>
  <si>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</si>
  <si>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Entertainment</t>
  </si>
  <si>
    <t>Restaurants</t>
  </si>
  <si>
    <t>Medical</t>
  </si>
  <si>
    <t>Houshold_Appliances</t>
  </si>
  <si>
    <t>Gifts</t>
  </si>
  <si>
    <t>AMICI PIZZA</t>
  </si>
  <si>
    <t>COLUMBUS CITY TREASURY</t>
  </si>
  <si>
    <t xml:space="preserve">DFAS-CLEVELAND    </t>
  </si>
  <si>
    <t>Utilities</t>
  </si>
  <si>
    <t>Diapers</t>
  </si>
  <si>
    <t>Miscellaneous_Income</t>
  </si>
  <si>
    <t>Jeff_Pay</t>
  </si>
  <si>
    <t>Personal_Care</t>
  </si>
  <si>
    <t>Home_Decor</t>
  </si>
  <si>
    <t>Gas_Fuel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</si>
  <si>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</si>
  <si>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</si>
  <si>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</si>
  <si>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</si>
  <si>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</si>
  <si>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</si>
  <si>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</si>
  <si>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</si>
  <si>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</si>
  <si>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Auto_Maintenance</t>
  </si>
  <si>
    <t>Computer_Storage</t>
  </si>
  <si>
    <t>Home_Maintenance</t>
  </si>
  <si>
    <t>INTEREST PAID</t>
  </si>
  <si>
    <t>USAA CREDIT CARD PAYMENT</t>
  </si>
  <si>
    <t>Clothes_Shoes</t>
  </si>
  <si>
    <t>Cleaning_Supplies</t>
  </si>
  <si>
    <t>Books</t>
  </si>
  <si>
    <t>VANGUARD BUY     INVESTMENT ***********3619</t>
  </si>
  <si>
    <t>DEPOSIT@MOBILE</t>
  </si>
  <si>
    <t>Investment_Account</t>
  </si>
  <si>
    <t>Internet</t>
  </si>
  <si>
    <t>USAA CREDIT CARD PAYMENT SAN ANTONIO  TX</t>
  </si>
  <si>
    <t>Gym_Membership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</si>
  <si>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</si>
  <si>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</si>
  <si>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</si>
  <si>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</si>
  <si>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</si>
  <si>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</si>
  <si>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</si>
  <si>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</si>
  <si>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</si>
  <si>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</si>
  <si>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</si>
  <si>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</si>
  <si>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</si>
  <si>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</si>
  <si>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</si>
  <si>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</si>
  <si>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</si>
  <si>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</si>
  <si>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</si>
  <si>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</si>
  <si>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</si>
  <si>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</si>
  <si>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</si>
  <si>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Cellular_Service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</si>
  <si>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</si>
  <si>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</si>
  <si>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</si>
  <si>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</si>
  <si>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</si>
  <si>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</si>
  <si>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</si>
  <si>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</si>
  <si>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</si>
  <si>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</si>
  <si>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</si>
  <si>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</si>
  <si>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</si>
  <si>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</si>
  <si>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</si>
  <si>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</si>
  <si>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</si>
  <si>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</si>
  <si>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</si>
  <si>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</si>
  <si>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</si>
  <si>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Row Labels</t>
  </si>
  <si>
    <t>Grand Total</t>
  </si>
  <si>
    <t>Aug</t>
  </si>
  <si>
    <t>Sep</t>
  </si>
  <si>
    <t>Sum of Amount</t>
  </si>
  <si>
    <t>Type</t>
  </si>
  <si>
    <t>Expense</t>
  </si>
  <si>
    <t>Credit</t>
  </si>
  <si>
    <t>Column Labels</t>
  </si>
  <si>
    <t>(All)</t>
  </si>
  <si>
    <t>USAA_CC_Payment</t>
  </si>
  <si>
    <t>Chase_CC_Payment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</si>
</sst>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0.293888310189" createdVersion="8" refreshedVersion="8" minRefreshableVersion="3" recordCount="124" xr:uid="{DFDED83D-2C08-464D-8B77-93058522B13E}">
  <cacheSource type="worksheet">
    <worksheetSource name="Table1"/>
  </cacheSource>
  <cacheFields count="6">
    <cacheField name="Date" numFmtId="14">
      <sharedItems containsSemiMixedTypes="0" containsNonDate="0" containsDate="1" containsString="0" minDate="2022-08-01T00:00:00" maxDate="2022-09-03T00:00:00" count="28">
        <d v="2022-08-01T00:00:00"/>
        <d v="2022-08-03T00:00:00"/>
        <d v="2022-08-05T00:00:00"/>
        <d v="2022-08-06T00:00:00"/>
        <d v="2022-08-07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</sharedItems>
      <fieldGroup base="0">
        <rangePr groupBy="months" startDate="2022-08-01T00:00:00" endDate="2022-09-03T00:00:00"/>
        <groupItems count="14">
          <s v="&lt;8/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/22"/>
        </groupItems>
      </fieldGroup>
    </cacheField>
    <cacheField name="Source" numFmtId="0">
      <sharedItems/>
    </cacheField>
    <cacheField name="Transaction" numFmtId="0">
      <sharedItems/>
    </cacheField>
    <cacheField name="Category" numFmtId="0">
      <sharedItems count="34">
        <s v="Savings"/>
        <s v="Eleanor_Savings"/>
        <s v="Entertainment"/>
        <s v="Houshold_Appliances"/>
        <s v="Toiletries"/>
        <s v="Groceries"/>
        <s v="Insurance"/>
        <s v="Medical"/>
        <s v="Gifts"/>
        <s v="Miscellaneous"/>
        <s v="ATM_Withdrawal"/>
        <s v="Bank_Transaction"/>
        <s v="Restaurants"/>
        <s v="Home_Maintenance"/>
        <s v="Utilities"/>
        <s v="Home_Decor"/>
        <s v="Diapers"/>
        <s v="Personal_Care"/>
        <s v="Computer_Storage"/>
        <s v="Miscellaneous_Income"/>
        <s v="Auto_Maintenance"/>
        <s v="Gas_Fuel"/>
        <s v="Jeff Pay"/>
        <s v="Cleaning_Supplies"/>
        <s v="Credit_Card_Payment"/>
        <s v="Investment_Account"/>
        <s v="Gym_Membership"/>
        <s v="Books"/>
        <s v="Clothes_Shoes"/>
        <s v="Internet"/>
        <s v="Cellular_Service"/>
        <s v="Eleanor_School"/>
        <s v="Professional_Expenses"/>
        <s v="Jeff_Pay"/>
      </sharedItems>
    </cacheField>
    <cacheField name="Amount" numFmtId="0">
      <sharedItems containsSemiMixedTypes="0" containsString="0" containsNumber="1" minValue="-12000" maxValue="4500"/>
    </cacheField>
    <cacheField name="Type" numFmtId="0">
      <sharedItems count="2">
        <s v="Expense"/>
        <s v="Cred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s v="USAA_Checking"/>
    <s v="USAA FUNDS TRANSFER DB"/>
    <x v="0"/>
    <n v="-300"/>
    <x v="0"/>
  </r>
  <r>
    <x v="0"/>
    <s v="USAA_Checking"/>
    <s v="USAA FUNDS TRANSFER DB"/>
    <x v="1"/>
    <n v="-50"/>
    <x v="0"/>
  </r>
  <r>
    <x v="0"/>
    <s v="USAA_CC"/>
    <s v="HAMPDEN TOWNSHIP"/>
    <x v="2"/>
    <n v="-12"/>
    <x v="0"/>
  </r>
  <r>
    <x v="0"/>
    <s v="USAA_Savings"/>
    <s v="USAA FUNDS TRANSFER CR"/>
    <x v="0"/>
    <n v="300"/>
    <x v="1"/>
  </r>
  <r>
    <x v="1"/>
    <s v="USAA_CC"/>
    <s v="COSTCO"/>
    <x v="3"/>
    <n v="-847.99"/>
    <x v="0"/>
  </r>
  <r>
    <x v="1"/>
    <s v="USAA_Checking"/>
    <s v="TARGET  "/>
    <x v="4"/>
    <n v="762.76"/>
    <x v="0"/>
  </r>
  <r>
    <x v="1"/>
    <s v="USAA_CC"/>
    <s v="SP LITTLEHOUSE.CO        LITTLEHOUSELEMN"/>
    <x v="5"/>
    <n v="-36"/>
    <x v="0"/>
  </r>
  <r>
    <x v="1"/>
    <s v="USAA_Checking"/>
    <s v="USAA INSURANCE"/>
    <x v="6"/>
    <n v="-35.880000000000003"/>
    <x v="0"/>
  </r>
  <r>
    <x v="1"/>
    <s v="USAA_Checking"/>
    <s v="TARGET  "/>
    <x v="5"/>
    <n v="-26.34"/>
    <x v="0"/>
  </r>
  <r>
    <x v="1"/>
    <s v="USAA_CC"/>
    <s v="CENTRAL OHIO PRIMARY C   614-3262672  OH"/>
    <x v="7"/>
    <n v="-24"/>
    <x v="0"/>
  </r>
  <r>
    <x v="1"/>
    <s v="USAA_CC"/>
    <s v="MPIX                     620-231-8050 KS"/>
    <x v="8"/>
    <n v="-5.93"/>
    <x v="0"/>
  </r>
  <r>
    <x v="1"/>
    <s v="USAA_Checking"/>
    <s v="TARGET  "/>
    <x v="9"/>
    <n v="3.19"/>
    <x v="1"/>
  </r>
  <r>
    <x v="2"/>
    <s v="USAA_CC"/>
    <s v="ITT OFFICE NSA13530597   MECHANICSBURGPA"/>
    <x v="2"/>
    <n v="-117"/>
    <x v="0"/>
  </r>
  <r>
    <x v="2"/>
    <s v="USAA_Checking"/>
    <s v="WEST SHORT MARKET"/>
    <x v="10"/>
    <n v="-22.5"/>
    <x v="0"/>
  </r>
  <r>
    <x v="2"/>
    <s v="USAA_CC"/>
    <s v="WEST SHORT MARKET"/>
    <x v="5"/>
    <n v="-9.5299999999999994"/>
    <x v="0"/>
  </r>
  <r>
    <x v="2"/>
    <s v="USAA_CC"/>
    <s v="WEST SHORT MARKET"/>
    <x v="5"/>
    <n v="-7.21"/>
    <x v="0"/>
  </r>
  <r>
    <x v="2"/>
    <s v="USAA_Checking"/>
    <s v="ATM REBATE"/>
    <x v="11"/>
    <n v="2.5"/>
    <x v="1"/>
  </r>
  <r>
    <x v="3"/>
    <s v="USAA_CC"/>
    <s v="AMICI PIZZA"/>
    <x v="12"/>
    <n v="-47.94"/>
    <x v="0"/>
  </r>
  <r>
    <x v="3"/>
    <s v="USAA_CC"/>
    <s v="SMARTPASS BY SMARKING "/>
    <x v="2"/>
    <n v="-19.71"/>
    <x v="0"/>
  </r>
  <r>
    <x v="4"/>
    <s v="USAA_CC"/>
    <s v="THE HOME DEPOT"/>
    <x v="13"/>
    <n v="-97.9"/>
    <x v="0"/>
  </r>
  <r>
    <x v="5"/>
    <s v="USAA_Checking"/>
    <s v="COLUMBUS CITY TREASURY"/>
    <x v="14"/>
    <n v="-121.08"/>
    <x v="0"/>
  </r>
  <r>
    <x v="5"/>
    <s v="USAA_Checking"/>
    <s v="TARGET  "/>
    <x v="15"/>
    <n v="-50.35"/>
    <x v="0"/>
  </r>
  <r>
    <x v="5"/>
    <s v="USAA_Checking"/>
    <s v="TARGET  "/>
    <x v="16"/>
    <n v="-42.99"/>
    <x v="0"/>
  </r>
  <r>
    <x v="5"/>
    <s v="USAA_CC"/>
    <s v="FORT FINDLAY COFFEE AND DOUGHNUTS"/>
    <x v="5"/>
    <n v="-32"/>
    <x v="0"/>
  </r>
  <r>
    <x v="5"/>
    <s v="USAA_Checking"/>
    <s v="TARGET  "/>
    <x v="17"/>
    <n v="-18.690000000000001"/>
    <x v="0"/>
  </r>
  <r>
    <x v="5"/>
    <s v="USAA_Checking"/>
    <s v="TARGET  "/>
    <x v="5"/>
    <n v="-6.68"/>
    <x v="0"/>
  </r>
  <r>
    <x v="5"/>
    <s v="USAA_Checking"/>
    <s v="TARGET  "/>
    <x v="9"/>
    <n v="-6.33"/>
    <x v="0"/>
  </r>
  <r>
    <x v="5"/>
    <s v="USAA_Checking"/>
    <s v="TARGET  "/>
    <x v="9"/>
    <n v="-5.12"/>
    <x v="0"/>
  </r>
  <r>
    <x v="5"/>
    <s v="USAA_CC"/>
    <s v="APPLE.COM"/>
    <x v="18"/>
    <n v="-2.99"/>
    <x v="0"/>
  </r>
  <r>
    <x v="6"/>
    <s v="USAA_Checking"/>
    <s v="DFAS-CLEVELAND    "/>
    <x v="19"/>
    <n v="4428.13"/>
    <x v="1"/>
  </r>
  <r>
    <x v="7"/>
    <s v="USAA_CC"/>
    <s v="GIANT  "/>
    <x v="5"/>
    <n v="-195.11"/>
    <x v="0"/>
  </r>
  <r>
    <x v="7"/>
    <s v="USAA_CC"/>
    <s v="UPS STORE"/>
    <x v="9"/>
    <n v="-13.36"/>
    <x v="0"/>
  </r>
  <r>
    <x v="8"/>
    <s v="USAA_CC"/>
    <s v="VALVOLINE OIL CHANGE"/>
    <x v="20"/>
    <n v="-103.59"/>
    <x v="0"/>
  </r>
  <r>
    <x v="8"/>
    <s v="USAA_CC"/>
    <s v="GIANT FUEL"/>
    <x v="21"/>
    <n v="-82.78"/>
    <x v="0"/>
  </r>
  <r>
    <x v="8"/>
    <s v="USAA_CC"/>
    <s v="CHIPOTLE"/>
    <x v="12"/>
    <n v="-29.47"/>
    <x v="0"/>
  </r>
  <r>
    <x v="8"/>
    <s v="USAA_Checking"/>
    <s v="DFAS-CLEVELAND    "/>
    <x v="22"/>
    <n v="2856.77"/>
    <x v="1"/>
  </r>
  <r>
    <x v="9"/>
    <s v="USAA_CC"/>
    <s v="MARKET STREET DELI"/>
    <x v="12"/>
    <n v="-9.5299999999999994"/>
    <x v="0"/>
  </r>
  <r>
    <x v="10"/>
    <s v="USAA_CC"/>
    <s v="COSTCO"/>
    <x v="5"/>
    <n v="-134.43"/>
    <x v="0"/>
  </r>
  <r>
    <x v="10"/>
    <s v="USAA_CC"/>
    <s v="Home Depot"/>
    <x v="13"/>
    <n v="-82.58"/>
    <x v="0"/>
  </r>
  <r>
    <x v="10"/>
    <s v="USAA_CC"/>
    <s v="COSTCO"/>
    <x v="23"/>
    <n v="-37.78"/>
    <x v="0"/>
  </r>
  <r>
    <x v="10"/>
    <s v="USAA_CC"/>
    <s v="COSTCO"/>
    <x v="17"/>
    <n v="-10.99"/>
    <x v="0"/>
  </r>
  <r>
    <x v="11"/>
    <s v="USAA_Checking"/>
    <s v="USAA FUNDS TRANSFER DB"/>
    <x v="0"/>
    <n v="-4500"/>
    <x v="0"/>
  </r>
  <r>
    <x v="11"/>
    <s v="USAA_Checking"/>
    <s v="USAA CREDIT CARD PAYMENT"/>
    <x v="24"/>
    <n v="-1935.13"/>
    <x v="0"/>
  </r>
  <r>
    <x v="11"/>
    <s v="USAA_Checking"/>
    <s v="USAA FUNDS TRANSFER DB"/>
    <x v="0"/>
    <n v="-300"/>
    <x v="0"/>
  </r>
  <r>
    <x v="11"/>
    <s v="USAA_Checking"/>
    <s v="USAA FUNDS TRANSFER DB"/>
    <x v="1"/>
    <n v="-50"/>
    <x v="0"/>
  </r>
  <r>
    <x v="11"/>
    <s v="USAA_CC"/>
    <s v="COPC"/>
    <x v="7"/>
    <n v="-24"/>
    <x v="0"/>
  </r>
  <r>
    <x v="11"/>
    <s v="USAA_Checking"/>
    <s v="TARGET  "/>
    <x v="5"/>
    <n v="-16.55"/>
    <x v="0"/>
  </r>
  <r>
    <x v="11"/>
    <s v="USAA_Checking"/>
    <s v="TARGET  "/>
    <x v="15"/>
    <n v="-9.99"/>
    <x v="0"/>
  </r>
  <r>
    <x v="11"/>
    <s v="USAA_Savings"/>
    <s v="USAA FUNDS TRANSFER CR"/>
    <x v="0"/>
    <n v="300"/>
    <x v="1"/>
  </r>
  <r>
    <x v="11"/>
    <s v="USAA_Savings"/>
    <s v="DEPOSIT@MOBILE"/>
    <x v="19"/>
    <n v="413"/>
    <x v="1"/>
  </r>
  <r>
    <x v="11"/>
    <s v="USAA_CC"/>
    <s v="USAA CREDIT CARD PAYMENT SAN ANTONIO  TX"/>
    <x v="24"/>
    <n v="1935.13"/>
    <x v="1"/>
  </r>
  <r>
    <x v="11"/>
    <s v="USAA_Savings"/>
    <s v="USAA FUNDS TRANSFER CR"/>
    <x v="0"/>
    <n v="4500"/>
    <x v="1"/>
  </r>
  <r>
    <x v="12"/>
    <s v="USAA_Savings"/>
    <s v="VANGUARD BUY     INVESTMENT ***********3619"/>
    <x v="25"/>
    <n v="-12000"/>
    <x v="0"/>
  </r>
  <r>
    <x v="12"/>
    <s v="USAA_CC"/>
    <s v="Wegmans"/>
    <x v="5"/>
    <n v="-60.05"/>
    <x v="0"/>
  </r>
  <r>
    <x v="13"/>
    <s v="USAA_CC"/>
    <s v="Ibex Training"/>
    <x v="26"/>
    <n v="-23.1"/>
    <x v="0"/>
  </r>
  <r>
    <x v="13"/>
    <s v="USAA_CC"/>
    <s v="Choose FI Media"/>
    <x v="27"/>
    <n v="-15.98"/>
    <x v="0"/>
  </r>
  <r>
    <x v="13"/>
    <s v="USAA_Checking"/>
    <s v="INTEREST PAID"/>
    <x v="11"/>
    <n v="0.04"/>
    <x v="1"/>
  </r>
  <r>
    <x v="14"/>
    <s v="USAA_CC"/>
    <s v="Home Depot"/>
    <x v="13"/>
    <n v="-57.39"/>
    <x v="0"/>
  </r>
  <r>
    <x v="14"/>
    <s v="USAA_Checking"/>
    <s v="TARGET  "/>
    <x v="17"/>
    <n v="-52.46"/>
    <x v="0"/>
  </r>
  <r>
    <x v="14"/>
    <s v="USAA_Checking"/>
    <s v="TARGET  "/>
    <x v="5"/>
    <n v="-19.87"/>
    <x v="0"/>
  </r>
  <r>
    <x v="14"/>
    <s v="USAA_Checking"/>
    <s v="TARGET  "/>
    <x v="27"/>
    <n v="-17.78"/>
    <x v="0"/>
  </r>
  <r>
    <x v="14"/>
    <s v="USAA_Checking"/>
    <s v="TARGET  "/>
    <x v="23"/>
    <n v="-14.08"/>
    <x v="0"/>
  </r>
  <r>
    <x v="14"/>
    <s v="USAA_Checking"/>
    <s v="TARGET  "/>
    <x v="12"/>
    <n v="-13.95"/>
    <x v="0"/>
  </r>
  <r>
    <x v="14"/>
    <s v="USAA_Checking"/>
    <s v="TARGET  "/>
    <x v="28"/>
    <n v="-6"/>
    <x v="0"/>
  </r>
  <r>
    <x v="14"/>
    <s v="USAA_Checking"/>
    <s v="TARGET  "/>
    <x v="15"/>
    <n v="-6"/>
    <x v="0"/>
  </r>
  <r>
    <x v="15"/>
    <s v="USAA_CC"/>
    <s v="COMCAST"/>
    <x v="29"/>
    <n v="-39.99"/>
    <x v="0"/>
  </r>
  <r>
    <x v="16"/>
    <s v="USAA_Checking"/>
    <s v="CHASE CREDIT CARD"/>
    <x v="24"/>
    <n v="-883.65"/>
    <x v="0"/>
  </r>
  <r>
    <x v="17"/>
    <s v="USAA_CC"/>
    <s v="ATT* BILL PAYMENT        800-331-0500 TX"/>
    <x v="30"/>
    <n v="-145.75"/>
    <x v="0"/>
  </r>
  <r>
    <x v="17"/>
    <s v="USAA_CC"/>
    <s v="EXXONMOBIL    48077317   WILLIAMSBURG VA"/>
    <x v="21"/>
    <n v="-65.05"/>
    <x v="0"/>
  </r>
  <r>
    <x v="17"/>
    <s v="USAA_CC"/>
    <s v="PAY* TEAMHEALTH          HTTPSWWW.CEDANY"/>
    <x v="7"/>
    <n v="-24.5"/>
    <x v="0"/>
  </r>
  <r>
    <x v="17"/>
    <s v="USAA_CC"/>
    <s v="TRADER JOE'S #640 QPS    ARLINGTON    VA"/>
    <x v="5"/>
    <n v="-14.11"/>
    <x v="0"/>
  </r>
  <r>
    <x v="17"/>
    <s v="USAA_CC"/>
    <s v="COLPARK LOC 868          ARLINGTON    VA"/>
    <x v="9"/>
    <n v="-10"/>
    <x v="0"/>
  </r>
  <r>
    <x v="18"/>
    <s v="USAA_Checking"/>
    <s v="TARGET  "/>
    <x v="29"/>
    <n v="-53.71"/>
    <x v="0"/>
  </r>
  <r>
    <x v="18"/>
    <s v="USAA_Checking"/>
    <s v="TARGET  "/>
    <x v="5"/>
    <n v="-34.79"/>
    <x v="0"/>
  </r>
  <r>
    <x v="18"/>
    <s v="USAA_Checking"/>
    <s v="TARGET  "/>
    <x v="31"/>
    <n v="-28.47"/>
    <x v="0"/>
  </r>
  <r>
    <x v="18"/>
    <s v="USAA_CC"/>
    <s v="TST* No Frill Bar and GriNorfolk      VA"/>
    <x v="12"/>
    <n v="-24.21"/>
    <x v="0"/>
  </r>
  <r>
    <x v="18"/>
    <s v="USAA_Checking"/>
    <s v="TARGET  "/>
    <x v="17"/>
    <n v="-12.99"/>
    <x v="0"/>
  </r>
  <r>
    <x v="18"/>
    <s v="USAA_Checking"/>
    <s v="TARGET  "/>
    <x v="5"/>
    <n v="-7.48"/>
    <x v="0"/>
  </r>
  <r>
    <x v="18"/>
    <s v="USAA_CC"/>
    <s v="BELLISSIMO    13530399   NORFOLK      VA"/>
    <x v="12"/>
    <n v="-4.7"/>
    <x v="0"/>
  </r>
  <r>
    <x v="18"/>
    <s v="USAA_Checking"/>
    <s v="TARGET  "/>
    <x v="29"/>
    <n v="3.7"/>
    <x v="1"/>
  </r>
  <r>
    <x v="18"/>
    <s v="USAA_Checking"/>
    <s v="TARGET  "/>
    <x v="29"/>
    <n v="5.71"/>
    <x v="1"/>
  </r>
  <r>
    <x v="18"/>
    <s v="USAA_Checking"/>
    <s v="TARGET  "/>
    <x v="23"/>
    <n v="33.08"/>
    <x v="1"/>
  </r>
  <r>
    <x v="19"/>
    <s v="USAA_Checking"/>
    <s v="Heritage Preschool"/>
    <x v="31"/>
    <n v="-300"/>
    <x v="0"/>
  </r>
  <r>
    <x v="19"/>
    <s v="USAA_CC"/>
    <s v="HARRIS TEETER #378       NORFOLK      VA"/>
    <x v="5"/>
    <n v="-32.270000000000003"/>
    <x v="0"/>
  </r>
  <r>
    <x v="19"/>
    <s v="USAA_CC"/>
    <s v="SQ *RAJPUT INDIAN-NORFOLKNorfolk      VA"/>
    <x v="12"/>
    <n v="-19.34"/>
    <x v="0"/>
  </r>
  <r>
    <x v="20"/>
    <s v="USAA_CC"/>
    <s v="SHEETZ 0326   00003269   GETTYSBURG   PA"/>
    <x v="21"/>
    <n v="-57.09"/>
    <x v="0"/>
  </r>
  <r>
    <x v="20"/>
    <s v="USAA_CC"/>
    <s v="SHELL OIL 57545704504    CAMP HILL    PA"/>
    <x v="21"/>
    <n v="-30.95"/>
    <x v="0"/>
  </r>
  <r>
    <x v="20"/>
    <s v="USAA_CC"/>
    <s v="RED BARN PRODUCE         RONKS        PA"/>
    <x v="5"/>
    <n v="-17.36"/>
    <x v="0"/>
  </r>
  <r>
    <x v="20"/>
    <s v="USAA_CC"/>
    <s v="CHICK-FIL-A #04316       MECHANICSVILLVA"/>
    <x v="12"/>
    <n v="-6.77"/>
    <x v="0"/>
  </r>
  <r>
    <x v="21"/>
    <s v="USAA_CC"/>
    <s v="POSHMARK                 650-488-7740 CA"/>
    <x v="28"/>
    <n v="-26.67"/>
    <x v="0"/>
  </r>
  <r>
    <x v="21"/>
    <s v="USAA_CC"/>
    <s v="AMICI PIZZA              MECHANICSBURGPA"/>
    <x v="12"/>
    <n v="-18.64"/>
    <x v="0"/>
  </r>
  <r>
    <x v="22"/>
    <s v="USAA_CC"/>
    <s v="SUNLIGHT DINER           MECHANICSBURGPA"/>
    <x v="12"/>
    <n v="-43.6"/>
    <x v="0"/>
  </r>
  <r>
    <x v="22"/>
    <s v="USAA_CC"/>
    <s v="CARRABBAS 8909 ONLINE    717-795-9200 PA"/>
    <x v="12"/>
    <n v="-34.11"/>
    <x v="0"/>
  </r>
  <r>
    <x v="22"/>
    <s v="USAA_CC"/>
    <s v="NJ EZPASS                888-288-6865 NJ"/>
    <x v="9"/>
    <n v="-25"/>
    <x v="0"/>
  </r>
  <r>
    <x v="22"/>
    <s v="USAA_CC"/>
    <s v="HLU*Hulu 844928213231-U  HULU.COM/BILLCA"/>
    <x v="2"/>
    <n v="-15.04"/>
    <x v="0"/>
  </r>
  <r>
    <x v="23"/>
    <s v="USAA_Checking"/>
    <s v="USAA CREDIT CARD PAYMENT"/>
    <x v="24"/>
    <n v="-965.06"/>
    <x v="0"/>
  </r>
  <r>
    <x v="23"/>
    <s v="USAA_Checking"/>
    <s v="TARGET  "/>
    <x v="17"/>
    <n v="-63.5"/>
    <x v="0"/>
  </r>
  <r>
    <x v="23"/>
    <s v="USAA_Checking"/>
    <s v="TARGET  "/>
    <x v="28"/>
    <n v="-38"/>
    <x v="0"/>
  </r>
  <r>
    <x v="23"/>
    <s v="USAA_CC"/>
    <s v="PH HOSPITALS ONLINE PAYME717-2303717  PA"/>
    <x v="7"/>
    <n v="-24"/>
    <x v="0"/>
  </r>
  <r>
    <x v="23"/>
    <s v="USAA_CC"/>
    <s v="APPLE.COM/BILL           866-712-7753 CA"/>
    <x v="9"/>
    <n v="-9.99"/>
    <x v="0"/>
  </r>
  <r>
    <x v="23"/>
    <s v="USAA_CC"/>
    <s v="NAVY EXCHANGE 050416     MECHANICSBURGVA"/>
    <x v="32"/>
    <n v="-9.44"/>
    <x v="0"/>
  </r>
  <r>
    <x v="23"/>
    <s v="USAA_Checking"/>
    <s v="TARGET  "/>
    <x v="5"/>
    <n v="-2.29"/>
    <x v="0"/>
  </r>
  <r>
    <x v="23"/>
    <s v="USAA_Checking"/>
    <s v="TARGET  "/>
    <x v="31"/>
    <n v="12.99"/>
    <x v="1"/>
  </r>
  <r>
    <x v="23"/>
    <s v="USAA_Checking"/>
    <s v="TARGET  "/>
    <x v="16"/>
    <n v="13.99"/>
    <x v="1"/>
  </r>
  <r>
    <x v="23"/>
    <s v="USAA_CC"/>
    <s v="USAA CREDIT CARD PAYMENT SAN ANTONIO  TX"/>
    <x v="24"/>
    <n v="965.06"/>
    <x v="1"/>
  </r>
  <r>
    <x v="24"/>
    <s v="USAA_Checking"/>
    <s v="CHASE CREDIT CRD EPAY       ***********5208"/>
    <x v="24"/>
    <n v="-335.43"/>
    <x v="0"/>
  </r>
  <r>
    <x v="24"/>
    <s v="USAA_CC"/>
    <s v="HERITAGE PRESCHOOL       484-431-6515 PA"/>
    <x v="31"/>
    <n v="-210"/>
    <x v="0"/>
  </r>
  <r>
    <x v="24"/>
    <s v="USAA_CC"/>
    <s v="MED*MATERNOHIO CLINICAL  614-457-5730 OH"/>
    <x v="7"/>
    <n v="-24"/>
    <x v="0"/>
  </r>
  <r>
    <x v="24"/>
    <s v="USAA_CC"/>
    <s v="NAVY EXCHANGE 050416     MECHANICSBURGVA"/>
    <x v="17"/>
    <n v="-13"/>
    <x v="0"/>
  </r>
  <r>
    <x v="25"/>
    <s v="USAA_CC"/>
    <s v="TRADER JOE'S #569 QPS    CAMP HILL    PA"/>
    <x v="5"/>
    <n v="-50.52"/>
    <x v="0"/>
  </r>
  <r>
    <x v="25"/>
    <s v="USAA_Savings"/>
    <s v="INTEREST PAID"/>
    <x v="11"/>
    <n v="0.12"/>
    <x v="1"/>
  </r>
  <r>
    <x v="25"/>
    <s v="USAA_Checking"/>
    <s v="Travel Pay"/>
    <x v="19"/>
    <n v="614.79"/>
    <x v="1"/>
  </r>
  <r>
    <x v="25"/>
    <s v="USAA_Checking"/>
    <s v="DFAS-CLEVELAND   NAVY ACT   ***********1645"/>
    <x v="33"/>
    <n v="3116.22"/>
    <x v="1"/>
  </r>
  <r>
    <x v="26"/>
    <s v="USAA_Checking"/>
    <s v="USAA FUNDS TRANSFER DB"/>
    <x v="0"/>
    <n v="-3000"/>
    <x v="0"/>
  </r>
  <r>
    <x v="26"/>
    <s v="USAA_Checking"/>
    <s v="USAA FUNDS TRANSFER DB"/>
    <x v="0"/>
    <n v="-300"/>
    <x v="0"/>
  </r>
  <r>
    <x v="26"/>
    <s v="USAA_Checking"/>
    <s v="USAA FUNDS TRANSFER DB"/>
    <x v="1"/>
    <n v="-50"/>
    <x v="0"/>
  </r>
  <r>
    <x v="26"/>
    <s v="USAA_Savings"/>
    <s v="USAA FUNDS TRANSFER CR"/>
    <x v="0"/>
    <n v="300"/>
    <x v="1"/>
  </r>
  <r>
    <x v="26"/>
    <s v="USAA_Savings"/>
    <s v="USAA FUNDS TRANSFER CR"/>
    <x v="0"/>
    <n v="3000"/>
    <x v="1"/>
  </r>
  <r>
    <x v="27"/>
    <s v="USAA_CC"/>
    <s v="OH CSW BD MISC FEE       614-752-5161 OH"/>
    <x v="32"/>
    <n v="-25"/>
    <x v="0"/>
  </r>
  <r>
    <x v="27"/>
    <s v="USAA_CC"/>
    <s v="FBI IDENTIFICATION RECORD304-625-5590 WV"/>
    <x v="32"/>
    <n v="-18"/>
    <x v="0"/>
  </r>
  <r>
    <x v="27"/>
    <s v="USAA_CC"/>
    <s v="STARBUCKS STORE 22656    MECHANICSBURGPA"/>
    <x v="12"/>
    <n v="-13.41"/>
    <x v="0"/>
  </r>
  <r>
    <x v="27"/>
    <s v="USAA_CC"/>
    <s v="PARCHMENT-UNIV DOCS      480-719-1646 AZ"/>
    <x v="32"/>
    <n v="-10"/>
    <x v="0"/>
  </r>
  <r>
    <x v="27"/>
    <s v="USAA_CC"/>
    <s v="CHICK-FIL-A #02167       MECHANICSBURGPA"/>
    <x v="12"/>
    <n v="-8.9"/>
    <x v="0"/>
  </r>
  <r>
    <x v="27"/>
    <s v="USAA_CC"/>
    <s v="NPDB NPDB.HRSA.GOV       800-767-6732 VA"/>
    <x v="32"/>
    <n v="-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0C13B-AC88-4747-AFC0-996355F07F2B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7" firstHeaderRow="1" firstDataRow="2" firstDataCol="1" rowPageCount="1" colPageCount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35">
        <item x="10"/>
        <item x="20"/>
        <item x="11"/>
        <item x="27"/>
        <item x="30"/>
        <item x="23"/>
        <item x="28"/>
        <item x="18"/>
        <item x="24"/>
        <item x="16"/>
        <item x="1"/>
        <item x="31"/>
        <item x="2"/>
        <item x="21"/>
        <item x="8"/>
        <item x="5"/>
        <item x="26"/>
        <item x="15"/>
        <item x="13"/>
        <item x="3"/>
        <item x="6"/>
        <item x="29"/>
        <item x="25"/>
        <item x="22"/>
        <item x="33"/>
        <item x="7"/>
        <item x="9"/>
        <item x="19"/>
        <item x="17"/>
        <item x="32"/>
        <item x="12"/>
        <item x="0"/>
        <item x="4"/>
        <item x="14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3">
    <i>
      <x v="8"/>
    </i>
    <i>
      <x v="9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F125" totalsRowShown="0" headerRowDxfId="7" dataDxfId="6">
  <autoFilter ref="A1:F125" xr:uid="{873B626F-84B1-204D-BA29-18F956DFEC2E}"/>
  <sortState xmlns:xlrd2="http://schemas.microsoft.com/office/spreadsheetml/2017/richdata2" ref="A2:F125">
    <sortCondition ref="A1:A125"/>
  </sortState>
  <tableColumns count="6">
    <tableColumn id="1" xr3:uid="{36D6B367-4586-164A-BAFD-F61BD8D7B0D8}" name="Date" dataDxfId="5"/>
    <tableColumn id="2" xr3:uid="{163A618F-4E2A-CF42-8DEE-891E741B2D57}" name="Source" dataDxfId="4"/>
    <tableColumn id="3" xr3:uid="{49FF6B6D-B6DF-3C46-990B-4A21BE1D1B1E}" name="Transaction" dataDxfId="3"/>
    <tableColumn id="4" xr3:uid="{84AF5D09-AAE0-8848-B5A8-C38A5769933E}" name="Category" dataDxfId="2"/>
    <tableColumn id="5" xr3:uid="{0A1EF426-6D1D-AF40-9C65-9FAE6E780C77}" name="Amount" dataDxfId="1"/>
    <tableColumn id="6" xr3:uid="{BA3274DD-10C7-F14A-8D5D-C0FF14C09BB2}" name="Typ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F125"/>
  <sheetViews>
    <sheetView tabSelected="1" workbookViewId="0">
      <selection activeCell="D108" sqref="D108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6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  <c r="F1" s="1" t="s">
        <v>118</v>
      </c>
    </row>
    <row r="2" spans="1:6" x14ac:dyDescent="0.2">
      <c r="A2" s="5">
        <v>44774</v>
      </c>
      <c r="B2" s="6" t="s">
        <v>7</v>
      </c>
      <c r="C2" s="6" t="s">
        <v>6</v>
      </c>
      <c r="D2" s="6" t="s">
        <v>8</v>
      </c>
      <c r="E2" s="6">
        <v>-50</v>
      </c>
      <c r="F2" s="6" t="s">
        <v>119</v>
      </c>
    </row>
    <row r="3" spans="1:6" x14ac:dyDescent="0.2">
      <c r="A3" s="5">
        <v>44774</v>
      </c>
      <c r="B3" s="6" t="s">
        <v>23</v>
      </c>
      <c r="C3" s="6" t="s">
        <v>29</v>
      </c>
      <c r="D3" s="6" t="s">
        <v>30</v>
      </c>
      <c r="E3" s="6">
        <v>-12</v>
      </c>
      <c r="F3" s="6" t="s">
        <v>119</v>
      </c>
    </row>
    <row r="4" spans="1:6" x14ac:dyDescent="0.2">
      <c r="A4" s="5">
        <v>44774</v>
      </c>
      <c r="B4" s="6" t="s">
        <v>7</v>
      </c>
      <c r="C4" s="6" t="s">
        <v>6</v>
      </c>
      <c r="D4" s="6" t="s">
        <v>9</v>
      </c>
      <c r="E4" s="6">
        <v>-300</v>
      </c>
      <c r="F4" s="6" t="s">
        <v>119</v>
      </c>
    </row>
    <row r="5" spans="1:6" x14ac:dyDescent="0.2">
      <c r="A5" s="5">
        <v>44774</v>
      </c>
      <c r="B5" s="6" t="s">
        <v>18</v>
      </c>
      <c r="C5" s="6" t="s">
        <v>17</v>
      </c>
      <c r="D5" s="6" t="s">
        <v>9</v>
      </c>
      <c r="E5" s="6">
        <f>--300</f>
        <v>300</v>
      </c>
      <c r="F5" s="6" t="s">
        <v>120</v>
      </c>
    </row>
    <row r="6" spans="1:6" x14ac:dyDescent="0.2">
      <c r="A6" s="5">
        <v>44776</v>
      </c>
      <c r="B6" s="6" t="s">
        <v>23</v>
      </c>
      <c r="C6" s="6" t="s">
        <v>22</v>
      </c>
      <c r="D6" s="6" t="s">
        <v>34</v>
      </c>
      <c r="E6" s="6">
        <v>-5.93</v>
      </c>
      <c r="F6" s="6" t="s">
        <v>119</v>
      </c>
    </row>
    <row r="7" spans="1:6" x14ac:dyDescent="0.2">
      <c r="A7" s="5">
        <v>44776</v>
      </c>
      <c r="B7" s="6" t="s">
        <v>23</v>
      </c>
      <c r="C7" s="6" t="s">
        <v>21</v>
      </c>
      <c r="D7" s="6" t="s">
        <v>12</v>
      </c>
      <c r="E7" s="6">
        <v>-36</v>
      </c>
      <c r="F7" s="6" t="s">
        <v>119</v>
      </c>
    </row>
    <row r="8" spans="1:6" x14ac:dyDescent="0.2">
      <c r="A8" s="5">
        <v>44776</v>
      </c>
      <c r="B8" s="6" t="s">
        <v>7</v>
      </c>
      <c r="C8" s="6" t="s">
        <v>25</v>
      </c>
      <c r="D8" s="6" t="s">
        <v>12</v>
      </c>
      <c r="E8" s="6">
        <v>-26.34</v>
      </c>
      <c r="F8" s="6" t="s">
        <v>119</v>
      </c>
    </row>
    <row r="9" spans="1:6" x14ac:dyDescent="0.2">
      <c r="A9" s="5">
        <v>44776</v>
      </c>
      <c r="B9" s="6" t="s">
        <v>23</v>
      </c>
      <c r="C9" s="6" t="s">
        <v>28</v>
      </c>
      <c r="D9" s="6" t="s">
        <v>33</v>
      </c>
      <c r="E9" s="6">
        <v>-847.99</v>
      </c>
      <c r="F9" s="6" t="s">
        <v>119</v>
      </c>
    </row>
    <row r="10" spans="1:6" x14ac:dyDescent="0.2">
      <c r="A10" s="5">
        <v>44776</v>
      </c>
      <c r="B10" s="6" t="s">
        <v>7</v>
      </c>
      <c r="C10" s="6" t="s">
        <v>26</v>
      </c>
      <c r="D10" s="6" t="s">
        <v>10</v>
      </c>
      <c r="E10" s="6">
        <v>-35.880000000000003</v>
      </c>
      <c r="F10" s="6" t="s">
        <v>119</v>
      </c>
    </row>
    <row r="11" spans="1:6" x14ac:dyDescent="0.2">
      <c r="A11" s="5">
        <v>44776</v>
      </c>
      <c r="B11" s="6" t="s">
        <v>23</v>
      </c>
      <c r="C11" s="6" t="s">
        <v>20</v>
      </c>
      <c r="D11" s="6" t="s">
        <v>32</v>
      </c>
      <c r="E11" s="6">
        <v>-24</v>
      </c>
      <c r="F11" s="6" t="s">
        <v>119</v>
      </c>
    </row>
    <row r="12" spans="1:6" x14ac:dyDescent="0.2">
      <c r="A12" s="5">
        <v>44776</v>
      </c>
      <c r="B12" s="6" t="s">
        <v>7</v>
      </c>
      <c r="C12" s="6" t="s">
        <v>25</v>
      </c>
      <c r="D12" s="6" t="s">
        <v>11</v>
      </c>
      <c r="E12" s="6">
        <f>--3.19</f>
        <v>3.19</v>
      </c>
      <c r="F12" s="6" t="s">
        <v>120</v>
      </c>
    </row>
    <row r="13" spans="1:6" x14ac:dyDescent="0.2">
      <c r="A13" s="5">
        <v>44776</v>
      </c>
      <c r="B13" s="6" t="s">
        <v>7</v>
      </c>
      <c r="C13" s="6" t="s">
        <v>25</v>
      </c>
      <c r="D13" s="6" t="s">
        <v>14</v>
      </c>
      <c r="E13" s="6">
        <f>-85.23-E12</f>
        <v>-88.42</v>
      </c>
      <c r="F13" s="6" t="s">
        <v>119</v>
      </c>
    </row>
    <row r="14" spans="1:6" x14ac:dyDescent="0.2">
      <c r="A14" s="5">
        <v>44778</v>
      </c>
      <c r="B14" s="6" t="s">
        <v>7</v>
      </c>
      <c r="C14" s="6" t="s">
        <v>24</v>
      </c>
      <c r="D14" s="6" t="s">
        <v>16</v>
      </c>
      <c r="E14" s="6">
        <v>-22.5</v>
      </c>
      <c r="F14" s="6" t="s">
        <v>119</v>
      </c>
    </row>
    <row r="15" spans="1:6" x14ac:dyDescent="0.2">
      <c r="A15" s="5">
        <v>44778</v>
      </c>
      <c r="B15" s="6" t="s">
        <v>7</v>
      </c>
      <c r="C15" s="6" t="s">
        <v>5</v>
      </c>
      <c r="D15" s="6" t="s">
        <v>15</v>
      </c>
      <c r="E15" s="6">
        <f>--2.5</f>
        <v>2.5</v>
      </c>
      <c r="F15" s="6" t="s">
        <v>120</v>
      </c>
    </row>
    <row r="16" spans="1:6" x14ac:dyDescent="0.2">
      <c r="A16" s="5">
        <v>44778</v>
      </c>
      <c r="B16" s="6" t="s">
        <v>23</v>
      </c>
      <c r="C16" s="6" t="s">
        <v>19</v>
      </c>
      <c r="D16" s="6" t="s">
        <v>30</v>
      </c>
      <c r="E16" s="6">
        <v>-117</v>
      </c>
      <c r="F16" s="6" t="s">
        <v>119</v>
      </c>
    </row>
    <row r="17" spans="1:6" x14ac:dyDescent="0.2">
      <c r="A17" s="5">
        <v>44778</v>
      </c>
      <c r="B17" s="6" t="s">
        <v>23</v>
      </c>
      <c r="C17" s="6" t="s">
        <v>24</v>
      </c>
      <c r="D17" s="6" t="s">
        <v>12</v>
      </c>
      <c r="E17" s="6">
        <v>-9.5299999999999994</v>
      </c>
      <c r="F17" s="6" t="s">
        <v>119</v>
      </c>
    </row>
    <row r="18" spans="1:6" x14ac:dyDescent="0.2">
      <c r="A18" s="5">
        <v>44778</v>
      </c>
      <c r="B18" s="6" t="s">
        <v>23</v>
      </c>
      <c r="C18" s="6" t="s">
        <v>24</v>
      </c>
      <c r="D18" s="6" t="s">
        <v>12</v>
      </c>
      <c r="E18" s="6">
        <v>-7.21</v>
      </c>
      <c r="F18" s="6" t="s">
        <v>119</v>
      </c>
    </row>
    <row r="19" spans="1:6" x14ac:dyDescent="0.2">
      <c r="A19" s="5">
        <v>44779</v>
      </c>
      <c r="B19" s="6" t="s">
        <v>23</v>
      </c>
      <c r="C19" s="6" t="s">
        <v>27</v>
      </c>
      <c r="D19" s="6" t="s">
        <v>30</v>
      </c>
      <c r="E19" s="6">
        <v>-19.71</v>
      </c>
      <c r="F19" s="6" t="s">
        <v>119</v>
      </c>
    </row>
    <row r="20" spans="1:6" x14ac:dyDescent="0.2">
      <c r="A20" s="5">
        <v>44779</v>
      </c>
      <c r="B20" s="6" t="s">
        <v>23</v>
      </c>
      <c r="C20" s="6" t="s">
        <v>35</v>
      </c>
      <c r="D20" s="6" t="s">
        <v>31</v>
      </c>
      <c r="E20" s="6">
        <v>-47.94</v>
      </c>
      <c r="F20" s="6" t="s">
        <v>119</v>
      </c>
    </row>
    <row r="21" spans="1:6" x14ac:dyDescent="0.2">
      <c r="A21" s="5">
        <v>44780</v>
      </c>
      <c r="B21" s="6" t="s">
        <v>23</v>
      </c>
      <c r="C21" s="6" t="s">
        <v>52</v>
      </c>
      <c r="D21" s="6" t="s">
        <v>56</v>
      </c>
      <c r="E21" s="6">
        <v>-97.9</v>
      </c>
      <c r="F21" s="6" t="s">
        <v>119</v>
      </c>
    </row>
    <row r="22" spans="1:6" x14ac:dyDescent="0.2">
      <c r="A22" s="5">
        <v>44782</v>
      </c>
      <c r="B22" s="6" t="s">
        <v>23</v>
      </c>
      <c r="C22" s="6" t="s">
        <v>51</v>
      </c>
      <c r="D22" s="6" t="s">
        <v>55</v>
      </c>
      <c r="E22" s="6">
        <v>-2.99</v>
      </c>
      <c r="F22" s="6" t="s">
        <v>119</v>
      </c>
    </row>
    <row r="23" spans="1:6" x14ac:dyDescent="0.2">
      <c r="A23" s="5">
        <v>44782</v>
      </c>
      <c r="B23" s="6" t="s">
        <v>7</v>
      </c>
      <c r="C23" s="6" t="s">
        <v>25</v>
      </c>
      <c r="D23" s="6" t="s">
        <v>39</v>
      </c>
      <c r="E23" s="6">
        <v>-42.99</v>
      </c>
      <c r="F23" s="6" t="s">
        <v>119</v>
      </c>
    </row>
    <row r="24" spans="1:6" x14ac:dyDescent="0.2">
      <c r="A24" s="5">
        <v>44782</v>
      </c>
      <c r="B24" s="6" t="s">
        <v>23</v>
      </c>
      <c r="C24" s="6" t="s">
        <v>45</v>
      </c>
      <c r="D24" s="6" t="s">
        <v>12</v>
      </c>
      <c r="E24" s="6">
        <v>-32</v>
      </c>
      <c r="F24" s="6" t="s">
        <v>119</v>
      </c>
    </row>
    <row r="25" spans="1:6" x14ac:dyDescent="0.2">
      <c r="A25" s="5">
        <v>44782</v>
      </c>
      <c r="B25" s="6" t="s">
        <v>7</v>
      </c>
      <c r="C25" s="6" t="s">
        <v>25</v>
      </c>
      <c r="D25" s="6" t="s">
        <v>12</v>
      </c>
      <c r="E25" s="6">
        <f>-5.49-1.19</f>
        <v>-6.68</v>
      </c>
      <c r="F25" s="6" t="s">
        <v>119</v>
      </c>
    </row>
    <row r="26" spans="1:6" x14ac:dyDescent="0.2">
      <c r="A26" s="5">
        <v>44782</v>
      </c>
      <c r="B26" s="6" t="s">
        <v>7</v>
      </c>
      <c r="C26" s="6" t="s">
        <v>25</v>
      </c>
      <c r="D26" s="6" t="s">
        <v>43</v>
      </c>
      <c r="E26" s="6">
        <v>-50.35</v>
      </c>
      <c r="F26" s="6" t="s">
        <v>119</v>
      </c>
    </row>
    <row r="27" spans="1:6" x14ac:dyDescent="0.2">
      <c r="A27" s="5">
        <v>44782</v>
      </c>
      <c r="B27" s="6" t="s">
        <v>7</v>
      </c>
      <c r="C27" s="6" t="s">
        <v>25</v>
      </c>
      <c r="D27" s="6" t="s">
        <v>11</v>
      </c>
      <c r="E27" s="6">
        <v>-6.33</v>
      </c>
      <c r="F27" s="6" t="s">
        <v>119</v>
      </c>
    </row>
    <row r="28" spans="1:6" x14ac:dyDescent="0.2">
      <c r="A28" s="5">
        <v>44782</v>
      </c>
      <c r="B28" s="6" t="s">
        <v>7</v>
      </c>
      <c r="C28" s="6" t="s">
        <v>25</v>
      </c>
      <c r="D28" s="6" t="s">
        <v>11</v>
      </c>
      <c r="E28" s="6">
        <v>-5.12</v>
      </c>
      <c r="F28" s="6" t="s">
        <v>119</v>
      </c>
    </row>
    <row r="29" spans="1:6" x14ac:dyDescent="0.2">
      <c r="A29" s="5">
        <v>44782</v>
      </c>
      <c r="B29" s="6" t="s">
        <v>7</v>
      </c>
      <c r="C29" s="6" t="s">
        <v>25</v>
      </c>
      <c r="D29" s="6" t="s">
        <v>42</v>
      </c>
      <c r="E29" s="6">
        <v>-18.690000000000001</v>
      </c>
      <c r="F29" s="6" t="s">
        <v>119</v>
      </c>
    </row>
    <row r="30" spans="1:6" x14ac:dyDescent="0.2">
      <c r="A30" s="5">
        <v>44782</v>
      </c>
      <c r="B30" s="6" t="s">
        <v>7</v>
      </c>
      <c r="C30" s="6" t="s">
        <v>36</v>
      </c>
      <c r="D30" s="6" t="s">
        <v>38</v>
      </c>
      <c r="E30" s="6">
        <v>-121.08</v>
      </c>
      <c r="F30" s="6" t="s">
        <v>119</v>
      </c>
    </row>
    <row r="31" spans="1:6" x14ac:dyDescent="0.2">
      <c r="A31" s="5">
        <v>44783</v>
      </c>
      <c r="B31" s="6" t="s">
        <v>7</v>
      </c>
      <c r="C31" s="6" t="s">
        <v>37</v>
      </c>
      <c r="D31" s="6" t="s">
        <v>40</v>
      </c>
      <c r="E31" s="6">
        <f>--4428.13</f>
        <v>4428.13</v>
      </c>
      <c r="F31" s="6" t="s">
        <v>120</v>
      </c>
    </row>
    <row r="32" spans="1:6" x14ac:dyDescent="0.2">
      <c r="A32" s="5">
        <v>44784</v>
      </c>
      <c r="B32" s="6" t="s">
        <v>23</v>
      </c>
      <c r="C32" s="6" t="s">
        <v>49</v>
      </c>
      <c r="D32" s="6" t="s">
        <v>12</v>
      </c>
      <c r="E32" s="6">
        <v>-195.11</v>
      </c>
      <c r="F32" s="6" t="s">
        <v>119</v>
      </c>
    </row>
    <row r="33" spans="1:6" x14ac:dyDescent="0.2">
      <c r="A33" s="5">
        <v>44784</v>
      </c>
      <c r="B33" s="6" t="s">
        <v>23</v>
      </c>
      <c r="C33" s="6" t="s">
        <v>50</v>
      </c>
      <c r="D33" s="6" t="s">
        <v>11</v>
      </c>
      <c r="E33" s="6">
        <v>-13.36</v>
      </c>
      <c r="F33" s="6" t="s">
        <v>119</v>
      </c>
    </row>
    <row r="34" spans="1:6" x14ac:dyDescent="0.2">
      <c r="A34" s="5">
        <v>44785</v>
      </c>
      <c r="B34" s="6" t="s">
        <v>23</v>
      </c>
      <c r="C34" s="6" t="s">
        <v>53</v>
      </c>
      <c r="D34" s="6" t="s">
        <v>54</v>
      </c>
      <c r="E34" s="6">
        <v>-103.59</v>
      </c>
      <c r="F34" s="6" t="s">
        <v>119</v>
      </c>
    </row>
    <row r="35" spans="1:6" x14ac:dyDescent="0.2">
      <c r="A35" s="5">
        <v>44785</v>
      </c>
      <c r="B35" s="6" t="s">
        <v>23</v>
      </c>
      <c r="C35" s="6" t="s">
        <v>47</v>
      </c>
      <c r="D35" s="6" t="s">
        <v>44</v>
      </c>
      <c r="E35" s="6">
        <v>-82.78</v>
      </c>
      <c r="F35" s="6" t="s">
        <v>119</v>
      </c>
    </row>
    <row r="36" spans="1:6" x14ac:dyDescent="0.2">
      <c r="A36" s="5">
        <v>44785</v>
      </c>
      <c r="B36" s="6" t="s">
        <v>7</v>
      </c>
      <c r="C36" s="6" t="s">
        <v>37</v>
      </c>
      <c r="D36" s="6" t="s">
        <v>41</v>
      </c>
      <c r="E36" s="6">
        <f>--2856.77</f>
        <v>2856.77</v>
      </c>
      <c r="F36" s="6" t="s">
        <v>120</v>
      </c>
    </row>
    <row r="37" spans="1:6" x14ac:dyDescent="0.2">
      <c r="A37" s="5">
        <v>44785</v>
      </c>
      <c r="B37" s="6" t="s">
        <v>23</v>
      </c>
      <c r="C37" s="6" t="s">
        <v>48</v>
      </c>
      <c r="D37" s="6" t="s">
        <v>31</v>
      </c>
      <c r="E37" s="6">
        <v>-29.47</v>
      </c>
      <c r="F37" s="6" t="s">
        <v>119</v>
      </c>
    </row>
    <row r="38" spans="1:6" x14ac:dyDescent="0.2">
      <c r="A38" s="5">
        <v>44786</v>
      </c>
      <c r="B38" s="6" t="s">
        <v>23</v>
      </c>
      <c r="C38" s="6" t="s">
        <v>46</v>
      </c>
      <c r="D38" s="6" t="s">
        <v>31</v>
      </c>
      <c r="E38" s="6">
        <v>-9.5299999999999994</v>
      </c>
      <c r="F38" s="6" t="s">
        <v>119</v>
      </c>
    </row>
    <row r="39" spans="1:6" x14ac:dyDescent="0.2">
      <c r="A39" s="5">
        <v>44787</v>
      </c>
      <c r="B39" s="6" t="s">
        <v>23</v>
      </c>
      <c r="C39" s="6" t="s">
        <v>28</v>
      </c>
      <c r="D39" s="6" t="s">
        <v>60</v>
      </c>
      <c r="E39" s="6">
        <v>-37.78</v>
      </c>
      <c r="F39" s="6" t="s">
        <v>119</v>
      </c>
    </row>
    <row r="40" spans="1:6" x14ac:dyDescent="0.2">
      <c r="A40" s="5">
        <v>44787</v>
      </c>
      <c r="B40" s="6" t="s">
        <v>23</v>
      </c>
      <c r="C40" s="6" t="s">
        <v>28</v>
      </c>
      <c r="D40" s="6" t="s">
        <v>12</v>
      </c>
      <c r="E40" s="6">
        <v>-134.43</v>
      </c>
      <c r="F40" s="6" t="s">
        <v>119</v>
      </c>
    </row>
    <row r="41" spans="1:6" x14ac:dyDescent="0.2">
      <c r="A41" s="5">
        <v>44787</v>
      </c>
      <c r="B41" s="6" t="s">
        <v>23</v>
      </c>
      <c r="C41" s="6" t="s">
        <v>69</v>
      </c>
      <c r="D41" s="6" t="s">
        <v>56</v>
      </c>
      <c r="E41" s="6">
        <v>-82.58</v>
      </c>
      <c r="F41" s="6" t="s">
        <v>119</v>
      </c>
    </row>
    <row r="42" spans="1:6" x14ac:dyDescent="0.2">
      <c r="A42" s="5">
        <v>44787</v>
      </c>
      <c r="B42" s="6" t="s">
        <v>23</v>
      </c>
      <c r="C42" s="6" t="s">
        <v>28</v>
      </c>
      <c r="D42" s="6" t="s">
        <v>42</v>
      </c>
      <c r="E42" s="6">
        <v>-10.99</v>
      </c>
      <c r="F42" s="6" t="s">
        <v>119</v>
      </c>
    </row>
    <row r="43" spans="1:6" x14ac:dyDescent="0.2">
      <c r="A43" s="5">
        <v>44788</v>
      </c>
      <c r="B43" s="6" t="s">
        <v>7</v>
      </c>
      <c r="C43" s="6" t="s">
        <v>58</v>
      </c>
      <c r="D43" s="6" t="s">
        <v>123</v>
      </c>
      <c r="E43" s="6">
        <v>-1935.13</v>
      </c>
      <c r="F43" s="6" t="s">
        <v>119</v>
      </c>
    </row>
    <row r="44" spans="1:6" x14ac:dyDescent="0.2">
      <c r="A44" s="5">
        <v>44788</v>
      </c>
      <c r="B44" s="6" t="s">
        <v>23</v>
      </c>
      <c r="C44" s="6" t="s">
        <v>66</v>
      </c>
      <c r="D44" s="6" t="s">
        <v>123</v>
      </c>
      <c r="E44" s="6">
        <f>--1935.13</f>
        <v>1935.13</v>
      </c>
      <c r="F44" s="6" t="s">
        <v>120</v>
      </c>
    </row>
    <row r="45" spans="1:6" x14ac:dyDescent="0.2">
      <c r="A45" s="5">
        <v>44788</v>
      </c>
      <c r="B45" s="6" t="s">
        <v>7</v>
      </c>
      <c r="C45" s="6" t="s">
        <v>6</v>
      </c>
      <c r="D45" s="6" t="s">
        <v>8</v>
      </c>
      <c r="E45" s="6">
        <v>-50</v>
      </c>
      <c r="F45" s="6" t="s">
        <v>119</v>
      </c>
    </row>
    <row r="46" spans="1:6" x14ac:dyDescent="0.2">
      <c r="A46" s="5">
        <v>44788</v>
      </c>
      <c r="B46" s="6" t="s">
        <v>7</v>
      </c>
      <c r="C46" s="6" t="s">
        <v>25</v>
      </c>
      <c r="D46" s="6" t="s">
        <v>12</v>
      </c>
      <c r="E46" s="6">
        <v>-16.55</v>
      </c>
      <c r="F46" s="6" t="s">
        <v>119</v>
      </c>
    </row>
    <row r="47" spans="1:6" x14ac:dyDescent="0.2">
      <c r="A47" s="5">
        <v>44788</v>
      </c>
      <c r="B47" s="6" t="s">
        <v>7</v>
      </c>
      <c r="C47" s="6" t="s">
        <v>25</v>
      </c>
      <c r="D47" s="6" t="s">
        <v>43</v>
      </c>
      <c r="E47" s="6">
        <v>-9.99</v>
      </c>
      <c r="F47" s="6" t="s">
        <v>119</v>
      </c>
    </row>
    <row r="48" spans="1:6" x14ac:dyDescent="0.2">
      <c r="A48" s="5">
        <v>44788</v>
      </c>
      <c r="B48" s="6" t="s">
        <v>23</v>
      </c>
      <c r="C48" s="6" t="s">
        <v>73</v>
      </c>
      <c r="D48" s="6" t="s">
        <v>32</v>
      </c>
      <c r="E48" s="6">
        <v>-24</v>
      </c>
      <c r="F48" s="6" t="s">
        <v>119</v>
      </c>
    </row>
    <row r="49" spans="1:6" x14ac:dyDescent="0.2">
      <c r="A49" s="5">
        <v>44788</v>
      </c>
      <c r="B49" s="6" t="s">
        <v>18</v>
      </c>
      <c r="C49" s="6" t="s">
        <v>63</v>
      </c>
      <c r="D49" s="6" t="s">
        <v>40</v>
      </c>
      <c r="E49" s="6">
        <f>--413</f>
        <v>413</v>
      </c>
      <c r="F49" s="6" t="s">
        <v>120</v>
      </c>
    </row>
    <row r="50" spans="1:6" x14ac:dyDescent="0.2">
      <c r="A50" s="5">
        <v>44788</v>
      </c>
      <c r="B50" s="6" t="s">
        <v>7</v>
      </c>
      <c r="C50" s="6" t="s">
        <v>6</v>
      </c>
      <c r="D50" s="6" t="s">
        <v>9</v>
      </c>
      <c r="E50" s="6">
        <v>-4500</v>
      </c>
      <c r="F50" s="6" t="s">
        <v>119</v>
      </c>
    </row>
    <row r="51" spans="1:6" x14ac:dyDescent="0.2">
      <c r="A51" s="5">
        <v>44788</v>
      </c>
      <c r="B51" s="6" t="s">
        <v>7</v>
      </c>
      <c r="C51" s="6" t="s">
        <v>6</v>
      </c>
      <c r="D51" s="6" t="s">
        <v>9</v>
      </c>
      <c r="E51" s="6">
        <v>-300</v>
      </c>
      <c r="F51" s="6" t="s">
        <v>119</v>
      </c>
    </row>
    <row r="52" spans="1:6" x14ac:dyDescent="0.2">
      <c r="A52" s="5">
        <v>44788</v>
      </c>
      <c r="B52" s="6" t="s">
        <v>18</v>
      </c>
      <c r="C52" s="6" t="s">
        <v>17</v>
      </c>
      <c r="D52" s="6" t="s">
        <v>9</v>
      </c>
      <c r="E52" s="6">
        <f>--300</f>
        <v>300</v>
      </c>
      <c r="F52" s="6" t="s">
        <v>120</v>
      </c>
    </row>
    <row r="53" spans="1:6" x14ac:dyDescent="0.2">
      <c r="A53" s="5">
        <v>44788</v>
      </c>
      <c r="B53" s="6" t="s">
        <v>18</v>
      </c>
      <c r="C53" s="6" t="s">
        <v>17</v>
      </c>
      <c r="D53" s="6" t="s">
        <v>9</v>
      </c>
      <c r="E53" s="6">
        <f>--4500</f>
        <v>4500</v>
      </c>
      <c r="F53" s="6" t="s">
        <v>120</v>
      </c>
    </row>
    <row r="54" spans="1:6" x14ac:dyDescent="0.2">
      <c r="A54" s="5">
        <v>44789</v>
      </c>
      <c r="B54" s="6" t="s">
        <v>23</v>
      </c>
      <c r="C54" s="6" t="s">
        <v>72</v>
      </c>
      <c r="D54" s="6" t="s">
        <v>12</v>
      </c>
      <c r="E54" s="6">
        <v>-60.05</v>
      </c>
      <c r="F54" s="6" t="s">
        <v>119</v>
      </c>
    </row>
    <row r="55" spans="1:6" x14ac:dyDescent="0.2">
      <c r="A55" s="5">
        <v>44789</v>
      </c>
      <c r="B55" s="6" t="s">
        <v>18</v>
      </c>
      <c r="C55" s="6" t="s">
        <v>62</v>
      </c>
      <c r="D55" s="6" t="s">
        <v>64</v>
      </c>
      <c r="E55" s="6">
        <v>-12000</v>
      </c>
      <c r="F55" s="6" t="s">
        <v>119</v>
      </c>
    </row>
    <row r="56" spans="1:6" x14ac:dyDescent="0.2">
      <c r="A56" s="5">
        <v>44791</v>
      </c>
      <c r="B56" s="6" t="s">
        <v>7</v>
      </c>
      <c r="C56" s="6" t="s">
        <v>57</v>
      </c>
      <c r="D56" s="6" t="s">
        <v>15</v>
      </c>
      <c r="E56" s="6">
        <f>--0.04</f>
        <v>0.04</v>
      </c>
      <c r="F56" s="6" t="s">
        <v>120</v>
      </c>
    </row>
    <row r="57" spans="1:6" x14ac:dyDescent="0.2">
      <c r="A57" s="5">
        <v>44791</v>
      </c>
      <c r="B57" s="6" t="s">
        <v>23</v>
      </c>
      <c r="C57" s="6" t="s">
        <v>70</v>
      </c>
      <c r="D57" s="6" t="s">
        <v>61</v>
      </c>
      <c r="E57" s="6">
        <v>-15.98</v>
      </c>
      <c r="F57" s="6" t="s">
        <v>119</v>
      </c>
    </row>
    <row r="58" spans="1:6" x14ac:dyDescent="0.2">
      <c r="A58" s="5">
        <v>44791</v>
      </c>
      <c r="B58" s="6" t="s">
        <v>23</v>
      </c>
      <c r="C58" s="6" t="s">
        <v>71</v>
      </c>
      <c r="D58" s="6" t="s">
        <v>67</v>
      </c>
      <c r="E58" s="6">
        <v>-23.1</v>
      </c>
      <c r="F58" s="6" t="s">
        <v>119</v>
      </c>
    </row>
    <row r="59" spans="1:6" x14ac:dyDescent="0.2">
      <c r="A59" s="5">
        <v>44792</v>
      </c>
      <c r="B59" s="6" t="s">
        <v>7</v>
      </c>
      <c r="C59" s="6" t="s">
        <v>25</v>
      </c>
      <c r="D59" s="6" t="s">
        <v>61</v>
      </c>
      <c r="E59" s="6">
        <v>-17.78</v>
      </c>
      <c r="F59" s="6" t="s">
        <v>119</v>
      </c>
    </row>
    <row r="60" spans="1:6" x14ac:dyDescent="0.2">
      <c r="A60" s="5">
        <v>44792</v>
      </c>
      <c r="B60" s="6" t="s">
        <v>7</v>
      </c>
      <c r="C60" s="6" t="s">
        <v>25</v>
      </c>
      <c r="D60" s="6" t="s">
        <v>60</v>
      </c>
      <c r="E60" s="6">
        <v>-14.08</v>
      </c>
      <c r="F60" s="6" t="s">
        <v>119</v>
      </c>
    </row>
    <row r="61" spans="1:6" x14ac:dyDescent="0.2">
      <c r="A61" s="5">
        <v>44792</v>
      </c>
      <c r="B61" s="6" t="s">
        <v>7</v>
      </c>
      <c r="C61" s="6" t="s">
        <v>25</v>
      </c>
      <c r="D61" s="6" t="s">
        <v>59</v>
      </c>
      <c r="E61" s="6">
        <v>-6</v>
      </c>
      <c r="F61" s="6" t="s">
        <v>119</v>
      </c>
    </row>
    <row r="62" spans="1:6" x14ac:dyDescent="0.2">
      <c r="A62" s="5">
        <v>44792</v>
      </c>
      <c r="B62" s="6" t="s">
        <v>7</v>
      </c>
      <c r="C62" s="6" t="s">
        <v>25</v>
      </c>
      <c r="D62" s="6" t="s">
        <v>12</v>
      </c>
      <c r="E62" s="6">
        <v>-19.87</v>
      </c>
      <c r="F62" s="6" t="s">
        <v>119</v>
      </c>
    </row>
    <row r="63" spans="1:6" x14ac:dyDescent="0.2">
      <c r="A63" s="5">
        <v>44792</v>
      </c>
      <c r="B63" s="6" t="s">
        <v>7</v>
      </c>
      <c r="C63" s="6" t="s">
        <v>25</v>
      </c>
      <c r="D63" s="6" t="s">
        <v>43</v>
      </c>
      <c r="E63" s="6">
        <v>-6</v>
      </c>
      <c r="F63" s="6" t="s">
        <v>119</v>
      </c>
    </row>
    <row r="64" spans="1:6" x14ac:dyDescent="0.2">
      <c r="A64" s="5">
        <v>44792</v>
      </c>
      <c r="B64" s="6" t="s">
        <v>23</v>
      </c>
      <c r="C64" s="6" t="s">
        <v>69</v>
      </c>
      <c r="D64" s="6" t="s">
        <v>56</v>
      </c>
      <c r="E64" s="6">
        <v>-57.39</v>
      </c>
      <c r="F64" s="6" t="s">
        <v>119</v>
      </c>
    </row>
    <row r="65" spans="1:6" x14ac:dyDescent="0.2">
      <c r="A65" s="5">
        <v>44792</v>
      </c>
      <c r="B65" s="6" t="s">
        <v>7</v>
      </c>
      <c r="C65" s="6" t="s">
        <v>25</v>
      </c>
      <c r="D65" s="6" t="s">
        <v>42</v>
      </c>
      <c r="E65" s="6">
        <v>-52.46</v>
      </c>
      <c r="F65" s="6" t="s">
        <v>119</v>
      </c>
    </row>
    <row r="66" spans="1:6" x14ac:dyDescent="0.2">
      <c r="A66" s="5">
        <v>44792</v>
      </c>
      <c r="B66" s="6" t="s">
        <v>7</v>
      </c>
      <c r="C66" s="6" t="s">
        <v>25</v>
      </c>
      <c r="D66" s="6" t="s">
        <v>31</v>
      </c>
      <c r="E66" s="6">
        <v>-13.95</v>
      </c>
      <c r="F66" s="6" t="s">
        <v>119</v>
      </c>
    </row>
    <row r="67" spans="1:6" x14ac:dyDescent="0.2">
      <c r="A67" s="5">
        <v>44793</v>
      </c>
      <c r="B67" s="6" t="s">
        <v>23</v>
      </c>
      <c r="C67" s="6" t="s">
        <v>68</v>
      </c>
      <c r="D67" s="6" t="s">
        <v>65</v>
      </c>
      <c r="E67" s="6">
        <v>-39.99</v>
      </c>
      <c r="F67" s="6" t="s">
        <v>119</v>
      </c>
    </row>
    <row r="68" spans="1:6" x14ac:dyDescent="0.2">
      <c r="A68" s="5">
        <v>44795</v>
      </c>
      <c r="B68" s="6" t="s">
        <v>7</v>
      </c>
      <c r="C68" s="6" t="s">
        <v>76</v>
      </c>
      <c r="D68" s="6" t="s">
        <v>124</v>
      </c>
      <c r="E68" s="6">
        <v>-883.65</v>
      </c>
      <c r="F68" s="6" t="s">
        <v>119</v>
      </c>
    </row>
    <row r="69" spans="1:6" x14ac:dyDescent="0.2">
      <c r="A69" s="5">
        <v>44796</v>
      </c>
      <c r="B69" s="6" t="s">
        <v>23</v>
      </c>
      <c r="C69" s="6" t="s">
        <v>90</v>
      </c>
      <c r="D69" s="6" t="s">
        <v>91</v>
      </c>
      <c r="E69" s="6">
        <v>-145.75</v>
      </c>
      <c r="F69" s="6" t="s">
        <v>119</v>
      </c>
    </row>
    <row r="70" spans="1:6" x14ac:dyDescent="0.2">
      <c r="A70" s="5">
        <v>44796</v>
      </c>
      <c r="B70" s="6" t="s">
        <v>23</v>
      </c>
      <c r="C70" s="6" t="s">
        <v>86</v>
      </c>
      <c r="D70" s="6" t="s">
        <v>44</v>
      </c>
      <c r="E70" s="6">
        <v>-65.05</v>
      </c>
      <c r="F70" s="6" t="s">
        <v>119</v>
      </c>
    </row>
    <row r="71" spans="1:6" x14ac:dyDescent="0.2">
      <c r="A71" s="5">
        <v>44796</v>
      </c>
      <c r="B71" s="6" t="s">
        <v>23</v>
      </c>
      <c r="C71" s="6" t="s">
        <v>88</v>
      </c>
      <c r="D71" s="6" t="s">
        <v>12</v>
      </c>
      <c r="E71" s="6">
        <v>-14.11</v>
      </c>
      <c r="F71" s="6" t="s">
        <v>119</v>
      </c>
    </row>
    <row r="72" spans="1:6" x14ac:dyDescent="0.2">
      <c r="A72" s="5">
        <v>44796</v>
      </c>
      <c r="B72" s="6" t="s">
        <v>23</v>
      </c>
      <c r="C72" s="6" t="s">
        <v>89</v>
      </c>
      <c r="D72" s="6" t="s">
        <v>32</v>
      </c>
      <c r="E72" s="6">
        <v>-24.5</v>
      </c>
      <c r="F72" s="6" t="s">
        <v>119</v>
      </c>
    </row>
    <row r="73" spans="1:6" x14ac:dyDescent="0.2">
      <c r="A73" s="5">
        <v>44796</v>
      </c>
      <c r="B73" s="6" t="s">
        <v>23</v>
      </c>
      <c r="C73" s="6" t="s">
        <v>87</v>
      </c>
      <c r="D73" s="6" t="s">
        <v>11</v>
      </c>
      <c r="E73" s="6">
        <v>-10</v>
      </c>
      <c r="F73" s="6" t="s">
        <v>119</v>
      </c>
    </row>
    <row r="74" spans="1:6" x14ac:dyDescent="0.2">
      <c r="A74" s="5">
        <v>44797</v>
      </c>
      <c r="B74" s="6" t="s">
        <v>7</v>
      </c>
      <c r="C74" s="6" t="s">
        <v>25</v>
      </c>
      <c r="D74" s="6" t="s">
        <v>60</v>
      </c>
      <c r="E74" s="6">
        <f>--33.08</f>
        <v>33.08</v>
      </c>
      <c r="F74" s="6" t="s">
        <v>120</v>
      </c>
    </row>
    <row r="75" spans="1:6" x14ac:dyDescent="0.2">
      <c r="A75" s="5">
        <v>44797</v>
      </c>
      <c r="B75" s="6" t="s">
        <v>7</v>
      </c>
      <c r="C75" s="6" t="s">
        <v>25</v>
      </c>
      <c r="D75" s="6" t="s">
        <v>75</v>
      </c>
      <c r="E75" s="6">
        <v>-28.47</v>
      </c>
      <c r="F75" s="6" t="s">
        <v>119</v>
      </c>
    </row>
    <row r="76" spans="1:6" x14ac:dyDescent="0.2">
      <c r="A76" s="5">
        <v>44797</v>
      </c>
      <c r="B76" s="6" t="s">
        <v>7</v>
      </c>
      <c r="C76" s="6" t="s">
        <v>25</v>
      </c>
      <c r="D76" s="6" t="s">
        <v>12</v>
      </c>
      <c r="E76" s="6">
        <v>-34.79</v>
      </c>
      <c r="F76" s="6" t="s">
        <v>119</v>
      </c>
    </row>
    <row r="77" spans="1:6" x14ac:dyDescent="0.2">
      <c r="A77" s="5">
        <v>44797</v>
      </c>
      <c r="B77" s="6" t="s">
        <v>7</v>
      </c>
      <c r="C77" s="6" t="s">
        <v>25</v>
      </c>
      <c r="D77" s="6" t="s">
        <v>12</v>
      </c>
      <c r="E77" s="6">
        <v>-7.48</v>
      </c>
      <c r="F77" s="6" t="s">
        <v>119</v>
      </c>
    </row>
    <row r="78" spans="1:6" x14ac:dyDescent="0.2">
      <c r="A78" s="5">
        <v>44797</v>
      </c>
      <c r="B78" s="6" t="s">
        <v>7</v>
      </c>
      <c r="C78" s="6" t="s">
        <v>25</v>
      </c>
      <c r="D78" s="6" t="s">
        <v>65</v>
      </c>
      <c r="E78" s="6">
        <v>-53.71</v>
      </c>
      <c r="F78" s="6" t="s">
        <v>119</v>
      </c>
    </row>
    <row r="79" spans="1:6" x14ac:dyDescent="0.2">
      <c r="A79" s="5">
        <v>44797</v>
      </c>
      <c r="B79" s="6" t="s">
        <v>7</v>
      </c>
      <c r="C79" s="6" t="s">
        <v>25</v>
      </c>
      <c r="D79" s="6" t="s">
        <v>11</v>
      </c>
      <c r="E79" s="6">
        <f>--3.7</f>
        <v>3.7</v>
      </c>
      <c r="F79" s="6" t="s">
        <v>120</v>
      </c>
    </row>
    <row r="80" spans="1:6" x14ac:dyDescent="0.2">
      <c r="A80" s="5">
        <v>44797</v>
      </c>
      <c r="B80" s="6" t="s">
        <v>7</v>
      </c>
      <c r="C80" s="6" t="s">
        <v>25</v>
      </c>
      <c r="D80" s="6" t="s">
        <v>11</v>
      </c>
      <c r="E80" s="6">
        <f>--5.71</f>
        <v>5.71</v>
      </c>
      <c r="F80" s="6" t="s">
        <v>120</v>
      </c>
    </row>
    <row r="81" spans="1:6" x14ac:dyDescent="0.2">
      <c r="A81" s="5">
        <v>44797</v>
      </c>
      <c r="B81" s="6" t="s">
        <v>7</v>
      </c>
      <c r="C81" s="6" t="s">
        <v>25</v>
      </c>
      <c r="D81" s="6" t="s">
        <v>42</v>
      </c>
      <c r="E81" s="6">
        <v>-12.99</v>
      </c>
      <c r="F81" s="6" t="s">
        <v>119</v>
      </c>
    </row>
    <row r="82" spans="1:6" x14ac:dyDescent="0.2">
      <c r="A82" s="5">
        <v>44797</v>
      </c>
      <c r="B82" s="6" t="s">
        <v>23</v>
      </c>
      <c r="C82" s="6" t="s">
        <v>84</v>
      </c>
      <c r="D82" s="6" t="s">
        <v>31</v>
      </c>
      <c r="E82" s="6">
        <v>-24.21</v>
      </c>
      <c r="F82" s="6" t="s">
        <v>119</v>
      </c>
    </row>
    <row r="83" spans="1:6" x14ac:dyDescent="0.2">
      <c r="A83" s="5">
        <v>44797</v>
      </c>
      <c r="B83" s="6" t="s">
        <v>23</v>
      </c>
      <c r="C83" s="6" t="s">
        <v>85</v>
      </c>
      <c r="D83" s="6" t="s">
        <v>31</v>
      </c>
      <c r="E83" s="6">
        <v>-4.7</v>
      </c>
      <c r="F83" s="6" t="s">
        <v>119</v>
      </c>
    </row>
    <row r="84" spans="1:6" x14ac:dyDescent="0.2">
      <c r="A84" s="5">
        <v>44798</v>
      </c>
      <c r="B84" s="6" t="s">
        <v>7</v>
      </c>
      <c r="C84" s="6" t="s">
        <v>74</v>
      </c>
      <c r="D84" s="6" t="s">
        <v>75</v>
      </c>
      <c r="E84" s="6">
        <v>-300</v>
      </c>
      <c r="F84" s="6" t="s">
        <v>119</v>
      </c>
    </row>
    <row r="85" spans="1:6" x14ac:dyDescent="0.2">
      <c r="A85" s="5">
        <v>44798</v>
      </c>
      <c r="B85" s="6" t="s">
        <v>23</v>
      </c>
      <c r="C85" s="6" t="s">
        <v>83</v>
      </c>
      <c r="D85" s="6" t="s">
        <v>12</v>
      </c>
      <c r="E85" s="6">
        <v>-32.270000000000003</v>
      </c>
      <c r="F85" s="6" t="s">
        <v>119</v>
      </c>
    </row>
    <row r="86" spans="1:6" x14ac:dyDescent="0.2">
      <c r="A86" s="5">
        <v>44798</v>
      </c>
      <c r="B86" s="6" t="s">
        <v>23</v>
      </c>
      <c r="C86" s="6" t="s">
        <v>82</v>
      </c>
      <c r="D86" s="6" t="s">
        <v>31</v>
      </c>
      <c r="E86" s="6">
        <v>-19.34</v>
      </c>
      <c r="F86" s="6" t="s">
        <v>119</v>
      </c>
    </row>
    <row r="87" spans="1:6" x14ac:dyDescent="0.2">
      <c r="A87" s="5">
        <v>44799</v>
      </c>
      <c r="B87" s="6" t="s">
        <v>23</v>
      </c>
      <c r="C87" s="6" t="s">
        <v>80</v>
      </c>
      <c r="D87" s="6" t="s">
        <v>44</v>
      </c>
      <c r="E87" s="6">
        <v>-57.09</v>
      </c>
      <c r="F87" s="6" t="s">
        <v>119</v>
      </c>
    </row>
    <row r="88" spans="1:6" x14ac:dyDescent="0.2">
      <c r="A88" s="5">
        <v>44799</v>
      </c>
      <c r="B88" s="6" t="s">
        <v>23</v>
      </c>
      <c r="C88" s="6" t="s">
        <v>79</v>
      </c>
      <c r="D88" s="6" t="s">
        <v>44</v>
      </c>
      <c r="E88" s="6">
        <v>-30.95</v>
      </c>
      <c r="F88" s="6" t="s">
        <v>119</v>
      </c>
    </row>
    <row r="89" spans="1:6" x14ac:dyDescent="0.2">
      <c r="A89" s="5">
        <v>44799</v>
      </c>
      <c r="B89" s="6" t="s">
        <v>23</v>
      </c>
      <c r="C89" s="6" t="s">
        <v>81</v>
      </c>
      <c r="D89" s="6" t="s">
        <v>12</v>
      </c>
      <c r="E89" s="6">
        <v>-17.36</v>
      </c>
      <c r="F89" s="6" t="s">
        <v>119</v>
      </c>
    </row>
    <row r="90" spans="1:6" x14ac:dyDescent="0.2">
      <c r="A90" s="5">
        <v>44799</v>
      </c>
      <c r="B90" s="6" t="s">
        <v>23</v>
      </c>
      <c r="C90" s="6" t="s">
        <v>78</v>
      </c>
      <c r="D90" s="6" t="s">
        <v>31</v>
      </c>
      <c r="E90" s="6">
        <v>-6.77</v>
      </c>
      <c r="F90" s="6" t="s">
        <v>119</v>
      </c>
    </row>
    <row r="91" spans="1:6" x14ac:dyDescent="0.2">
      <c r="A91" s="5">
        <v>44800</v>
      </c>
      <c r="B91" s="6" t="s">
        <v>23</v>
      </c>
      <c r="C91" s="6" t="s">
        <v>77</v>
      </c>
      <c r="D91" s="6" t="s">
        <v>59</v>
      </c>
      <c r="E91" s="6">
        <v>-26.67</v>
      </c>
      <c r="F91" s="6" t="s">
        <v>119</v>
      </c>
    </row>
    <row r="92" spans="1:6" x14ac:dyDescent="0.2">
      <c r="A92" s="5">
        <v>44800</v>
      </c>
      <c r="B92" s="6" t="s">
        <v>23</v>
      </c>
      <c r="C92" s="6" t="s">
        <v>111</v>
      </c>
      <c r="D92" s="6" t="s">
        <v>31</v>
      </c>
      <c r="E92" s="6">
        <v>-18.64</v>
      </c>
      <c r="F92" s="6" t="s">
        <v>119</v>
      </c>
    </row>
    <row r="93" spans="1:6" x14ac:dyDescent="0.2">
      <c r="A93" s="5">
        <v>44801</v>
      </c>
      <c r="B93" s="6" t="s">
        <v>23</v>
      </c>
      <c r="C93" s="6" t="s">
        <v>108</v>
      </c>
      <c r="D93" s="6" t="s">
        <v>30</v>
      </c>
      <c r="E93" s="6">
        <v>-15.04</v>
      </c>
      <c r="F93" s="6" t="s">
        <v>119</v>
      </c>
    </row>
    <row r="94" spans="1:6" x14ac:dyDescent="0.2">
      <c r="A94" s="5">
        <v>44801</v>
      </c>
      <c r="B94" s="6" t="s">
        <v>23</v>
      </c>
      <c r="C94" s="6" t="s">
        <v>110</v>
      </c>
      <c r="D94" s="6" t="s">
        <v>11</v>
      </c>
      <c r="E94" s="6">
        <v>-25</v>
      </c>
      <c r="F94" s="6" t="s">
        <v>119</v>
      </c>
    </row>
    <row r="95" spans="1:6" x14ac:dyDescent="0.2">
      <c r="A95" s="5">
        <v>44801</v>
      </c>
      <c r="B95" s="6" t="s">
        <v>23</v>
      </c>
      <c r="C95" s="6" t="s">
        <v>107</v>
      </c>
      <c r="D95" s="6" t="s">
        <v>31</v>
      </c>
      <c r="E95" s="6">
        <v>-43.6</v>
      </c>
      <c r="F95" s="6" t="s">
        <v>119</v>
      </c>
    </row>
    <row r="96" spans="1:6" x14ac:dyDescent="0.2">
      <c r="A96" s="5">
        <v>44801</v>
      </c>
      <c r="B96" s="6" t="s">
        <v>23</v>
      </c>
      <c r="C96" s="6" t="s">
        <v>109</v>
      </c>
      <c r="D96" s="6" t="s">
        <v>31</v>
      </c>
      <c r="E96" s="6">
        <v>-34.11</v>
      </c>
      <c r="F96" s="6" t="s">
        <v>119</v>
      </c>
    </row>
    <row r="97" spans="1:6" x14ac:dyDescent="0.2">
      <c r="A97" s="5">
        <v>44802</v>
      </c>
      <c r="B97" s="6" t="s">
        <v>7</v>
      </c>
      <c r="C97" s="6" t="s">
        <v>25</v>
      </c>
      <c r="D97" s="6" t="s">
        <v>59</v>
      </c>
      <c r="E97" s="6">
        <v>-38</v>
      </c>
      <c r="F97" s="6" t="s">
        <v>119</v>
      </c>
    </row>
    <row r="98" spans="1:6" x14ac:dyDescent="0.2">
      <c r="A98" s="5">
        <v>44802</v>
      </c>
      <c r="B98" s="6" t="s">
        <v>7</v>
      </c>
      <c r="C98" s="6" t="s">
        <v>58</v>
      </c>
      <c r="D98" s="6" t="s">
        <v>123</v>
      </c>
      <c r="E98" s="6">
        <v>-965.06</v>
      </c>
      <c r="F98" s="6" t="s">
        <v>119</v>
      </c>
    </row>
    <row r="99" spans="1:6" x14ac:dyDescent="0.2">
      <c r="A99" s="5">
        <v>44802</v>
      </c>
      <c r="B99" s="6" t="s">
        <v>23</v>
      </c>
      <c r="C99" s="6" t="s">
        <v>66</v>
      </c>
      <c r="D99" s="6" t="s">
        <v>123</v>
      </c>
      <c r="E99" s="6">
        <f>--965.06</f>
        <v>965.06</v>
      </c>
      <c r="F99" s="6" t="s">
        <v>120</v>
      </c>
    </row>
    <row r="100" spans="1:6" x14ac:dyDescent="0.2">
      <c r="A100" s="5">
        <v>44802</v>
      </c>
      <c r="B100" s="6" t="s">
        <v>7</v>
      </c>
      <c r="C100" s="6" t="s">
        <v>25</v>
      </c>
      <c r="D100" s="6" t="s">
        <v>39</v>
      </c>
      <c r="E100" s="6">
        <v>13.99</v>
      </c>
      <c r="F100" s="6" t="s">
        <v>120</v>
      </c>
    </row>
    <row r="101" spans="1:6" x14ac:dyDescent="0.2">
      <c r="A101" s="5">
        <v>44802</v>
      </c>
      <c r="B101" s="6" t="s">
        <v>7</v>
      </c>
      <c r="C101" s="6" t="s">
        <v>25</v>
      </c>
      <c r="D101" s="6" t="s">
        <v>75</v>
      </c>
      <c r="E101" s="6">
        <v>12.99</v>
      </c>
      <c r="F101" s="6" t="s">
        <v>120</v>
      </c>
    </row>
    <row r="102" spans="1:6" x14ac:dyDescent="0.2">
      <c r="A102" s="5">
        <v>44802</v>
      </c>
      <c r="B102" s="6" t="s">
        <v>7</v>
      </c>
      <c r="C102" s="6" t="s">
        <v>25</v>
      </c>
      <c r="D102" s="6" t="s">
        <v>12</v>
      </c>
      <c r="E102" s="6">
        <v>-2.29</v>
      </c>
      <c r="F102" s="6" t="s">
        <v>119</v>
      </c>
    </row>
    <row r="103" spans="1:6" x14ac:dyDescent="0.2">
      <c r="A103" s="5">
        <v>44802</v>
      </c>
      <c r="B103" s="6" t="s">
        <v>23</v>
      </c>
      <c r="C103" s="6" t="s">
        <v>105</v>
      </c>
      <c r="D103" s="6" t="s">
        <v>32</v>
      </c>
      <c r="E103" s="6">
        <v>-24</v>
      </c>
      <c r="F103" s="6" t="s">
        <v>119</v>
      </c>
    </row>
    <row r="104" spans="1:6" x14ac:dyDescent="0.2">
      <c r="A104" s="5">
        <v>44802</v>
      </c>
      <c r="B104" s="6" t="s">
        <v>23</v>
      </c>
      <c r="C104" s="6" t="s">
        <v>106</v>
      </c>
      <c r="D104" s="6" t="s">
        <v>11</v>
      </c>
      <c r="E104" s="6">
        <v>-9.99</v>
      </c>
      <c r="F104" s="6" t="s">
        <v>119</v>
      </c>
    </row>
    <row r="105" spans="1:6" x14ac:dyDescent="0.2">
      <c r="A105" s="5">
        <v>44802</v>
      </c>
      <c r="B105" s="6" t="s">
        <v>7</v>
      </c>
      <c r="C105" s="6" t="s">
        <v>25</v>
      </c>
      <c r="D105" s="6" t="s">
        <v>42</v>
      </c>
      <c r="E105" s="6">
        <v>-63.5</v>
      </c>
      <c r="F105" s="6" t="s">
        <v>119</v>
      </c>
    </row>
    <row r="106" spans="1:6" x14ac:dyDescent="0.2">
      <c r="A106" s="5">
        <v>44802</v>
      </c>
      <c r="B106" s="6" t="s">
        <v>23</v>
      </c>
      <c r="C106" s="6" t="s">
        <v>102</v>
      </c>
      <c r="D106" s="6" t="s">
        <v>112</v>
      </c>
      <c r="E106" s="6">
        <v>-9.44</v>
      </c>
      <c r="F106" s="6" t="s">
        <v>119</v>
      </c>
    </row>
    <row r="107" spans="1:6" x14ac:dyDescent="0.2">
      <c r="A107" s="5">
        <v>44803</v>
      </c>
      <c r="B107" s="6" t="s">
        <v>7</v>
      </c>
      <c r="C107" s="6" t="s">
        <v>92</v>
      </c>
      <c r="D107" s="6" t="s">
        <v>124</v>
      </c>
      <c r="E107" s="6">
        <v>-335.43</v>
      </c>
      <c r="F107" s="6" t="s">
        <v>119</v>
      </c>
    </row>
    <row r="108" spans="1:6" x14ac:dyDescent="0.2">
      <c r="A108" s="5">
        <v>44803</v>
      </c>
      <c r="B108" s="6" t="s">
        <v>23</v>
      </c>
      <c r="C108" s="6" t="s">
        <v>103</v>
      </c>
      <c r="D108" s="6" t="s">
        <v>75</v>
      </c>
      <c r="E108" s="6">
        <v>-210</v>
      </c>
      <c r="F108" s="6" t="s">
        <v>119</v>
      </c>
    </row>
    <row r="109" spans="1:6" x14ac:dyDescent="0.2">
      <c r="A109" s="5">
        <v>44803</v>
      </c>
      <c r="B109" s="6" t="s">
        <v>23</v>
      </c>
      <c r="C109" s="6" t="s">
        <v>104</v>
      </c>
      <c r="D109" s="6" t="s">
        <v>32</v>
      </c>
      <c r="E109" s="6">
        <v>-24</v>
      </c>
      <c r="F109" s="6" t="s">
        <v>119</v>
      </c>
    </row>
    <row r="110" spans="1:6" x14ac:dyDescent="0.2">
      <c r="A110" s="5">
        <v>44803</v>
      </c>
      <c r="B110" s="6" t="s">
        <v>23</v>
      </c>
      <c r="C110" s="6" t="s">
        <v>102</v>
      </c>
      <c r="D110" s="6" t="s">
        <v>42</v>
      </c>
      <c r="E110" s="6">
        <v>-13</v>
      </c>
      <c r="F110" s="6" t="s">
        <v>119</v>
      </c>
    </row>
    <row r="111" spans="1:6" x14ac:dyDescent="0.2">
      <c r="A111" s="5">
        <v>44804</v>
      </c>
      <c r="B111" s="6" t="s">
        <v>18</v>
      </c>
      <c r="C111" s="6" t="s">
        <v>57</v>
      </c>
      <c r="D111" s="6" t="s">
        <v>15</v>
      </c>
      <c r="E111" s="6">
        <f>--0.12</f>
        <v>0.12</v>
      </c>
      <c r="F111" s="6" t="s">
        <v>120</v>
      </c>
    </row>
    <row r="112" spans="1:6" x14ac:dyDescent="0.2">
      <c r="A112" s="5">
        <v>44804</v>
      </c>
      <c r="B112" s="6" t="s">
        <v>23</v>
      </c>
      <c r="C112" s="6" t="s">
        <v>101</v>
      </c>
      <c r="D112" s="6" t="s">
        <v>12</v>
      </c>
      <c r="E112" s="6">
        <v>-50.52</v>
      </c>
      <c r="F112" s="6" t="s">
        <v>119</v>
      </c>
    </row>
    <row r="113" spans="1:6" x14ac:dyDescent="0.2">
      <c r="A113" s="5">
        <v>44804</v>
      </c>
      <c r="B113" s="6" t="s">
        <v>7</v>
      </c>
      <c r="C113" s="6" t="s">
        <v>93</v>
      </c>
      <c r="D113" s="6" t="s">
        <v>41</v>
      </c>
      <c r="E113" s="6">
        <f>--3116.22</f>
        <v>3116.22</v>
      </c>
      <c r="F113" s="6" t="s">
        <v>120</v>
      </c>
    </row>
    <row r="114" spans="1:6" x14ac:dyDescent="0.2">
      <c r="A114" s="5">
        <v>44804</v>
      </c>
      <c r="B114" s="6" t="s">
        <v>7</v>
      </c>
      <c r="C114" s="6" t="s">
        <v>94</v>
      </c>
      <c r="D114" s="6" t="s">
        <v>40</v>
      </c>
      <c r="E114" s="6">
        <f>--614.79</f>
        <v>614.79</v>
      </c>
      <c r="F114" s="6" t="s">
        <v>120</v>
      </c>
    </row>
    <row r="115" spans="1:6" x14ac:dyDescent="0.2">
      <c r="A115" s="5">
        <v>44805</v>
      </c>
      <c r="B115" s="6" t="s">
        <v>7</v>
      </c>
      <c r="C115" s="6" t="s">
        <v>6</v>
      </c>
      <c r="D115" s="6" t="s">
        <v>8</v>
      </c>
      <c r="E115" s="6">
        <v>-50</v>
      </c>
      <c r="F115" s="6" t="s">
        <v>119</v>
      </c>
    </row>
    <row r="116" spans="1:6" x14ac:dyDescent="0.2">
      <c r="A116" s="5">
        <v>44805</v>
      </c>
      <c r="B116" s="6" t="s">
        <v>7</v>
      </c>
      <c r="C116" s="6" t="s">
        <v>6</v>
      </c>
      <c r="D116" s="6" t="s">
        <v>9</v>
      </c>
      <c r="E116" s="6">
        <v>-3000</v>
      </c>
      <c r="F116" s="6" t="s">
        <v>119</v>
      </c>
    </row>
    <row r="117" spans="1:6" x14ac:dyDescent="0.2">
      <c r="A117" s="5">
        <v>44805</v>
      </c>
      <c r="B117" s="6" t="s">
        <v>7</v>
      </c>
      <c r="C117" s="6" t="s">
        <v>6</v>
      </c>
      <c r="D117" s="6" t="s">
        <v>9</v>
      </c>
      <c r="E117" s="6">
        <v>-300</v>
      </c>
      <c r="F117" s="6" t="s">
        <v>119</v>
      </c>
    </row>
    <row r="118" spans="1:6" x14ac:dyDescent="0.2">
      <c r="A118" s="5">
        <v>44805</v>
      </c>
      <c r="B118" s="6" t="s">
        <v>18</v>
      </c>
      <c r="C118" s="6" t="s">
        <v>17</v>
      </c>
      <c r="D118" s="6" t="s">
        <v>9</v>
      </c>
      <c r="E118" s="6">
        <f>--300</f>
        <v>300</v>
      </c>
      <c r="F118" s="6" t="s">
        <v>120</v>
      </c>
    </row>
    <row r="119" spans="1:6" x14ac:dyDescent="0.2">
      <c r="A119" s="5">
        <v>44805</v>
      </c>
      <c r="B119" s="6" t="s">
        <v>18</v>
      </c>
      <c r="C119" s="6" t="s">
        <v>17</v>
      </c>
      <c r="D119" s="6" t="s">
        <v>9</v>
      </c>
      <c r="E119" s="6">
        <f>--3000</f>
        <v>3000</v>
      </c>
      <c r="F119" s="6" t="s">
        <v>120</v>
      </c>
    </row>
    <row r="120" spans="1:6" x14ac:dyDescent="0.2">
      <c r="A120" s="5">
        <v>44806</v>
      </c>
      <c r="B120" s="6" t="s">
        <v>23</v>
      </c>
      <c r="C120" s="6" t="s">
        <v>97</v>
      </c>
      <c r="D120" s="6" t="s">
        <v>112</v>
      </c>
      <c r="E120" s="6">
        <v>-25</v>
      </c>
      <c r="F120" s="6" t="s">
        <v>119</v>
      </c>
    </row>
    <row r="121" spans="1:6" x14ac:dyDescent="0.2">
      <c r="A121" s="5">
        <v>44806</v>
      </c>
      <c r="B121" s="6" t="s">
        <v>23</v>
      </c>
      <c r="C121" s="6" t="s">
        <v>100</v>
      </c>
      <c r="D121" s="6" t="s">
        <v>112</v>
      </c>
      <c r="E121" s="6">
        <v>-18</v>
      </c>
      <c r="F121" s="6" t="s">
        <v>119</v>
      </c>
    </row>
    <row r="122" spans="1:6" x14ac:dyDescent="0.2">
      <c r="A122" s="5">
        <v>44806</v>
      </c>
      <c r="B122" s="6" t="s">
        <v>23</v>
      </c>
      <c r="C122" s="6" t="s">
        <v>96</v>
      </c>
      <c r="D122" s="6" t="s">
        <v>112</v>
      </c>
      <c r="E122" s="6">
        <v>-10</v>
      </c>
      <c r="F122" s="6" t="s">
        <v>119</v>
      </c>
    </row>
    <row r="123" spans="1:6" x14ac:dyDescent="0.2">
      <c r="A123" s="5">
        <v>44806</v>
      </c>
      <c r="B123" s="6" t="s">
        <v>23</v>
      </c>
      <c r="C123" s="6" t="s">
        <v>99</v>
      </c>
      <c r="D123" s="6" t="s">
        <v>112</v>
      </c>
      <c r="E123" s="6">
        <v>-6</v>
      </c>
      <c r="F123" s="6" t="s">
        <v>119</v>
      </c>
    </row>
    <row r="124" spans="1:6" x14ac:dyDescent="0.2">
      <c r="A124" s="5">
        <v>44806</v>
      </c>
      <c r="B124" s="6" t="s">
        <v>23</v>
      </c>
      <c r="C124" s="6" t="s">
        <v>95</v>
      </c>
      <c r="D124" s="6" t="s">
        <v>31</v>
      </c>
      <c r="E124" s="6">
        <v>-13.41</v>
      </c>
      <c r="F124" s="6" t="s">
        <v>119</v>
      </c>
    </row>
    <row r="125" spans="1:6" x14ac:dyDescent="0.2">
      <c r="A125" s="5">
        <v>44806</v>
      </c>
      <c r="B125" s="6" t="s">
        <v>23</v>
      </c>
      <c r="C125" s="6" t="s">
        <v>98</v>
      </c>
      <c r="D125" s="6" t="s">
        <v>31</v>
      </c>
      <c r="E125" s="6">
        <v>-8.9</v>
      </c>
      <c r="F125" s="6" t="s">
        <v>119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D2:D125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35"/>
  <sheetViews>
    <sheetView workbookViewId="0">
      <selection activeCell="A36" sqref="A36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16</v>
      </c>
    </row>
    <row r="3" spans="1:1" x14ac:dyDescent="0.2">
      <c r="A3" t="s">
        <v>54</v>
      </c>
    </row>
    <row r="4" spans="1:1" x14ac:dyDescent="0.2">
      <c r="A4" t="s">
        <v>15</v>
      </c>
    </row>
    <row r="5" spans="1:1" x14ac:dyDescent="0.2">
      <c r="A5" t="s">
        <v>61</v>
      </c>
    </row>
    <row r="6" spans="1:1" x14ac:dyDescent="0.2">
      <c r="A6" t="s">
        <v>91</v>
      </c>
    </row>
    <row r="7" spans="1:1" x14ac:dyDescent="0.2">
      <c r="A7" t="s">
        <v>124</v>
      </c>
    </row>
    <row r="8" spans="1:1" x14ac:dyDescent="0.2">
      <c r="A8" t="s">
        <v>60</v>
      </c>
    </row>
    <row r="9" spans="1:1" x14ac:dyDescent="0.2">
      <c r="A9" t="s">
        <v>59</v>
      </c>
    </row>
    <row r="10" spans="1:1" x14ac:dyDescent="0.2">
      <c r="A10" t="s">
        <v>55</v>
      </c>
    </row>
    <row r="11" spans="1:1" x14ac:dyDescent="0.2">
      <c r="A11" t="s">
        <v>39</v>
      </c>
    </row>
    <row r="12" spans="1:1" x14ac:dyDescent="0.2">
      <c r="A12" t="s">
        <v>8</v>
      </c>
    </row>
    <row r="13" spans="1:1" x14ac:dyDescent="0.2">
      <c r="A13" t="s">
        <v>75</v>
      </c>
    </row>
    <row r="14" spans="1:1" x14ac:dyDescent="0.2">
      <c r="A14" t="s">
        <v>30</v>
      </c>
    </row>
    <row r="15" spans="1:1" x14ac:dyDescent="0.2">
      <c r="A15" t="s">
        <v>44</v>
      </c>
    </row>
    <row r="16" spans="1:1" x14ac:dyDescent="0.2">
      <c r="A16" t="s">
        <v>34</v>
      </c>
    </row>
    <row r="17" spans="1:1" x14ac:dyDescent="0.2">
      <c r="A17" t="s">
        <v>12</v>
      </c>
    </row>
    <row r="18" spans="1:1" x14ac:dyDescent="0.2">
      <c r="A18" t="s">
        <v>67</v>
      </c>
    </row>
    <row r="19" spans="1:1" x14ac:dyDescent="0.2">
      <c r="A19" t="s">
        <v>43</v>
      </c>
    </row>
    <row r="20" spans="1:1" x14ac:dyDescent="0.2">
      <c r="A20" t="s">
        <v>56</v>
      </c>
    </row>
    <row r="21" spans="1:1" x14ac:dyDescent="0.2">
      <c r="A21" t="s">
        <v>33</v>
      </c>
    </row>
    <row r="22" spans="1:1" x14ac:dyDescent="0.2">
      <c r="A22" t="s">
        <v>10</v>
      </c>
    </row>
    <row r="23" spans="1:1" x14ac:dyDescent="0.2">
      <c r="A23" t="s">
        <v>65</v>
      </c>
    </row>
    <row r="24" spans="1:1" x14ac:dyDescent="0.2">
      <c r="A24" t="s">
        <v>64</v>
      </c>
    </row>
    <row r="25" spans="1:1" x14ac:dyDescent="0.2">
      <c r="A25" t="s">
        <v>41</v>
      </c>
    </row>
    <row r="26" spans="1:1" x14ac:dyDescent="0.2">
      <c r="A26" t="s">
        <v>32</v>
      </c>
    </row>
    <row r="27" spans="1:1" x14ac:dyDescent="0.2">
      <c r="A27" t="s">
        <v>11</v>
      </c>
    </row>
    <row r="28" spans="1:1" x14ac:dyDescent="0.2">
      <c r="A28" t="s">
        <v>40</v>
      </c>
    </row>
    <row r="29" spans="1:1" x14ac:dyDescent="0.2">
      <c r="A29" t="s">
        <v>42</v>
      </c>
    </row>
    <row r="30" spans="1:1" x14ac:dyDescent="0.2">
      <c r="A30" t="s">
        <v>112</v>
      </c>
    </row>
    <row r="31" spans="1:1" x14ac:dyDescent="0.2">
      <c r="A31" t="s">
        <v>31</v>
      </c>
    </row>
    <row r="32" spans="1:1" x14ac:dyDescent="0.2">
      <c r="A32" t="s">
        <v>9</v>
      </c>
    </row>
    <row r="33" spans="1:1" x14ac:dyDescent="0.2">
      <c r="A33" t="s">
        <v>14</v>
      </c>
    </row>
    <row r="34" spans="1:1" x14ac:dyDescent="0.2">
      <c r="A34" t="s">
        <v>123</v>
      </c>
    </row>
    <row r="35" spans="1:1" x14ac:dyDescent="0.2">
      <c r="A35" t="s">
        <v>38</v>
      </c>
    </row>
  </sheetData>
  <autoFilter ref="A1:A9" xr:uid="{92A85DC7-AAE6-0D45-BE57-A2D20F484BD4}">
    <sortState xmlns:xlrd2="http://schemas.microsoft.com/office/spreadsheetml/2017/richdata2" ref="A2:A35">
      <sortCondition ref="A1:A3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2D9C-B85B-8949-9E9F-5F54C35BF5A2}">
  <dimension ref="B1:E7"/>
  <sheetViews>
    <sheetView workbookViewId="0">
      <selection activeCell="E5" sqref="E5"/>
    </sheetView>
  </sheetViews>
  <sheetFormatPr baseColWidth="10" defaultRowHeight="16" x14ac:dyDescent="0.2"/>
  <cols>
    <col min="2" max="2" width="14" bestFit="1" customWidth="1"/>
    <col min="3" max="3" width="15.5" bestFit="1" customWidth="1"/>
    <col min="4" max="4" width="9.83203125" bestFit="1" customWidth="1"/>
    <col min="5" max="5" width="10.83203125" bestFit="1" customWidth="1"/>
    <col min="6" max="6" width="15.83203125" bestFit="1" customWidth="1"/>
    <col min="7" max="7" width="18.83203125" bestFit="1" customWidth="1"/>
    <col min="8" max="8" width="20.6640625" bestFit="1" customWidth="1"/>
  </cols>
  <sheetData>
    <row r="1" spans="2:5" x14ac:dyDescent="0.2">
      <c r="B1" s="3" t="s">
        <v>4</v>
      </c>
      <c r="C1" t="s">
        <v>122</v>
      </c>
    </row>
    <row r="3" spans="2:5" x14ac:dyDescent="0.2">
      <c r="B3" s="3" t="s">
        <v>117</v>
      </c>
      <c r="C3" s="3" t="s">
        <v>121</v>
      </c>
    </row>
    <row r="4" spans="2:5" x14ac:dyDescent="0.2">
      <c r="B4" s="3" t="s">
        <v>113</v>
      </c>
      <c r="C4" t="s">
        <v>120</v>
      </c>
      <c r="D4" t="s">
        <v>119</v>
      </c>
      <c r="E4" t="s">
        <v>114</v>
      </c>
    </row>
    <row r="5" spans="2:5" x14ac:dyDescent="0.2">
      <c r="B5" s="4" t="s">
        <v>115</v>
      </c>
      <c r="C5" s="2">
        <v>19504.420000000002</v>
      </c>
      <c r="D5" s="2">
        <v>-24726.820000000003</v>
      </c>
      <c r="E5" s="2">
        <v>-5222.4000000000015</v>
      </c>
    </row>
    <row r="6" spans="2:5" x14ac:dyDescent="0.2">
      <c r="B6" s="4" t="s">
        <v>116</v>
      </c>
      <c r="C6" s="2">
        <v>3300</v>
      </c>
      <c r="D6" s="2">
        <v>-3431.31</v>
      </c>
      <c r="E6" s="2">
        <v>-131.30999999999995</v>
      </c>
    </row>
    <row r="7" spans="2:5" x14ac:dyDescent="0.2">
      <c r="B7" s="4" t="s">
        <v>114</v>
      </c>
      <c r="C7" s="2">
        <v>22804.420000000002</v>
      </c>
      <c r="D7" s="2">
        <v>-28158.130000000005</v>
      </c>
      <c r="E7" s="2">
        <v>-5353.7100000000009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Categories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2022-09-10T12:00:38Z</dcterms:modified>
</cp:coreProperties>
</file>