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good/Desktop/R_Studio_Projects/Financial_Planning/"/>
    </mc:Choice>
  </mc:AlternateContent>
  <xr:revisionPtr revIDLastSave="0" documentId="13_ncr:1_{2EAFDB17-3D60-0145-8060-6AA11DFAAC72}" xr6:coauthVersionLast="47" xr6:coauthVersionMax="47" xr10:uidLastSave="{00000000-0000-0000-0000-000000000000}"/>
  <bookViews>
    <workbookView xWindow="20" yWindow="1000" windowWidth="15420" windowHeight="15800" xr2:uid="{D9F47917-7B20-384C-878F-0D08681ABD47}"/>
  </bookViews>
  <sheets>
    <sheet name="Transactions" sheetId="1" r:id="rId1"/>
    <sheet name="Categories" sheetId="2" r:id="rId2"/>
    <sheet name="Pivots" sheetId="3" r:id="rId3"/>
  </sheets>
  <definedNames>
    <definedName name="_xlnm._FilterDatabase" localSheetId="1" hidden="1">Categories!$A$1:$A$9</definedName>
    <definedName name="_xlnm._FilterDatabase" localSheetId="0" hidden="1">Transactions!$A$1:$E$19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4" i="1" l="1"/>
  <c r="E227" i="1"/>
  <c r="E222" i="1"/>
  <c r="E217" i="1"/>
  <c r="E220" i="1"/>
  <c r="E157" i="1"/>
  <c r="E154" i="1"/>
  <c r="E164" i="1"/>
  <c r="E166" i="1"/>
  <c r="E151" i="1"/>
  <c r="E148" i="1"/>
  <c r="E159" i="1"/>
  <c r="E165" i="1"/>
  <c r="E179" i="1"/>
  <c r="E176" i="1"/>
  <c r="E141" i="1"/>
  <c r="E106" i="1"/>
  <c r="E111" i="1"/>
  <c r="E118" i="1"/>
  <c r="E119" i="1"/>
  <c r="E113" i="1"/>
  <c r="E114" i="1"/>
  <c r="E79" i="1"/>
  <c r="E80" i="1"/>
  <c r="E74" i="1"/>
  <c r="E53" i="1"/>
  <c r="E50" i="1"/>
  <c r="E47" i="1"/>
  <c r="E51" i="1"/>
  <c r="E56" i="1"/>
  <c r="E25" i="1"/>
  <c r="E31" i="1"/>
  <c r="E36" i="1"/>
  <c r="E5" i="1"/>
  <c r="E12" i="1"/>
  <c r="E13" i="1" s="1"/>
  <c r="E15" i="1"/>
</calcChain>
</file>

<file path=xl/sharedStrings.xml><?xml version="1.0" encoding="utf-8"?>
<sst xmlns="http://schemas.openxmlformats.org/spreadsheetml/2006/main" count="1296" uniqueCount="256">
  <si>
    <t>Date</t>
  </si>
  <si>
    <t>Transaction</t>
  </si>
  <si>
    <t>Amount</t>
  </si>
  <si>
    <t>Source</t>
  </si>
  <si>
    <t>Category</t>
  </si>
  <si>
    <t>ATM REBATE</t>
  </si>
  <si>
    <t>USAA FUNDS TRANSFER DB</t>
  </si>
  <si>
    <t>USAA_Checking</t>
  </si>
  <si>
    <t>Eleanor_Savings</t>
  </si>
  <si>
    <t>Savings</t>
  </si>
  <si>
    <t>Insurance</t>
  </si>
  <si>
    <t>Miscellaneous</t>
  </si>
  <si>
    <t>Groceries</t>
  </si>
  <si>
    <t>Categories</t>
  </si>
  <si>
    <t>Toiletries</t>
  </si>
  <si>
    <t>Bank_Transaction</t>
  </si>
  <si>
    <t>ATM_Withdrawal</t>
  </si>
  <si>
    <t>USAA FUNDS TRANSFER CR</t>
  </si>
  <si>
    <t>USAA_Savings</t>
  </si>
  <si>
    <t>ITT OFFICE NSA13530597   MECHANICSBURGPA</t>
  </si>
  <si>
    <t>CENTRAL OHIO PRIMARY C   614-3262672  OH</t>
  </si>
  <si>
    <t>SP LITTLEHOUSE.CO        LITTLEHOUSELEMN</t>
  </si>
  <si>
    <t>MPIX                     620-231-8050 KS</t>
  </si>
  <si>
    <t>USAA_CC</t>
  </si>
  <si>
    <t>WEST SHORT MARKET</t>
  </si>
  <si>
    <t xml:space="preserve">TARGET  </t>
  </si>
  <si>
    <t>USAA INSURANCE</t>
  </si>
  <si>
    <t xml:space="preserve">SMARTPASS BY SMARKING </t>
  </si>
  <si>
    <t>COSTCO</t>
  </si>
  <si>
    <t>HAMPDEN TOWNSHIP</t>
  </si>
  <si>
    <t>Entertainment</t>
  </si>
  <si>
    <t>Restaurants</t>
  </si>
  <si>
    <t>Houshold_Appliances</t>
  </si>
  <si>
    <t>Gifts</t>
  </si>
  <si>
    <t>AMICI PIZZA</t>
  </si>
  <si>
    <t>COLUMBUS CITY TREASURY</t>
  </si>
  <si>
    <t xml:space="preserve">DFAS-CLEVELAND    </t>
  </si>
  <si>
    <t>Utilities</t>
  </si>
  <si>
    <t>Diapers</t>
  </si>
  <si>
    <t>Miscellaneous_Income</t>
  </si>
  <si>
    <t>Jeff_Pay</t>
  </si>
  <si>
    <t>Personal_Care</t>
  </si>
  <si>
    <t>Home_Decor</t>
  </si>
  <si>
    <t>Gas_Fuel</t>
  </si>
  <si>
    <t>FORT FINDLAY COFFEE AND DOUGHNUTS</t>
  </si>
  <si>
    <t>MARKET STREET DELI</t>
  </si>
  <si>
    <t>GIANT FUEL</t>
  </si>
  <si>
    <t>CHIPOTLE</t>
  </si>
  <si>
    <t xml:space="preserve">GIANT  </t>
  </si>
  <si>
    <t>UPS STORE</t>
  </si>
  <si>
    <t>APPLE.COM</t>
  </si>
  <si>
    <t>THE HOME DEPOT</t>
  </si>
  <si>
    <t>VALVOLINE OIL CHANGE</t>
  </si>
  <si>
    <t>Auto_Maintenance</t>
  </si>
  <si>
    <t>Computer_Storage</t>
  </si>
  <si>
    <t>Home_Maintenance</t>
  </si>
  <si>
    <t>INTEREST PAID</t>
  </si>
  <si>
    <t>USAA CREDIT CARD PAYMENT</t>
  </si>
  <si>
    <t>Clothes_Shoes</t>
  </si>
  <si>
    <t>Cleaning_Supplies</t>
  </si>
  <si>
    <t>Books</t>
  </si>
  <si>
    <t>VANGUARD BUY     INVESTMENT ***********3619</t>
  </si>
  <si>
    <t>DEPOSIT@MOBILE</t>
  </si>
  <si>
    <t>Investment_Account</t>
  </si>
  <si>
    <t>Internet</t>
  </si>
  <si>
    <t>USAA CREDIT CARD PAYMENT SAN ANTONIO  TX</t>
  </si>
  <si>
    <t>Gym_Membership</t>
  </si>
  <si>
    <t>COMCAST</t>
  </si>
  <si>
    <t>Home Depot</t>
  </si>
  <si>
    <t>Choose FI Media</t>
  </si>
  <si>
    <t>Ibex Training</t>
  </si>
  <si>
    <t>Wegmans</t>
  </si>
  <si>
    <t>COPC</t>
  </si>
  <si>
    <t>Heritage Preschool</t>
  </si>
  <si>
    <t>Eleanor_School</t>
  </si>
  <si>
    <t>CHASE CREDIT CARD</t>
  </si>
  <si>
    <t>POSHMARK                 650-488-7740 CA</t>
  </si>
  <si>
    <t>CHICK-FIL-A #04316       MECHANICSVILLVA</t>
  </si>
  <si>
    <t>SHELL OIL 57545704504    CAMP HILL    PA</t>
  </si>
  <si>
    <t>SHEETZ 0326   00003269   GETTYSBURG   PA</t>
  </si>
  <si>
    <t>RED BARN PRODUCE         RONKS        PA</t>
  </si>
  <si>
    <t>SQ *RAJPUT INDIAN-NORFOLKNorfolk      VA</t>
  </si>
  <si>
    <t>HARRIS TEETER #378       NORFOLK      VA</t>
  </si>
  <si>
    <t>TST* No Frill Bar and GriNorfolk      VA</t>
  </si>
  <si>
    <t>BELLISSIMO    13530399   NORFOLK      VA</t>
  </si>
  <si>
    <t>EXXONMOBIL    48077317   WILLIAMSBURG VA</t>
  </si>
  <si>
    <t>COLPARK LOC 868          ARLINGTON    VA</t>
  </si>
  <si>
    <t>TRADER JOE'S #640 QPS    ARLINGTON    VA</t>
  </si>
  <si>
    <t>PAY* TEAMHEALTH          HTTPSWWW.CEDANY</t>
  </si>
  <si>
    <t>ATT* BILL PAYMENT        800-331-0500 TX</t>
  </si>
  <si>
    <t>Cellular_Service</t>
  </si>
  <si>
    <t>CHASE CREDIT CRD EPAY       ***********5208</t>
  </si>
  <si>
    <t>DFAS-CLEVELAND   NAVY ACT   ***********1645</t>
  </si>
  <si>
    <t>Travel Pay</t>
  </si>
  <si>
    <t>STARBUCKS STORE 22656    MECHANICSBURGPA</t>
  </si>
  <si>
    <t>PARCHMENT-UNIV DOCS      480-719-1646 AZ</t>
  </si>
  <si>
    <t>OH CSW BD MISC FEE       614-752-5161 OH</t>
  </si>
  <si>
    <t>CHICK-FIL-A #02167       MECHANICSBURGPA</t>
  </si>
  <si>
    <t>NPDB NPDB.HRSA.GOV       800-767-6732 VA</t>
  </si>
  <si>
    <t>FBI IDENTIFICATION RECORD304-625-5590 WV</t>
  </si>
  <si>
    <t>TRADER JOE'S #569 QPS    CAMP HILL    PA</t>
  </si>
  <si>
    <t>NAVY EXCHANGE 050416     MECHANICSBURGVA</t>
  </si>
  <si>
    <t>HERITAGE PRESCHOOL       484-431-6515 PA</t>
  </si>
  <si>
    <t>MED*MATERNOHIO CLINICAL  614-457-5730 OH</t>
  </si>
  <si>
    <t>PH HOSPITALS ONLINE PAYME717-2303717  PA</t>
  </si>
  <si>
    <t>APPLE.COM/BILL           866-712-7753 CA</t>
  </si>
  <si>
    <t>SUNLIGHT DINER           MECHANICSBURGPA</t>
  </si>
  <si>
    <t>HLU*Hulu 844928213231-U  HULU.COM/BILLCA</t>
  </si>
  <si>
    <t>CARRABBAS 8909 ONLINE    717-795-9200 PA</t>
  </si>
  <si>
    <t>NJ EZPASS                888-288-6865 NJ</t>
  </si>
  <si>
    <t>AMICI PIZZA              MECHANICSBURGPA</t>
  </si>
  <si>
    <t>Professional_Expenses</t>
  </si>
  <si>
    <t>Row Labels</t>
  </si>
  <si>
    <t>Grand Total</t>
  </si>
  <si>
    <t>Aug</t>
  </si>
  <si>
    <t>Sep</t>
  </si>
  <si>
    <t>Sum of Amount</t>
  </si>
  <si>
    <t>Expense</t>
  </si>
  <si>
    <t>Credit</t>
  </si>
  <si>
    <t>Column Labels</t>
  </si>
  <si>
    <t>(All)</t>
  </si>
  <si>
    <t>USAA_CC_Payment</t>
  </si>
  <si>
    <t>Chase_CC_Payment</t>
  </si>
  <si>
    <t>Bill.com         ACCTVERIFY ***********NT4R</t>
  </si>
  <si>
    <t>CHECK # 0000001634</t>
  </si>
  <si>
    <t>CHASE CREDIT CRD EPAY       ***********3157</t>
  </si>
  <si>
    <t>USAA P&amp;amp;C         AUTOPAY    ***********3049</t>
  </si>
  <si>
    <t>WEGMANS #45              MECHANICSBURGPA</t>
  </si>
  <si>
    <t>Medical_Dental</t>
  </si>
  <si>
    <t>MARSHALLS #834           MECHANICSBURGPA</t>
  </si>
  <si>
    <t>SUSHI HEAVEN             MECHANICSBURGPA</t>
  </si>
  <si>
    <t>OLD NAVY ON-LINE         800-6536289  OH</t>
  </si>
  <si>
    <t>SHEETZ 0518   00005181   MECHANICSBURGPA</t>
  </si>
  <si>
    <t>SQ *CORNERSTONE COFFEEHOUCamp Hill    PA</t>
  </si>
  <si>
    <t>KARNS QUALITY FOODS      MECHANICSBURGPA</t>
  </si>
  <si>
    <t>TST* Appalachian Brewing MechanicsburgPA</t>
  </si>
  <si>
    <t>SP FRESH CLEAN TEES      HTTPSFRESHCLECA</t>
  </si>
  <si>
    <t>TARGET DEBIT CRD ACH TRAN   ***********2202</t>
  </si>
  <si>
    <t>TARGET DEBIT CRD ACH TRAN   ***********1893</t>
  </si>
  <si>
    <t>PAYPAL           INST XFER  ***********S.FE</t>
  </si>
  <si>
    <t>PAYPAL           INST XFER  ***********DROO</t>
  </si>
  <si>
    <t>CHASE CREDIT CRD EPAY       ***********3656</t>
  </si>
  <si>
    <t>DFAS-CLEVELAND    IATS PAY  ***********1645</t>
  </si>
  <si>
    <t>Supply_Corps</t>
  </si>
  <si>
    <t>Office_Supplies</t>
  </si>
  <si>
    <t>INTEREST ADJUSTMENT</t>
  </si>
  <si>
    <t>CVS/PHARMACY #01639      MECHANICSBURGPA</t>
  </si>
  <si>
    <t>DUCK DONUTS MECHANICSBUR MECHANICSBURGPA</t>
  </si>
  <si>
    <t>CPH LIABILITY INSURANC   800-875-1911 IL</t>
  </si>
  <si>
    <t>PLAZA AZTECA MECHANICSBURMECHANICSBURGPA</t>
  </si>
  <si>
    <t>WODIFY PAY* WP IBEX TR   IBEXTRAINED.COH</t>
  </si>
  <si>
    <t>CHIPOTLE 2226            MECHANICSBURGPA</t>
  </si>
  <si>
    <t>JIMMY JOHNS - 2362 - E   717-761-4914 PA</t>
  </si>
  <si>
    <t>THE HOME DEPOT #4120     MECHANICSBURGPA</t>
  </si>
  <si>
    <t>IN *D &amp;amp; M HANES INC.     419-4255550  OH</t>
  </si>
  <si>
    <t>CHASE CREDIT CRD EPAY       ***********9465</t>
  </si>
  <si>
    <t>3801000000000000 FED PAYMNT ***********0000</t>
  </si>
  <si>
    <t>TARGET DEBIT CRD ACH TRAN   ***********3991</t>
  </si>
  <si>
    <t>NAVY EXCHANGE 050416NAVY MECHANICSBURGPA</t>
  </si>
  <si>
    <t>SUNOCO 0522340900        LIVERMORE    ME</t>
  </si>
  <si>
    <t>LA-Z-BOY RETAIL          866-424-4886 MI</t>
  </si>
  <si>
    <t>THE FURBISH BREW HOUSE   207-8645847  ME</t>
  </si>
  <si>
    <t>SUNOCO 0008117400        STRATTON     ME</t>
  </si>
  <si>
    <t>THE RACK                 207-2372211  ME</t>
  </si>
  <si>
    <t>HLU*Hulu 844928213460-U  HULU.COM/BILLCA</t>
  </si>
  <si>
    <t>SP* ALICE AND LULU-ZWN   HTTPSWWW.SHOWDE</t>
  </si>
  <si>
    <t>SHELL OIL 10010646007    WATERFORD    CT</t>
  </si>
  <si>
    <t>LOWES #02263*            WATERFORD    CT</t>
  </si>
  <si>
    <t>WAL-MART #1788           SCARBOROUGH  ME</t>
  </si>
  <si>
    <t>WAL-MART #2331           WATERFORD    CT</t>
  </si>
  <si>
    <t>PILOT_00210              MAHWAH       NJ</t>
  </si>
  <si>
    <t>PANERA BREAD #601155 P   MECHANICSBURGPA</t>
  </si>
  <si>
    <t>OLD NAVY US 6927         MECHANICSBURGPA</t>
  </si>
  <si>
    <t>EXXONMOBIL    47828199   ARLINGTON    VA</t>
  </si>
  <si>
    <t>SILVER DINER ALEXANDRIA  ALEXANDRIA   VA</t>
  </si>
  <si>
    <t>5GUYS 4000 ECOMM         023-456-7891 VA</t>
  </si>
  <si>
    <t>HARRIS TEETER #413       ALEXANDRIA   VA</t>
  </si>
  <si>
    <t>DUNKIN #306751           WILMINGTON   DE</t>
  </si>
  <si>
    <t>COMCAST THREERIVERS PA   800-COMCAST  PA</t>
  </si>
  <si>
    <t>USAA P&amp;C         AUTOPAY    ***********3049</t>
  </si>
  <si>
    <t>USAA Transfer</t>
  </si>
  <si>
    <t>Sportsman's Warehouse</t>
  </si>
  <si>
    <t>Apple</t>
  </si>
  <si>
    <t>Marshalls</t>
  </si>
  <si>
    <t>The Home Depot</t>
  </si>
  <si>
    <t>Costco</t>
  </si>
  <si>
    <t>Maple Valley Acres</t>
  </si>
  <si>
    <t>Wayfair</t>
  </si>
  <si>
    <t>Sushi Heaven</t>
  </si>
  <si>
    <t>Old Navy</t>
  </si>
  <si>
    <t>Panera Bread</t>
  </si>
  <si>
    <t>Freshcleantees.com</t>
  </si>
  <si>
    <t>Aldi</t>
  </si>
  <si>
    <t>Kindle</t>
  </si>
  <si>
    <t>Sheetz</t>
  </si>
  <si>
    <t>Travel Center</t>
  </si>
  <si>
    <t>E-ZPass</t>
  </si>
  <si>
    <t>Bestway Old Lyme Corp</t>
  </si>
  <si>
    <t>Amici Pizza</t>
  </si>
  <si>
    <t>Vanguard</t>
  </si>
  <si>
    <t>CHASE CREDIT CRD EPAY       ***********0822</t>
  </si>
  <si>
    <t>PAYPAL           INST XFER  ***********SSME</t>
  </si>
  <si>
    <t>Interest Paid</t>
  </si>
  <si>
    <t>Defense Finance and Accounting Service</t>
  </si>
  <si>
    <t>Target</t>
  </si>
  <si>
    <t>APPLE.COM/BILL</t>
  </si>
  <si>
    <t>CENTRAL OHIO PRIMARY CARE</t>
  </si>
  <si>
    <t>USAA Credit Card</t>
  </si>
  <si>
    <t>Hobby Lobby</t>
  </si>
  <si>
    <t>Pretzel Spot Cafe</t>
  </si>
  <si>
    <t>My Business</t>
  </si>
  <si>
    <t>Character Coffee Comp</t>
  </si>
  <si>
    <t>Joy Bechtel</t>
  </si>
  <si>
    <t>Navy Exchange</t>
  </si>
  <si>
    <t>Wodify Pay Ibex</t>
  </si>
  <si>
    <t>Gap</t>
  </si>
  <si>
    <t>ATM Fee Rebate</t>
  </si>
  <si>
    <t>Starbucks</t>
  </si>
  <si>
    <t>Personal transaction</t>
  </si>
  <si>
    <t>UNITED</t>
  </si>
  <si>
    <t>GIUSEPPE'S PIZZA CANTI</t>
  </si>
  <si>
    <t>CVS/PHARMACY #01639</t>
  </si>
  <si>
    <t>HERITAGE P</t>
  </si>
  <si>
    <t>NAVY EXCHANGE 050416</t>
  </si>
  <si>
    <t>Kindle Svcs*H866T29T1    888-802-3080 WA</t>
  </si>
  <si>
    <t>Check</t>
  </si>
  <si>
    <t>Karns Quality Foods</t>
  </si>
  <si>
    <t>Rite Aid</t>
  </si>
  <si>
    <t>Comcast</t>
  </si>
  <si>
    <t>Travel</t>
  </si>
  <si>
    <t>USAA SIGNATURE VISA PAYMENT ***********3516</t>
  </si>
  <si>
    <t>MEMBERS 1ST FCU5450 CARLIMECHANICSBURGPA</t>
  </si>
  <si>
    <t>Chase Credit Card</t>
  </si>
  <si>
    <t>VENMO            CASHOUT    ***********4402</t>
  </si>
  <si>
    <t>Hulu</t>
  </si>
  <si>
    <t>Dayton's Coffee, Tea</t>
  </si>
  <si>
    <t>Midst Taco</t>
  </si>
  <si>
    <t>USAA Property and Casualty Insurance</t>
  </si>
  <si>
    <t>US REEBOK ONLINE STORE</t>
  </si>
  <si>
    <t>Chick-fil-A</t>
  </si>
  <si>
    <t>CVS</t>
  </si>
  <si>
    <t>Jenny's Salon</t>
  </si>
  <si>
    <t>THE HOME DEPOT #4120</t>
  </si>
  <si>
    <t>Bel Sta Icr</t>
  </si>
  <si>
    <t>Shirlington Big Buns</t>
  </si>
  <si>
    <t>Harris Teeter</t>
  </si>
  <si>
    <t>Main Store</t>
  </si>
  <si>
    <t>Reebok</t>
  </si>
  <si>
    <t>Federal Payment</t>
  </si>
  <si>
    <t>IN *D &amp; M HANES INC.     419-4255550  OH</t>
  </si>
  <si>
    <t>Chipotle</t>
  </si>
  <si>
    <t>Etsy</t>
  </si>
  <si>
    <t>Performasleep</t>
  </si>
  <si>
    <t>Informs.org</t>
  </si>
  <si>
    <t>Ohio Military</t>
  </si>
  <si>
    <t>Lowe's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</si>
</sst>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14" fontId="0" fillId="0" borderId="0" xfId="0" applyNumberFormat="1" applyFill="1"/>
    <xf numFmtId="0" fontId="0" fillId="0" borderId="0" xfId="0" applyFill="1"/>
    <xf numFmtId="14" fontId="0" fillId="0" borderId="0" xfId="0" applyNumberFormat="1"/>
  </cellXfs>
  <cellStyles count="1">
    <cellStyle name="Normal" xfId="0" builtinId="0"/>
  </cellStyles>
  <dxfs count="7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m/d/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10.293888310189" createdVersion="8" refreshedVersion="8" minRefreshableVersion="3" recordCount="124" xr:uid="{DFDED83D-2C08-464D-8B77-93058522B13E}">
  <cacheSource type="worksheet">
    <worksheetSource name="Table1"/>
  </cacheSource>
  <cacheFields count="6">
    <cacheField name="Date" numFmtId="14">
      <sharedItems containsSemiMixedTypes="0" containsNonDate="0" containsDate="1" containsString="0" minDate="2022-08-01T00:00:00" maxDate="2022-09-03T00:00:00" count="28">
        <d v="2022-08-01T00:00:00"/>
        <d v="2022-08-03T00:00:00"/>
        <d v="2022-08-05T00:00:00"/>
        <d v="2022-08-06T00:00:00"/>
        <d v="2022-08-07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8T00:00:00"/>
        <d v="2022-08-19T00:00:00"/>
        <d v="2022-08-20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</sharedItems>
      <fieldGroup base="0">
        <rangePr groupBy="months" startDate="2022-08-01T00:00:00" endDate="2022-09-03T00:00:00"/>
        <groupItems count="14">
          <s v="&lt;8/1/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3/22"/>
        </groupItems>
      </fieldGroup>
    </cacheField>
    <cacheField name="Source" numFmtId="0">
      <sharedItems/>
    </cacheField>
    <cacheField name="Transaction" numFmtId="0">
      <sharedItems/>
    </cacheField>
    <cacheField name="Category" numFmtId="0">
      <sharedItems count="34">
        <s v="Savings"/>
        <s v="Eleanor_Savings"/>
        <s v="Entertainment"/>
        <s v="Houshold_Appliances"/>
        <s v="Toiletries"/>
        <s v="Groceries"/>
        <s v="Insurance"/>
        <s v="Medical"/>
        <s v="Gifts"/>
        <s v="Miscellaneous"/>
        <s v="ATM_Withdrawal"/>
        <s v="Bank_Transaction"/>
        <s v="Restaurants"/>
        <s v="Home_Maintenance"/>
        <s v="Utilities"/>
        <s v="Home_Decor"/>
        <s v="Diapers"/>
        <s v="Personal_Care"/>
        <s v="Computer_Storage"/>
        <s v="Miscellaneous_Income"/>
        <s v="Auto_Maintenance"/>
        <s v="Gas_Fuel"/>
        <s v="Jeff Pay"/>
        <s v="Cleaning_Supplies"/>
        <s v="Credit_Card_Payment"/>
        <s v="Investment_Account"/>
        <s v="Gym_Membership"/>
        <s v="Books"/>
        <s v="Clothes_Shoes"/>
        <s v="Internet"/>
        <s v="Cellular_Service"/>
        <s v="Eleanor_School"/>
        <s v="Professional_Expenses"/>
        <s v="Jeff_Pay"/>
      </sharedItems>
    </cacheField>
    <cacheField name="Amount" numFmtId="0">
      <sharedItems containsSemiMixedTypes="0" containsString="0" containsNumber="1" minValue="-12000" maxValue="4500"/>
    </cacheField>
    <cacheField name="Type" numFmtId="0">
      <sharedItems count="2">
        <s v="Expense"/>
        <s v="Credi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">
  <r>
    <x v="0"/>
    <s v="USAA_Checking"/>
    <s v="USAA FUNDS TRANSFER DB"/>
    <x v="0"/>
    <n v="-300"/>
    <x v="0"/>
  </r>
  <r>
    <x v="0"/>
    <s v="USAA_Checking"/>
    <s v="USAA FUNDS TRANSFER DB"/>
    <x v="1"/>
    <n v="-50"/>
    <x v="0"/>
  </r>
  <r>
    <x v="0"/>
    <s v="USAA_CC"/>
    <s v="HAMPDEN TOWNSHIP"/>
    <x v="2"/>
    <n v="-12"/>
    <x v="0"/>
  </r>
  <r>
    <x v="0"/>
    <s v="USAA_Savings"/>
    <s v="USAA FUNDS TRANSFER CR"/>
    <x v="0"/>
    <n v="300"/>
    <x v="1"/>
  </r>
  <r>
    <x v="1"/>
    <s v="USAA_CC"/>
    <s v="COSTCO"/>
    <x v="3"/>
    <n v="-847.99"/>
    <x v="0"/>
  </r>
  <r>
    <x v="1"/>
    <s v="USAA_Checking"/>
    <s v="TARGET  "/>
    <x v="4"/>
    <n v="762.76"/>
    <x v="0"/>
  </r>
  <r>
    <x v="1"/>
    <s v="USAA_CC"/>
    <s v="SP LITTLEHOUSE.CO        LITTLEHOUSELEMN"/>
    <x v="5"/>
    <n v="-36"/>
    <x v="0"/>
  </r>
  <r>
    <x v="1"/>
    <s v="USAA_Checking"/>
    <s v="USAA INSURANCE"/>
    <x v="6"/>
    <n v="-35.880000000000003"/>
    <x v="0"/>
  </r>
  <r>
    <x v="1"/>
    <s v="USAA_Checking"/>
    <s v="TARGET  "/>
    <x v="5"/>
    <n v="-26.34"/>
    <x v="0"/>
  </r>
  <r>
    <x v="1"/>
    <s v="USAA_CC"/>
    <s v="CENTRAL OHIO PRIMARY C   614-3262672  OH"/>
    <x v="7"/>
    <n v="-24"/>
    <x v="0"/>
  </r>
  <r>
    <x v="1"/>
    <s v="USAA_CC"/>
    <s v="MPIX                     620-231-8050 KS"/>
    <x v="8"/>
    <n v="-5.93"/>
    <x v="0"/>
  </r>
  <r>
    <x v="1"/>
    <s v="USAA_Checking"/>
    <s v="TARGET  "/>
    <x v="9"/>
    <n v="3.19"/>
    <x v="1"/>
  </r>
  <r>
    <x v="2"/>
    <s v="USAA_CC"/>
    <s v="ITT OFFICE NSA13530597   MECHANICSBURGPA"/>
    <x v="2"/>
    <n v="-117"/>
    <x v="0"/>
  </r>
  <r>
    <x v="2"/>
    <s v="USAA_Checking"/>
    <s v="WEST SHORT MARKET"/>
    <x v="10"/>
    <n v="-22.5"/>
    <x v="0"/>
  </r>
  <r>
    <x v="2"/>
    <s v="USAA_CC"/>
    <s v="WEST SHORT MARKET"/>
    <x v="5"/>
    <n v="-9.5299999999999994"/>
    <x v="0"/>
  </r>
  <r>
    <x v="2"/>
    <s v="USAA_CC"/>
    <s v="WEST SHORT MARKET"/>
    <x v="5"/>
    <n v="-7.21"/>
    <x v="0"/>
  </r>
  <r>
    <x v="2"/>
    <s v="USAA_Checking"/>
    <s v="ATM REBATE"/>
    <x v="11"/>
    <n v="2.5"/>
    <x v="1"/>
  </r>
  <r>
    <x v="3"/>
    <s v="USAA_CC"/>
    <s v="AMICI PIZZA"/>
    <x v="12"/>
    <n v="-47.94"/>
    <x v="0"/>
  </r>
  <r>
    <x v="3"/>
    <s v="USAA_CC"/>
    <s v="SMARTPASS BY SMARKING "/>
    <x v="2"/>
    <n v="-19.71"/>
    <x v="0"/>
  </r>
  <r>
    <x v="4"/>
    <s v="USAA_CC"/>
    <s v="THE HOME DEPOT"/>
    <x v="13"/>
    <n v="-97.9"/>
    <x v="0"/>
  </r>
  <r>
    <x v="5"/>
    <s v="USAA_Checking"/>
    <s v="COLUMBUS CITY TREASURY"/>
    <x v="14"/>
    <n v="-121.08"/>
    <x v="0"/>
  </r>
  <r>
    <x v="5"/>
    <s v="USAA_Checking"/>
    <s v="TARGET  "/>
    <x v="15"/>
    <n v="-50.35"/>
    <x v="0"/>
  </r>
  <r>
    <x v="5"/>
    <s v="USAA_Checking"/>
    <s v="TARGET  "/>
    <x v="16"/>
    <n v="-42.99"/>
    <x v="0"/>
  </r>
  <r>
    <x v="5"/>
    <s v="USAA_CC"/>
    <s v="FORT FINDLAY COFFEE AND DOUGHNUTS"/>
    <x v="5"/>
    <n v="-32"/>
    <x v="0"/>
  </r>
  <r>
    <x v="5"/>
    <s v="USAA_Checking"/>
    <s v="TARGET  "/>
    <x v="17"/>
    <n v="-18.690000000000001"/>
    <x v="0"/>
  </r>
  <r>
    <x v="5"/>
    <s v="USAA_Checking"/>
    <s v="TARGET  "/>
    <x v="5"/>
    <n v="-6.68"/>
    <x v="0"/>
  </r>
  <r>
    <x v="5"/>
    <s v="USAA_Checking"/>
    <s v="TARGET  "/>
    <x v="9"/>
    <n v="-6.33"/>
    <x v="0"/>
  </r>
  <r>
    <x v="5"/>
    <s v="USAA_Checking"/>
    <s v="TARGET  "/>
    <x v="9"/>
    <n v="-5.12"/>
    <x v="0"/>
  </r>
  <r>
    <x v="5"/>
    <s v="USAA_CC"/>
    <s v="APPLE.COM"/>
    <x v="18"/>
    <n v="-2.99"/>
    <x v="0"/>
  </r>
  <r>
    <x v="6"/>
    <s v="USAA_Checking"/>
    <s v="DFAS-CLEVELAND    "/>
    <x v="19"/>
    <n v="4428.13"/>
    <x v="1"/>
  </r>
  <r>
    <x v="7"/>
    <s v="USAA_CC"/>
    <s v="GIANT  "/>
    <x v="5"/>
    <n v="-195.11"/>
    <x v="0"/>
  </r>
  <r>
    <x v="7"/>
    <s v="USAA_CC"/>
    <s v="UPS STORE"/>
    <x v="9"/>
    <n v="-13.36"/>
    <x v="0"/>
  </r>
  <r>
    <x v="8"/>
    <s v="USAA_CC"/>
    <s v="VALVOLINE OIL CHANGE"/>
    <x v="20"/>
    <n v="-103.59"/>
    <x v="0"/>
  </r>
  <r>
    <x v="8"/>
    <s v="USAA_CC"/>
    <s v="GIANT FUEL"/>
    <x v="21"/>
    <n v="-82.78"/>
    <x v="0"/>
  </r>
  <r>
    <x v="8"/>
    <s v="USAA_CC"/>
    <s v="CHIPOTLE"/>
    <x v="12"/>
    <n v="-29.47"/>
    <x v="0"/>
  </r>
  <r>
    <x v="8"/>
    <s v="USAA_Checking"/>
    <s v="DFAS-CLEVELAND    "/>
    <x v="22"/>
    <n v="2856.77"/>
    <x v="1"/>
  </r>
  <r>
    <x v="9"/>
    <s v="USAA_CC"/>
    <s v="MARKET STREET DELI"/>
    <x v="12"/>
    <n v="-9.5299999999999994"/>
    <x v="0"/>
  </r>
  <r>
    <x v="10"/>
    <s v="USAA_CC"/>
    <s v="COSTCO"/>
    <x v="5"/>
    <n v="-134.43"/>
    <x v="0"/>
  </r>
  <r>
    <x v="10"/>
    <s v="USAA_CC"/>
    <s v="Home Depot"/>
    <x v="13"/>
    <n v="-82.58"/>
    <x v="0"/>
  </r>
  <r>
    <x v="10"/>
    <s v="USAA_CC"/>
    <s v="COSTCO"/>
    <x v="23"/>
    <n v="-37.78"/>
    <x v="0"/>
  </r>
  <r>
    <x v="10"/>
    <s v="USAA_CC"/>
    <s v="COSTCO"/>
    <x v="17"/>
    <n v="-10.99"/>
    <x v="0"/>
  </r>
  <r>
    <x v="11"/>
    <s v="USAA_Checking"/>
    <s v="USAA FUNDS TRANSFER DB"/>
    <x v="0"/>
    <n v="-4500"/>
    <x v="0"/>
  </r>
  <r>
    <x v="11"/>
    <s v="USAA_Checking"/>
    <s v="USAA CREDIT CARD PAYMENT"/>
    <x v="24"/>
    <n v="-1935.13"/>
    <x v="0"/>
  </r>
  <r>
    <x v="11"/>
    <s v="USAA_Checking"/>
    <s v="USAA FUNDS TRANSFER DB"/>
    <x v="0"/>
    <n v="-300"/>
    <x v="0"/>
  </r>
  <r>
    <x v="11"/>
    <s v="USAA_Checking"/>
    <s v="USAA FUNDS TRANSFER DB"/>
    <x v="1"/>
    <n v="-50"/>
    <x v="0"/>
  </r>
  <r>
    <x v="11"/>
    <s v="USAA_CC"/>
    <s v="COPC"/>
    <x v="7"/>
    <n v="-24"/>
    <x v="0"/>
  </r>
  <r>
    <x v="11"/>
    <s v="USAA_Checking"/>
    <s v="TARGET  "/>
    <x v="5"/>
    <n v="-16.55"/>
    <x v="0"/>
  </r>
  <r>
    <x v="11"/>
    <s v="USAA_Checking"/>
    <s v="TARGET  "/>
    <x v="15"/>
    <n v="-9.99"/>
    <x v="0"/>
  </r>
  <r>
    <x v="11"/>
    <s v="USAA_Savings"/>
    <s v="USAA FUNDS TRANSFER CR"/>
    <x v="0"/>
    <n v="300"/>
    <x v="1"/>
  </r>
  <r>
    <x v="11"/>
    <s v="USAA_Savings"/>
    <s v="DEPOSIT@MOBILE"/>
    <x v="19"/>
    <n v="413"/>
    <x v="1"/>
  </r>
  <r>
    <x v="11"/>
    <s v="USAA_CC"/>
    <s v="USAA CREDIT CARD PAYMENT SAN ANTONIO  TX"/>
    <x v="24"/>
    <n v="1935.13"/>
    <x v="1"/>
  </r>
  <r>
    <x v="11"/>
    <s v="USAA_Savings"/>
    <s v="USAA FUNDS TRANSFER CR"/>
    <x v="0"/>
    <n v="4500"/>
    <x v="1"/>
  </r>
  <r>
    <x v="12"/>
    <s v="USAA_Savings"/>
    <s v="VANGUARD BUY     INVESTMENT ***********3619"/>
    <x v="25"/>
    <n v="-12000"/>
    <x v="0"/>
  </r>
  <r>
    <x v="12"/>
    <s v="USAA_CC"/>
    <s v="Wegmans"/>
    <x v="5"/>
    <n v="-60.05"/>
    <x v="0"/>
  </r>
  <r>
    <x v="13"/>
    <s v="USAA_CC"/>
    <s v="Ibex Training"/>
    <x v="26"/>
    <n v="-23.1"/>
    <x v="0"/>
  </r>
  <r>
    <x v="13"/>
    <s v="USAA_CC"/>
    <s v="Choose FI Media"/>
    <x v="27"/>
    <n v="-15.98"/>
    <x v="0"/>
  </r>
  <r>
    <x v="13"/>
    <s v="USAA_Checking"/>
    <s v="INTEREST PAID"/>
    <x v="11"/>
    <n v="0.04"/>
    <x v="1"/>
  </r>
  <r>
    <x v="14"/>
    <s v="USAA_CC"/>
    <s v="Home Depot"/>
    <x v="13"/>
    <n v="-57.39"/>
    <x v="0"/>
  </r>
  <r>
    <x v="14"/>
    <s v="USAA_Checking"/>
    <s v="TARGET  "/>
    <x v="17"/>
    <n v="-52.46"/>
    <x v="0"/>
  </r>
  <r>
    <x v="14"/>
    <s v="USAA_Checking"/>
    <s v="TARGET  "/>
    <x v="5"/>
    <n v="-19.87"/>
    <x v="0"/>
  </r>
  <r>
    <x v="14"/>
    <s v="USAA_Checking"/>
    <s v="TARGET  "/>
    <x v="27"/>
    <n v="-17.78"/>
    <x v="0"/>
  </r>
  <r>
    <x v="14"/>
    <s v="USAA_Checking"/>
    <s v="TARGET  "/>
    <x v="23"/>
    <n v="-14.08"/>
    <x v="0"/>
  </r>
  <r>
    <x v="14"/>
    <s v="USAA_Checking"/>
    <s v="TARGET  "/>
    <x v="12"/>
    <n v="-13.95"/>
    <x v="0"/>
  </r>
  <r>
    <x v="14"/>
    <s v="USAA_Checking"/>
    <s v="TARGET  "/>
    <x v="28"/>
    <n v="-6"/>
    <x v="0"/>
  </r>
  <r>
    <x v="14"/>
    <s v="USAA_Checking"/>
    <s v="TARGET  "/>
    <x v="15"/>
    <n v="-6"/>
    <x v="0"/>
  </r>
  <r>
    <x v="15"/>
    <s v="USAA_CC"/>
    <s v="COMCAST"/>
    <x v="29"/>
    <n v="-39.99"/>
    <x v="0"/>
  </r>
  <r>
    <x v="16"/>
    <s v="USAA_Checking"/>
    <s v="CHASE CREDIT CARD"/>
    <x v="24"/>
    <n v="-883.65"/>
    <x v="0"/>
  </r>
  <r>
    <x v="17"/>
    <s v="USAA_CC"/>
    <s v="ATT* BILL PAYMENT        800-331-0500 TX"/>
    <x v="30"/>
    <n v="-145.75"/>
    <x v="0"/>
  </r>
  <r>
    <x v="17"/>
    <s v="USAA_CC"/>
    <s v="EXXONMOBIL    48077317   WILLIAMSBURG VA"/>
    <x v="21"/>
    <n v="-65.05"/>
    <x v="0"/>
  </r>
  <r>
    <x v="17"/>
    <s v="USAA_CC"/>
    <s v="PAY* TEAMHEALTH          HTTPSWWW.CEDANY"/>
    <x v="7"/>
    <n v="-24.5"/>
    <x v="0"/>
  </r>
  <r>
    <x v="17"/>
    <s v="USAA_CC"/>
    <s v="TRADER JOE'S #640 QPS    ARLINGTON    VA"/>
    <x v="5"/>
    <n v="-14.11"/>
    <x v="0"/>
  </r>
  <r>
    <x v="17"/>
    <s v="USAA_CC"/>
    <s v="COLPARK LOC 868          ARLINGTON    VA"/>
    <x v="9"/>
    <n v="-10"/>
    <x v="0"/>
  </r>
  <r>
    <x v="18"/>
    <s v="USAA_Checking"/>
    <s v="TARGET  "/>
    <x v="29"/>
    <n v="-53.71"/>
    <x v="0"/>
  </r>
  <r>
    <x v="18"/>
    <s v="USAA_Checking"/>
    <s v="TARGET  "/>
    <x v="5"/>
    <n v="-34.79"/>
    <x v="0"/>
  </r>
  <r>
    <x v="18"/>
    <s v="USAA_Checking"/>
    <s v="TARGET  "/>
    <x v="31"/>
    <n v="-28.47"/>
    <x v="0"/>
  </r>
  <r>
    <x v="18"/>
    <s v="USAA_CC"/>
    <s v="TST* No Frill Bar and GriNorfolk      VA"/>
    <x v="12"/>
    <n v="-24.21"/>
    <x v="0"/>
  </r>
  <r>
    <x v="18"/>
    <s v="USAA_Checking"/>
    <s v="TARGET  "/>
    <x v="17"/>
    <n v="-12.99"/>
    <x v="0"/>
  </r>
  <r>
    <x v="18"/>
    <s v="USAA_Checking"/>
    <s v="TARGET  "/>
    <x v="5"/>
    <n v="-7.48"/>
    <x v="0"/>
  </r>
  <r>
    <x v="18"/>
    <s v="USAA_CC"/>
    <s v="BELLISSIMO    13530399   NORFOLK      VA"/>
    <x v="12"/>
    <n v="-4.7"/>
    <x v="0"/>
  </r>
  <r>
    <x v="18"/>
    <s v="USAA_Checking"/>
    <s v="TARGET  "/>
    <x v="29"/>
    <n v="3.7"/>
    <x v="1"/>
  </r>
  <r>
    <x v="18"/>
    <s v="USAA_Checking"/>
    <s v="TARGET  "/>
    <x v="29"/>
    <n v="5.71"/>
    <x v="1"/>
  </r>
  <r>
    <x v="18"/>
    <s v="USAA_Checking"/>
    <s v="TARGET  "/>
    <x v="23"/>
    <n v="33.08"/>
    <x v="1"/>
  </r>
  <r>
    <x v="19"/>
    <s v="USAA_Checking"/>
    <s v="Heritage Preschool"/>
    <x v="31"/>
    <n v="-300"/>
    <x v="0"/>
  </r>
  <r>
    <x v="19"/>
    <s v="USAA_CC"/>
    <s v="HARRIS TEETER #378       NORFOLK      VA"/>
    <x v="5"/>
    <n v="-32.270000000000003"/>
    <x v="0"/>
  </r>
  <r>
    <x v="19"/>
    <s v="USAA_CC"/>
    <s v="SQ *RAJPUT INDIAN-NORFOLKNorfolk      VA"/>
    <x v="12"/>
    <n v="-19.34"/>
    <x v="0"/>
  </r>
  <r>
    <x v="20"/>
    <s v="USAA_CC"/>
    <s v="SHEETZ 0326   00003269   GETTYSBURG   PA"/>
    <x v="21"/>
    <n v="-57.09"/>
    <x v="0"/>
  </r>
  <r>
    <x v="20"/>
    <s v="USAA_CC"/>
    <s v="SHELL OIL 57545704504    CAMP HILL    PA"/>
    <x v="21"/>
    <n v="-30.95"/>
    <x v="0"/>
  </r>
  <r>
    <x v="20"/>
    <s v="USAA_CC"/>
    <s v="RED BARN PRODUCE         RONKS        PA"/>
    <x v="5"/>
    <n v="-17.36"/>
    <x v="0"/>
  </r>
  <r>
    <x v="20"/>
    <s v="USAA_CC"/>
    <s v="CHICK-FIL-A #04316       MECHANICSVILLVA"/>
    <x v="12"/>
    <n v="-6.77"/>
    <x v="0"/>
  </r>
  <r>
    <x v="21"/>
    <s v="USAA_CC"/>
    <s v="POSHMARK                 650-488-7740 CA"/>
    <x v="28"/>
    <n v="-26.67"/>
    <x v="0"/>
  </r>
  <r>
    <x v="21"/>
    <s v="USAA_CC"/>
    <s v="AMICI PIZZA              MECHANICSBURGPA"/>
    <x v="12"/>
    <n v="-18.64"/>
    <x v="0"/>
  </r>
  <r>
    <x v="22"/>
    <s v="USAA_CC"/>
    <s v="SUNLIGHT DINER           MECHANICSBURGPA"/>
    <x v="12"/>
    <n v="-43.6"/>
    <x v="0"/>
  </r>
  <r>
    <x v="22"/>
    <s v="USAA_CC"/>
    <s v="CARRABBAS 8909 ONLINE    717-795-9200 PA"/>
    <x v="12"/>
    <n v="-34.11"/>
    <x v="0"/>
  </r>
  <r>
    <x v="22"/>
    <s v="USAA_CC"/>
    <s v="NJ EZPASS                888-288-6865 NJ"/>
    <x v="9"/>
    <n v="-25"/>
    <x v="0"/>
  </r>
  <r>
    <x v="22"/>
    <s v="USAA_CC"/>
    <s v="HLU*Hulu 844928213231-U  HULU.COM/BILLCA"/>
    <x v="2"/>
    <n v="-15.04"/>
    <x v="0"/>
  </r>
  <r>
    <x v="23"/>
    <s v="USAA_Checking"/>
    <s v="USAA CREDIT CARD PAYMENT"/>
    <x v="24"/>
    <n v="-965.06"/>
    <x v="0"/>
  </r>
  <r>
    <x v="23"/>
    <s v="USAA_Checking"/>
    <s v="TARGET  "/>
    <x v="17"/>
    <n v="-63.5"/>
    <x v="0"/>
  </r>
  <r>
    <x v="23"/>
    <s v="USAA_Checking"/>
    <s v="TARGET  "/>
    <x v="28"/>
    <n v="-38"/>
    <x v="0"/>
  </r>
  <r>
    <x v="23"/>
    <s v="USAA_CC"/>
    <s v="PH HOSPITALS ONLINE PAYME717-2303717  PA"/>
    <x v="7"/>
    <n v="-24"/>
    <x v="0"/>
  </r>
  <r>
    <x v="23"/>
    <s v="USAA_CC"/>
    <s v="APPLE.COM/BILL           866-712-7753 CA"/>
    <x v="9"/>
    <n v="-9.99"/>
    <x v="0"/>
  </r>
  <r>
    <x v="23"/>
    <s v="USAA_CC"/>
    <s v="NAVY EXCHANGE 050416     MECHANICSBURGVA"/>
    <x v="32"/>
    <n v="-9.44"/>
    <x v="0"/>
  </r>
  <r>
    <x v="23"/>
    <s v="USAA_Checking"/>
    <s v="TARGET  "/>
    <x v="5"/>
    <n v="-2.29"/>
    <x v="0"/>
  </r>
  <r>
    <x v="23"/>
    <s v="USAA_Checking"/>
    <s v="TARGET  "/>
    <x v="31"/>
    <n v="12.99"/>
    <x v="1"/>
  </r>
  <r>
    <x v="23"/>
    <s v="USAA_Checking"/>
    <s v="TARGET  "/>
    <x v="16"/>
    <n v="13.99"/>
    <x v="1"/>
  </r>
  <r>
    <x v="23"/>
    <s v="USAA_CC"/>
    <s v="USAA CREDIT CARD PAYMENT SAN ANTONIO  TX"/>
    <x v="24"/>
    <n v="965.06"/>
    <x v="1"/>
  </r>
  <r>
    <x v="24"/>
    <s v="USAA_Checking"/>
    <s v="CHASE CREDIT CRD EPAY       ***********5208"/>
    <x v="24"/>
    <n v="-335.43"/>
    <x v="0"/>
  </r>
  <r>
    <x v="24"/>
    <s v="USAA_CC"/>
    <s v="HERITAGE PRESCHOOL       484-431-6515 PA"/>
    <x v="31"/>
    <n v="-210"/>
    <x v="0"/>
  </r>
  <r>
    <x v="24"/>
    <s v="USAA_CC"/>
    <s v="MED*MATERNOHIO CLINICAL  614-457-5730 OH"/>
    <x v="7"/>
    <n v="-24"/>
    <x v="0"/>
  </r>
  <r>
    <x v="24"/>
    <s v="USAA_CC"/>
    <s v="NAVY EXCHANGE 050416     MECHANICSBURGVA"/>
    <x v="17"/>
    <n v="-13"/>
    <x v="0"/>
  </r>
  <r>
    <x v="25"/>
    <s v="USAA_CC"/>
    <s v="TRADER JOE'S #569 QPS    CAMP HILL    PA"/>
    <x v="5"/>
    <n v="-50.52"/>
    <x v="0"/>
  </r>
  <r>
    <x v="25"/>
    <s v="USAA_Savings"/>
    <s v="INTEREST PAID"/>
    <x v="11"/>
    <n v="0.12"/>
    <x v="1"/>
  </r>
  <r>
    <x v="25"/>
    <s v="USAA_Checking"/>
    <s v="Travel Pay"/>
    <x v="19"/>
    <n v="614.79"/>
    <x v="1"/>
  </r>
  <r>
    <x v="25"/>
    <s v="USAA_Checking"/>
    <s v="DFAS-CLEVELAND   NAVY ACT   ***********1645"/>
    <x v="33"/>
    <n v="3116.22"/>
    <x v="1"/>
  </r>
  <r>
    <x v="26"/>
    <s v="USAA_Checking"/>
    <s v="USAA FUNDS TRANSFER DB"/>
    <x v="0"/>
    <n v="-3000"/>
    <x v="0"/>
  </r>
  <r>
    <x v="26"/>
    <s v="USAA_Checking"/>
    <s v="USAA FUNDS TRANSFER DB"/>
    <x v="0"/>
    <n v="-300"/>
    <x v="0"/>
  </r>
  <r>
    <x v="26"/>
    <s v="USAA_Checking"/>
    <s v="USAA FUNDS TRANSFER DB"/>
    <x v="1"/>
    <n v="-50"/>
    <x v="0"/>
  </r>
  <r>
    <x v="26"/>
    <s v="USAA_Savings"/>
    <s v="USAA FUNDS TRANSFER CR"/>
    <x v="0"/>
    <n v="300"/>
    <x v="1"/>
  </r>
  <r>
    <x v="26"/>
    <s v="USAA_Savings"/>
    <s v="USAA FUNDS TRANSFER CR"/>
    <x v="0"/>
    <n v="3000"/>
    <x v="1"/>
  </r>
  <r>
    <x v="27"/>
    <s v="USAA_CC"/>
    <s v="OH CSW BD MISC FEE       614-752-5161 OH"/>
    <x v="32"/>
    <n v="-25"/>
    <x v="0"/>
  </r>
  <r>
    <x v="27"/>
    <s v="USAA_CC"/>
    <s v="FBI IDENTIFICATION RECORD304-625-5590 WV"/>
    <x v="32"/>
    <n v="-18"/>
    <x v="0"/>
  </r>
  <r>
    <x v="27"/>
    <s v="USAA_CC"/>
    <s v="STARBUCKS STORE 22656    MECHANICSBURGPA"/>
    <x v="12"/>
    <n v="-13.41"/>
    <x v="0"/>
  </r>
  <r>
    <x v="27"/>
    <s v="USAA_CC"/>
    <s v="PARCHMENT-UNIV DOCS      480-719-1646 AZ"/>
    <x v="32"/>
    <n v="-10"/>
    <x v="0"/>
  </r>
  <r>
    <x v="27"/>
    <s v="USAA_CC"/>
    <s v="CHICK-FIL-A #02167       MECHANICSBURGPA"/>
    <x v="12"/>
    <n v="-8.9"/>
    <x v="0"/>
  </r>
  <r>
    <x v="27"/>
    <s v="USAA_CC"/>
    <s v="NPDB NPDB.HRSA.GOV       800-767-6732 VA"/>
    <x v="32"/>
    <n v="-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70C13B-AC88-4747-AFC0-996355F07F2B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E7" firstHeaderRow="1" firstDataRow="2" firstDataCol="1" rowPageCount="1" colPageCount="1"/>
  <pivotFields count="6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Page" showAll="0">
      <items count="35">
        <item x="10"/>
        <item x="20"/>
        <item x="11"/>
        <item x="27"/>
        <item x="30"/>
        <item x="23"/>
        <item x="28"/>
        <item x="18"/>
        <item x="24"/>
        <item x="16"/>
        <item x="1"/>
        <item x="31"/>
        <item x="2"/>
        <item x="21"/>
        <item x="8"/>
        <item x="5"/>
        <item x="26"/>
        <item x="15"/>
        <item x="13"/>
        <item x="3"/>
        <item x="6"/>
        <item x="29"/>
        <item x="25"/>
        <item x="22"/>
        <item x="33"/>
        <item x="7"/>
        <item x="9"/>
        <item x="19"/>
        <item x="17"/>
        <item x="32"/>
        <item x="12"/>
        <item x="0"/>
        <item x="4"/>
        <item x="14"/>
        <item t="default"/>
      </items>
    </pivotField>
    <pivotField dataField="1" showAll="0"/>
    <pivotField axis="axisCol" showAll="0">
      <items count="3">
        <item x="1"/>
        <item x="0"/>
        <item t="default"/>
      </items>
    </pivotField>
  </pivotFields>
  <rowFields count="1">
    <field x="0"/>
  </rowFields>
  <rowItems count="3">
    <i>
      <x v="8"/>
    </i>
    <i>
      <x v="9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1">
    <pageField fld="3" hier="-1"/>
  </pageFields>
  <dataFields count="1">
    <dataField name="Sum of 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3B626F-84B1-204D-BA29-18F956DFEC2E}" name="Table1" displayName="Table1" ref="A1:E415" totalsRowShown="0" headerRowDxfId="6" dataDxfId="5">
  <autoFilter ref="A1:E415" xr:uid="{873B626F-84B1-204D-BA29-18F956DFEC2E}"/>
  <sortState xmlns:xlrd2="http://schemas.microsoft.com/office/spreadsheetml/2017/richdata2" ref="A2:E415">
    <sortCondition ref="A1:A415"/>
  </sortState>
  <tableColumns count="5">
    <tableColumn id="1" xr3:uid="{36D6B367-4586-164A-BAFD-F61BD8D7B0D8}" name="Date" dataDxfId="4"/>
    <tableColumn id="2" xr3:uid="{163A618F-4E2A-CF42-8DEE-891E741B2D57}" name="Source" dataDxfId="3"/>
    <tableColumn id="3" xr3:uid="{49FF6B6D-B6DF-3C46-990B-4A21BE1D1B1E}" name="Transaction" dataDxfId="2"/>
    <tableColumn id="4" xr3:uid="{84AF5D09-AAE0-8848-B5A8-C38A5769933E}" name="Category" dataDxfId="1"/>
    <tableColumn id="5" xr3:uid="{0A1EF426-6D1D-AF40-9C65-9FAE6E780C77}" name="Amount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EBEFE-BF8C-CE41-8907-E9633ACA1DDB}">
  <dimension ref="A1:E415"/>
  <sheetViews>
    <sheetView tabSelected="1" topLeftCell="A408" workbookViewId="0">
      <selection activeCell="D408" sqref="D408"/>
    </sheetView>
  </sheetViews>
  <sheetFormatPr baseColWidth="10" defaultRowHeight="16" x14ac:dyDescent="0.2"/>
  <cols>
    <col min="2" max="2" width="14" bestFit="1" customWidth="1"/>
    <col min="3" max="3" width="49.83203125" bestFit="1" customWidth="1"/>
    <col min="4" max="4" width="18.6640625" bestFit="1" customWidth="1"/>
    <col min="5" max="5" width="15.6640625" bestFit="1" customWidth="1"/>
  </cols>
  <sheetData>
    <row r="1" spans="1:5" x14ac:dyDescent="0.2">
      <c r="A1" s="1" t="s">
        <v>0</v>
      </c>
      <c r="B1" s="1" t="s">
        <v>3</v>
      </c>
      <c r="C1" s="1" t="s">
        <v>1</v>
      </c>
      <c r="D1" s="1" t="s">
        <v>4</v>
      </c>
      <c r="E1" s="1" t="s">
        <v>2</v>
      </c>
    </row>
    <row r="2" spans="1:5" x14ac:dyDescent="0.2">
      <c r="A2" s="5">
        <v>44774</v>
      </c>
      <c r="B2" s="6" t="s">
        <v>7</v>
      </c>
      <c r="C2" s="6" t="s">
        <v>6</v>
      </c>
      <c r="D2" s="6" t="s">
        <v>8</v>
      </c>
      <c r="E2" s="6">
        <v>-50</v>
      </c>
    </row>
    <row r="3" spans="1:5" x14ac:dyDescent="0.2">
      <c r="A3" s="5">
        <v>44774</v>
      </c>
      <c r="B3" s="6" t="s">
        <v>23</v>
      </c>
      <c r="C3" s="6" t="s">
        <v>29</v>
      </c>
      <c r="D3" s="6" t="s">
        <v>30</v>
      </c>
      <c r="E3" s="6">
        <v>-12</v>
      </c>
    </row>
    <row r="4" spans="1:5" x14ac:dyDescent="0.2">
      <c r="A4" s="5">
        <v>44774</v>
      </c>
      <c r="B4" s="6" t="s">
        <v>7</v>
      </c>
      <c r="C4" s="6" t="s">
        <v>6</v>
      </c>
      <c r="D4" s="6" t="s">
        <v>9</v>
      </c>
      <c r="E4" s="6">
        <v>-300</v>
      </c>
    </row>
    <row r="5" spans="1:5" x14ac:dyDescent="0.2">
      <c r="A5" s="5">
        <v>44774</v>
      </c>
      <c r="B5" s="6" t="s">
        <v>18</v>
      </c>
      <c r="C5" s="6" t="s">
        <v>17</v>
      </c>
      <c r="D5" s="6" t="s">
        <v>9</v>
      </c>
      <c r="E5" s="6">
        <f>--300</f>
        <v>300</v>
      </c>
    </row>
    <row r="6" spans="1:5" x14ac:dyDescent="0.2">
      <c r="A6" s="5">
        <v>44776</v>
      </c>
      <c r="B6" s="6" t="s">
        <v>23</v>
      </c>
      <c r="C6" s="6" t="s">
        <v>22</v>
      </c>
      <c r="D6" s="6" t="s">
        <v>33</v>
      </c>
      <c r="E6" s="6">
        <v>-5.93</v>
      </c>
    </row>
    <row r="7" spans="1:5" x14ac:dyDescent="0.2">
      <c r="A7" s="5">
        <v>44776</v>
      </c>
      <c r="B7" s="6" t="s">
        <v>23</v>
      </c>
      <c r="C7" s="6" t="s">
        <v>21</v>
      </c>
      <c r="D7" s="6" t="s">
        <v>12</v>
      </c>
      <c r="E7" s="6">
        <v>-36</v>
      </c>
    </row>
    <row r="8" spans="1:5" x14ac:dyDescent="0.2">
      <c r="A8" s="5">
        <v>44776</v>
      </c>
      <c r="B8" s="6" t="s">
        <v>7</v>
      </c>
      <c r="C8" s="6" t="s">
        <v>25</v>
      </c>
      <c r="D8" s="6" t="s">
        <v>12</v>
      </c>
      <c r="E8" s="6">
        <v>-26.34</v>
      </c>
    </row>
    <row r="9" spans="1:5" x14ac:dyDescent="0.2">
      <c r="A9" s="5">
        <v>44776</v>
      </c>
      <c r="B9" s="6" t="s">
        <v>23</v>
      </c>
      <c r="C9" s="6" t="s">
        <v>28</v>
      </c>
      <c r="D9" s="6" t="s">
        <v>32</v>
      </c>
      <c r="E9" s="6">
        <v>-847.99</v>
      </c>
    </row>
    <row r="10" spans="1:5" x14ac:dyDescent="0.2">
      <c r="A10" s="5">
        <v>44776</v>
      </c>
      <c r="B10" s="6" t="s">
        <v>7</v>
      </c>
      <c r="C10" s="6" t="s">
        <v>26</v>
      </c>
      <c r="D10" s="6" t="s">
        <v>10</v>
      </c>
      <c r="E10" s="6">
        <v>-35.880000000000003</v>
      </c>
    </row>
    <row r="11" spans="1:5" x14ac:dyDescent="0.2">
      <c r="A11" s="5">
        <v>44776</v>
      </c>
      <c r="B11" s="6" t="s">
        <v>23</v>
      </c>
      <c r="C11" s="6" t="s">
        <v>20</v>
      </c>
      <c r="D11" s="6" t="s">
        <v>128</v>
      </c>
      <c r="E11" s="6">
        <v>-24</v>
      </c>
    </row>
    <row r="12" spans="1:5" x14ac:dyDescent="0.2">
      <c r="A12" s="5">
        <v>44776</v>
      </c>
      <c r="B12" s="6" t="s">
        <v>7</v>
      </c>
      <c r="C12" s="6" t="s">
        <v>25</v>
      </c>
      <c r="D12" s="6" t="s">
        <v>11</v>
      </c>
      <c r="E12" s="6">
        <f>--3.19</f>
        <v>3.19</v>
      </c>
    </row>
    <row r="13" spans="1:5" x14ac:dyDescent="0.2">
      <c r="A13" s="5">
        <v>44776</v>
      </c>
      <c r="B13" s="6" t="s">
        <v>7</v>
      </c>
      <c r="C13" s="6" t="s">
        <v>25</v>
      </c>
      <c r="D13" s="6" t="s">
        <v>14</v>
      </c>
      <c r="E13" s="6">
        <f>-85.23-E12</f>
        <v>-88.42</v>
      </c>
    </row>
    <row r="14" spans="1:5" x14ac:dyDescent="0.2">
      <c r="A14" s="5">
        <v>44778</v>
      </c>
      <c r="B14" s="6" t="s">
        <v>7</v>
      </c>
      <c r="C14" s="6" t="s">
        <v>24</v>
      </c>
      <c r="D14" s="6" t="s">
        <v>16</v>
      </c>
      <c r="E14" s="6">
        <v>-22.5</v>
      </c>
    </row>
    <row r="15" spans="1:5" x14ac:dyDescent="0.2">
      <c r="A15" s="5">
        <v>44778</v>
      </c>
      <c r="B15" s="6" t="s">
        <v>7</v>
      </c>
      <c r="C15" s="6" t="s">
        <v>5</v>
      </c>
      <c r="D15" s="6" t="s">
        <v>15</v>
      </c>
      <c r="E15" s="6">
        <f>--2.5</f>
        <v>2.5</v>
      </c>
    </row>
    <row r="16" spans="1:5" x14ac:dyDescent="0.2">
      <c r="A16" s="5">
        <v>44778</v>
      </c>
      <c r="B16" s="6" t="s">
        <v>23</v>
      </c>
      <c r="C16" s="6" t="s">
        <v>19</v>
      </c>
      <c r="D16" s="6" t="s">
        <v>30</v>
      </c>
      <c r="E16" s="6">
        <v>-117</v>
      </c>
    </row>
    <row r="17" spans="1:5" x14ac:dyDescent="0.2">
      <c r="A17" s="5">
        <v>44778</v>
      </c>
      <c r="B17" s="6" t="s">
        <v>23</v>
      </c>
      <c r="C17" s="6" t="s">
        <v>24</v>
      </c>
      <c r="D17" s="6" t="s">
        <v>12</v>
      </c>
      <c r="E17" s="6">
        <v>-9.5299999999999994</v>
      </c>
    </row>
    <row r="18" spans="1:5" x14ac:dyDescent="0.2">
      <c r="A18" s="5">
        <v>44778</v>
      </c>
      <c r="B18" s="6" t="s">
        <v>23</v>
      </c>
      <c r="C18" s="6" t="s">
        <v>24</v>
      </c>
      <c r="D18" s="6" t="s">
        <v>12</v>
      </c>
      <c r="E18" s="6">
        <v>-7.21</v>
      </c>
    </row>
    <row r="19" spans="1:5" x14ac:dyDescent="0.2">
      <c r="A19" s="5">
        <v>44779</v>
      </c>
      <c r="B19" s="6" t="s">
        <v>23</v>
      </c>
      <c r="C19" s="6" t="s">
        <v>27</v>
      </c>
      <c r="D19" s="6" t="s">
        <v>30</v>
      </c>
      <c r="E19" s="6">
        <v>-19.71</v>
      </c>
    </row>
    <row r="20" spans="1:5" x14ac:dyDescent="0.2">
      <c r="A20" s="5">
        <v>44779</v>
      </c>
      <c r="B20" s="6" t="s">
        <v>23</v>
      </c>
      <c r="C20" s="6" t="s">
        <v>34</v>
      </c>
      <c r="D20" s="6" t="s">
        <v>31</v>
      </c>
      <c r="E20" s="6">
        <v>-47.94</v>
      </c>
    </row>
    <row r="21" spans="1:5" x14ac:dyDescent="0.2">
      <c r="A21" s="5">
        <v>44780</v>
      </c>
      <c r="B21" s="6" t="s">
        <v>23</v>
      </c>
      <c r="C21" s="6" t="s">
        <v>51</v>
      </c>
      <c r="D21" s="6" t="s">
        <v>55</v>
      </c>
      <c r="E21" s="6">
        <v>-97.9</v>
      </c>
    </row>
    <row r="22" spans="1:5" x14ac:dyDescent="0.2">
      <c r="A22" s="5">
        <v>44782</v>
      </c>
      <c r="B22" s="6" t="s">
        <v>23</v>
      </c>
      <c r="C22" s="6" t="s">
        <v>50</v>
      </c>
      <c r="D22" s="6" t="s">
        <v>54</v>
      </c>
      <c r="E22" s="6">
        <v>-2.99</v>
      </c>
    </row>
    <row r="23" spans="1:5" x14ac:dyDescent="0.2">
      <c r="A23" s="5">
        <v>44782</v>
      </c>
      <c r="B23" s="6" t="s">
        <v>7</v>
      </c>
      <c r="C23" s="6" t="s">
        <v>25</v>
      </c>
      <c r="D23" s="6" t="s">
        <v>38</v>
      </c>
      <c r="E23" s="6">
        <v>-42.99</v>
      </c>
    </row>
    <row r="24" spans="1:5" x14ac:dyDescent="0.2">
      <c r="A24" s="5">
        <v>44782</v>
      </c>
      <c r="B24" s="6" t="s">
        <v>23</v>
      </c>
      <c r="C24" s="6" t="s">
        <v>44</v>
      </c>
      <c r="D24" s="6" t="s">
        <v>12</v>
      </c>
      <c r="E24" s="6">
        <v>-32</v>
      </c>
    </row>
    <row r="25" spans="1:5" x14ac:dyDescent="0.2">
      <c r="A25" s="5">
        <v>44782</v>
      </c>
      <c r="B25" s="6" t="s">
        <v>7</v>
      </c>
      <c r="C25" s="6" t="s">
        <v>25</v>
      </c>
      <c r="D25" s="6" t="s">
        <v>12</v>
      </c>
      <c r="E25" s="6">
        <f>-5.49-1.19</f>
        <v>-6.68</v>
      </c>
    </row>
    <row r="26" spans="1:5" x14ac:dyDescent="0.2">
      <c r="A26" s="5">
        <v>44782</v>
      </c>
      <c r="B26" s="6" t="s">
        <v>7</v>
      </c>
      <c r="C26" s="6" t="s">
        <v>25</v>
      </c>
      <c r="D26" s="6" t="s">
        <v>42</v>
      </c>
      <c r="E26" s="6">
        <v>-50.35</v>
      </c>
    </row>
    <row r="27" spans="1:5" x14ac:dyDescent="0.2">
      <c r="A27" s="5">
        <v>44782</v>
      </c>
      <c r="B27" s="6" t="s">
        <v>7</v>
      </c>
      <c r="C27" s="6" t="s">
        <v>25</v>
      </c>
      <c r="D27" s="6" t="s">
        <v>11</v>
      </c>
      <c r="E27" s="6">
        <v>-6.33</v>
      </c>
    </row>
    <row r="28" spans="1:5" x14ac:dyDescent="0.2">
      <c r="A28" s="5">
        <v>44782</v>
      </c>
      <c r="B28" s="6" t="s">
        <v>7</v>
      </c>
      <c r="C28" s="6" t="s">
        <v>25</v>
      </c>
      <c r="D28" s="6" t="s">
        <v>11</v>
      </c>
      <c r="E28" s="6">
        <v>-5.12</v>
      </c>
    </row>
    <row r="29" spans="1:5" x14ac:dyDescent="0.2">
      <c r="A29" s="5">
        <v>44782</v>
      </c>
      <c r="B29" s="6" t="s">
        <v>7</v>
      </c>
      <c r="C29" s="6" t="s">
        <v>25</v>
      </c>
      <c r="D29" s="6" t="s">
        <v>41</v>
      </c>
      <c r="E29" s="6">
        <v>-18.690000000000001</v>
      </c>
    </row>
    <row r="30" spans="1:5" x14ac:dyDescent="0.2">
      <c r="A30" s="5">
        <v>44782</v>
      </c>
      <c r="B30" s="6" t="s">
        <v>7</v>
      </c>
      <c r="C30" s="6" t="s">
        <v>35</v>
      </c>
      <c r="D30" s="6" t="s">
        <v>37</v>
      </c>
      <c r="E30" s="6">
        <v>-121.08</v>
      </c>
    </row>
    <row r="31" spans="1:5" x14ac:dyDescent="0.2">
      <c r="A31" s="5">
        <v>44783</v>
      </c>
      <c r="B31" s="6" t="s">
        <v>7</v>
      </c>
      <c r="C31" s="6" t="s">
        <v>36</v>
      </c>
      <c r="D31" s="6" t="s">
        <v>39</v>
      </c>
      <c r="E31" s="6">
        <f>--4428.13</f>
        <v>4428.13</v>
      </c>
    </row>
    <row r="32" spans="1:5" x14ac:dyDescent="0.2">
      <c r="A32" s="5">
        <v>44784</v>
      </c>
      <c r="B32" s="6" t="s">
        <v>23</v>
      </c>
      <c r="C32" s="6" t="s">
        <v>48</v>
      </c>
      <c r="D32" s="6" t="s">
        <v>12</v>
      </c>
      <c r="E32" s="6">
        <v>-195.11</v>
      </c>
    </row>
    <row r="33" spans="1:5" x14ac:dyDescent="0.2">
      <c r="A33" s="5">
        <v>44784</v>
      </c>
      <c r="B33" s="6" t="s">
        <v>23</v>
      </c>
      <c r="C33" s="6" t="s">
        <v>49</v>
      </c>
      <c r="D33" s="6" t="s">
        <v>11</v>
      </c>
      <c r="E33" s="6">
        <v>-13.36</v>
      </c>
    </row>
    <row r="34" spans="1:5" x14ac:dyDescent="0.2">
      <c r="A34" s="5">
        <v>44785</v>
      </c>
      <c r="B34" s="6" t="s">
        <v>23</v>
      </c>
      <c r="C34" s="6" t="s">
        <v>52</v>
      </c>
      <c r="D34" s="6" t="s">
        <v>53</v>
      </c>
      <c r="E34" s="6">
        <v>-103.59</v>
      </c>
    </row>
    <row r="35" spans="1:5" x14ac:dyDescent="0.2">
      <c r="A35" s="5">
        <v>44785</v>
      </c>
      <c r="B35" s="6" t="s">
        <v>23</v>
      </c>
      <c r="C35" s="6" t="s">
        <v>46</v>
      </c>
      <c r="D35" s="6" t="s">
        <v>43</v>
      </c>
      <c r="E35" s="6">
        <v>-82.78</v>
      </c>
    </row>
    <row r="36" spans="1:5" x14ac:dyDescent="0.2">
      <c r="A36" s="5">
        <v>44785</v>
      </c>
      <c r="B36" s="6" t="s">
        <v>7</v>
      </c>
      <c r="C36" s="6" t="s">
        <v>36</v>
      </c>
      <c r="D36" s="6" t="s">
        <v>40</v>
      </c>
      <c r="E36" s="6">
        <f>--2856.77</f>
        <v>2856.77</v>
      </c>
    </row>
    <row r="37" spans="1:5" x14ac:dyDescent="0.2">
      <c r="A37" s="5">
        <v>44785</v>
      </c>
      <c r="B37" s="6" t="s">
        <v>23</v>
      </c>
      <c r="C37" s="6" t="s">
        <v>47</v>
      </c>
      <c r="D37" s="6" t="s">
        <v>31</v>
      </c>
      <c r="E37" s="6">
        <v>-29.47</v>
      </c>
    </row>
    <row r="38" spans="1:5" x14ac:dyDescent="0.2">
      <c r="A38" s="5">
        <v>44786</v>
      </c>
      <c r="B38" s="6" t="s">
        <v>23</v>
      </c>
      <c r="C38" s="6" t="s">
        <v>45</v>
      </c>
      <c r="D38" s="6" t="s">
        <v>31</v>
      </c>
      <c r="E38" s="6">
        <v>-9.5299999999999994</v>
      </c>
    </row>
    <row r="39" spans="1:5" x14ac:dyDescent="0.2">
      <c r="A39" s="5">
        <v>44787</v>
      </c>
      <c r="B39" s="6" t="s">
        <v>23</v>
      </c>
      <c r="C39" s="6" t="s">
        <v>28</v>
      </c>
      <c r="D39" s="6" t="s">
        <v>59</v>
      </c>
      <c r="E39" s="6">
        <v>-37.78</v>
      </c>
    </row>
    <row r="40" spans="1:5" x14ac:dyDescent="0.2">
      <c r="A40" s="5">
        <v>44787</v>
      </c>
      <c r="B40" s="6" t="s">
        <v>23</v>
      </c>
      <c r="C40" s="6" t="s">
        <v>28</v>
      </c>
      <c r="D40" s="6" t="s">
        <v>12</v>
      </c>
      <c r="E40" s="6">
        <v>-134.43</v>
      </c>
    </row>
    <row r="41" spans="1:5" x14ac:dyDescent="0.2">
      <c r="A41" s="5">
        <v>44787</v>
      </c>
      <c r="B41" s="6" t="s">
        <v>23</v>
      </c>
      <c r="C41" s="6" t="s">
        <v>68</v>
      </c>
      <c r="D41" s="6" t="s">
        <v>55</v>
      </c>
      <c r="E41" s="6">
        <v>-82.58</v>
      </c>
    </row>
    <row r="42" spans="1:5" x14ac:dyDescent="0.2">
      <c r="A42" s="5">
        <v>44787</v>
      </c>
      <c r="B42" s="6" t="s">
        <v>23</v>
      </c>
      <c r="C42" s="6" t="s">
        <v>28</v>
      </c>
      <c r="D42" s="6" t="s">
        <v>41</v>
      </c>
      <c r="E42" s="6">
        <v>-10.99</v>
      </c>
    </row>
    <row r="43" spans="1:5" x14ac:dyDescent="0.2">
      <c r="A43" s="5">
        <v>44788</v>
      </c>
      <c r="B43" s="6" t="s">
        <v>7</v>
      </c>
      <c r="C43" s="6" t="s">
        <v>6</v>
      </c>
      <c r="D43" s="6" t="s">
        <v>8</v>
      </c>
      <c r="E43" s="6">
        <v>-50</v>
      </c>
    </row>
    <row r="44" spans="1:5" x14ac:dyDescent="0.2">
      <c r="A44" s="5">
        <v>44788</v>
      </c>
      <c r="B44" s="6" t="s">
        <v>7</v>
      </c>
      <c r="C44" s="6" t="s">
        <v>25</v>
      </c>
      <c r="D44" s="6" t="s">
        <v>12</v>
      </c>
      <c r="E44" s="6">
        <v>-16.55</v>
      </c>
    </row>
    <row r="45" spans="1:5" x14ac:dyDescent="0.2">
      <c r="A45" s="5">
        <v>44788</v>
      </c>
      <c r="B45" s="6" t="s">
        <v>7</v>
      </c>
      <c r="C45" s="6" t="s">
        <v>25</v>
      </c>
      <c r="D45" s="6" t="s">
        <v>42</v>
      </c>
      <c r="E45" s="6">
        <v>-9.99</v>
      </c>
    </row>
    <row r="46" spans="1:5" x14ac:dyDescent="0.2">
      <c r="A46" s="5">
        <v>44788</v>
      </c>
      <c r="B46" s="6" t="s">
        <v>23</v>
      </c>
      <c r="C46" s="6" t="s">
        <v>72</v>
      </c>
      <c r="D46" s="6" t="s">
        <v>128</v>
      </c>
      <c r="E46" s="6">
        <v>-24</v>
      </c>
    </row>
    <row r="47" spans="1:5" x14ac:dyDescent="0.2">
      <c r="A47" s="5">
        <v>44788</v>
      </c>
      <c r="B47" s="6" t="s">
        <v>18</v>
      </c>
      <c r="C47" s="6" t="s">
        <v>62</v>
      </c>
      <c r="D47" s="6" t="s">
        <v>39</v>
      </c>
      <c r="E47" s="6">
        <f>--413</f>
        <v>413</v>
      </c>
    </row>
    <row r="48" spans="1:5" x14ac:dyDescent="0.2">
      <c r="A48" s="5">
        <v>44788</v>
      </c>
      <c r="B48" s="6" t="s">
        <v>7</v>
      </c>
      <c r="C48" s="6" t="s">
        <v>6</v>
      </c>
      <c r="D48" s="6" t="s">
        <v>9</v>
      </c>
      <c r="E48" s="6">
        <v>-4500</v>
      </c>
    </row>
    <row r="49" spans="1:5" x14ac:dyDescent="0.2">
      <c r="A49" s="5">
        <v>44788</v>
      </c>
      <c r="B49" s="6" t="s">
        <v>7</v>
      </c>
      <c r="C49" s="6" t="s">
        <v>6</v>
      </c>
      <c r="D49" s="6" t="s">
        <v>9</v>
      </c>
      <c r="E49" s="6">
        <v>-300</v>
      </c>
    </row>
    <row r="50" spans="1:5" x14ac:dyDescent="0.2">
      <c r="A50" s="5">
        <v>44788</v>
      </c>
      <c r="B50" s="6" t="s">
        <v>18</v>
      </c>
      <c r="C50" s="6" t="s">
        <v>17</v>
      </c>
      <c r="D50" s="6" t="s">
        <v>9</v>
      </c>
      <c r="E50" s="6">
        <f>--300</f>
        <v>300</v>
      </c>
    </row>
    <row r="51" spans="1:5" x14ac:dyDescent="0.2">
      <c r="A51" s="5">
        <v>44788</v>
      </c>
      <c r="B51" s="6" t="s">
        <v>18</v>
      </c>
      <c r="C51" s="6" t="s">
        <v>17</v>
      </c>
      <c r="D51" s="6" t="s">
        <v>9</v>
      </c>
      <c r="E51" s="6">
        <f>--4500</f>
        <v>4500</v>
      </c>
    </row>
    <row r="52" spans="1:5" x14ac:dyDescent="0.2">
      <c r="A52" s="5">
        <v>44788</v>
      </c>
      <c r="B52" s="6" t="s">
        <v>7</v>
      </c>
      <c r="C52" s="6" t="s">
        <v>57</v>
      </c>
      <c r="D52" s="6" t="s">
        <v>121</v>
      </c>
      <c r="E52" s="6">
        <v>-1935.13</v>
      </c>
    </row>
    <row r="53" spans="1:5" x14ac:dyDescent="0.2">
      <c r="A53" s="5">
        <v>44788</v>
      </c>
      <c r="B53" s="6" t="s">
        <v>23</v>
      </c>
      <c r="C53" s="6" t="s">
        <v>65</v>
      </c>
      <c r="D53" s="6" t="s">
        <v>121</v>
      </c>
      <c r="E53" s="6">
        <f>--1935.13</f>
        <v>1935.13</v>
      </c>
    </row>
    <row r="54" spans="1:5" x14ac:dyDescent="0.2">
      <c r="A54" s="5">
        <v>44789</v>
      </c>
      <c r="B54" s="6" t="s">
        <v>23</v>
      </c>
      <c r="C54" s="6" t="s">
        <v>71</v>
      </c>
      <c r="D54" s="6" t="s">
        <v>12</v>
      </c>
      <c r="E54" s="6">
        <v>-60.05</v>
      </c>
    </row>
    <row r="55" spans="1:5" x14ac:dyDescent="0.2">
      <c r="A55" s="5">
        <v>44789</v>
      </c>
      <c r="B55" s="6" t="s">
        <v>18</v>
      </c>
      <c r="C55" s="6" t="s">
        <v>61</v>
      </c>
      <c r="D55" s="6" t="s">
        <v>63</v>
      </c>
      <c r="E55" s="6">
        <v>-12000</v>
      </c>
    </row>
    <row r="56" spans="1:5" x14ac:dyDescent="0.2">
      <c r="A56" s="5">
        <v>44791</v>
      </c>
      <c r="B56" s="6" t="s">
        <v>7</v>
      </c>
      <c r="C56" s="6" t="s">
        <v>56</v>
      </c>
      <c r="D56" s="6" t="s">
        <v>15</v>
      </c>
      <c r="E56" s="6">
        <f>--0.04</f>
        <v>0.04</v>
      </c>
    </row>
    <row r="57" spans="1:5" x14ac:dyDescent="0.2">
      <c r="A57" s="5">
        <v>44791</v>
      </c>
      <c r="B57" s="6" t="s">
        <v>23</v>
      </c>
      <c r="C57" s="6" t="s">
        <v>69</v>
      </c>
      <c r="D57" s="6" t="s">
        <v>60</v>
      </c>
      <c r="E57" s="6">
        <v>-15.98</v>
      </c>
    </row>
    <row r="58" spans="1:5" x14ac:dyDescent="0.2">
      <c r="A58" s="5">
        <v>44791</v>
      </c>
      <c r="B58" s="6" t="s">
        <v>23</v>
      </c>
      <c r="C58" s="6" t="s">
        <v>70</v>
      </c>
      <c r="D58" s="6" t="s">
        <v>66</v>
      </c>
      <c r="E58" s="6">
        <v>-23.1</v>
      </c>
    </row>
    <row r="59" spans="1:5" x14ac:dyDescent="0.2">
      <c r="A59" s="5">
        <v>44792</v>
      </c>
      <c r="B59" s="6" t="s">
        <v>7</v>
      </c>
      <c r="C59" s="6" t="s">
        <v>25</v>
      </c>
      <c r="D59" s="6" t="s">
        <v>60</v>
      </c>
      <c r="E59" s="6">
        <v>-17.78</v>
      </c>
    </row>
    <row r="60" spans="1:5" x14ac:dyDescent="0.2">
      <c r="A60" s="5">
        <v>44792</v>
      </c>
      <c r="B60" s="6" t="s">
        <v>7</v>
      </c>
      <c r="C60" s="6" t="s">
        <v>25</v>
      </c>
      <c r="D60" s="6" t="s">
        <v>59</v>
      </c>
      <c r="E60" s="6">
        <v>-14.08</v>
      </c>
    </row>
    <row r="61" spans="1:5" x14ac:dyDescent="0.2">
      <c r="A61" s="5">
        <v>44792</v>
      </c>
      <c r="B61" s="6" t="s">
        <v>7</v>
      </c>
      <c r="C61" s="6" t="s">
        <v>25</v>
      </c>
      <c r="D61" s="6" t="s">
        <v>58</v>
      </c>
      <c r="E61" s="6">
        <v>-6</v>
      </c>
    </row>
    <row r="62" spans="1:5" x14ac:dyDescent="0.2">
      <c r="A62" s="5">
        <v>44792</v>
      </c>
      <c r="B62" s="6" t="s">
        <v>7</v>
      </c>
      <c r="C62" s="6" t="s">
        <v>25</v>
      </c>
      <c r="D62" s="6" t="s">
        <v>12</v>
      </c>
      <c r="E62" s="6">
        <v>-19.87</v>
      </c>
    </row>
    <row r="63" spans="1:5" x14ac:dyDescent="0.2">
      <c r="A63" s="5">
        <v>44792</v>
      </c>
      <c r="B63" s="6" t="s">
        <v>7</v>
      </c>
      <c r="C63" s="6" t="s">
        <v>25</v>
      </c>
      <c r="D63" s="6" t="s">
        <v>42</v>
      </c>
      <c r="E63" s="6">
        <v>-6</v>
      </c>
    </row>
    <row r="64" spans="1:5" x14ac:dyDescent="0.2">
      <c r="A64" s="5">
        <v>44792</v>
      </c>
      <c r="B64" s="6" t="s">
        <v>23</v>
      </c>
      <c r="C64" s="6" t="s">
        <v>68</v>
      </c>
      <c r="D64" s="6" t="s">
        <v>55</v>
      </c>
      <c r="E64" s="6">
        <v>-57.39</v>
      </c>
    </row>
    <row r="65" spans="1:5" x14ac:dyDescent="0.2">
      <c r="A65" s="5">
        <v>44792</v>
      </c>
      <c r="B65" s="6" t="s">
        <v>7</v>
      </c>
      <c r="C65" s="6" t="s">
        <v>25</v>
      </c>
      <c r="D65" s="6" t="s">
        <v>41</v>
      </c>
      <c r="E65" s="6">
        <v>-52.46</v>
      </c>
    </row>
    <row r="66" spans="1:5" x14ac:dyDescent="0.2">
      <c r="A66" s="5">
        <v>44792</v>
      </c>
      <c r="B66" s="6" t="s">
        <v>7</v>
      </c>
      <c r="C66" s="6" t="s">
        <v>25</v>
      </c>
      <c r="D66" s="6" t="s">
        <v>31</v>
      </c>
      <c r="E66" s="6">
        <v>-13.95</v>
      </c>
    </row>
    <row r="67" spans="1:5" x14ac:dyDescent="0.2">
      <c r="A67" s="5">
        <v>44793</v>
      </c>
      <c r="B67" s="6" t="s">
        <v>23</v>
      </c>
      <c r="C67" s="6" t="s">
        <v>67</v>
      </c>
      <c r="D67" s="6" t="s">
        <v>64</v>
      </c>
      <c r="E67" s="6">
        <v>-39.99</v>
      </c>
    </row>
    <row r="68" spans="1:5" x14ac:dyDescent="0.2">
      <c r="A68" s="5">
        <v>44795</v>
      </c>
      <c r="B68" s="6" t="s">
        <v>7</v>
      </c>
      <c r="C68" s="6" t="s">
        <v>75</v>
      </c>
      <c r="D68" s="6" t="s">
        <v>122</v>
      </c>
      <c r="E68" s="6">
        <v>-883.65</v>
      </c>
    </row>
    <row r="69" spans="1:5" x14ac:dyDescent="0.2">
      <c r="A69" s="5">
        <v>44796</v>
      </c>
      <c r="B69" s="6" t="s">
        <v>23</v>
      </c>
      <c r="C69" s="6" t="s">
        <v>89</v>
      </c>
      <c r="D69" s="6" t="s">
        <v>90</v>
      </c>
      <c r="E69" s="6">
        <v>-145.75</v>
      </c>
    </row>
    <row r="70" spans="1:5" x14ac:dyDescent="0.2">
      <c r="A70" s="5">
        <v>44796</v>
      </c>
      <c r="B70" s="6" t="s">
        <v>23</v>
      </c>
      <c r="C70" s="6" t="s">
        <v>85</v>
      </c>
      <c r="D70" s="6" t="s">
        <v>43</v>
      </c>
      <c r="E70" s="6">
        <v>-65.05</v>
      </c>
    </row>
    <row r="71" spans="1:5" x14ac:dyDescent="0.2">
      <c r="A71" s="5">
        <v>44796</v>
      </c>
      <c r="B71" s="6" t="s">
        <v>23</v>
      </c>
      <c r="C71" s="6" t="s">
        <v>87</v>
      </c>
      <c r="D71" s="6" t="s">
        <v>12</v>
      </c>
      <c r="E71" s="6">
        <v>-14.11</v>
      </c>
    </row>
    <row r="72" spans="1:5" x14ac:dyDescent="0.2">
      <c r="A72" s="5">
        <v>44796</v>
      </c>
      <c r="B72" s="6" t="s">
        <v>23</v>
      </c>
      <c r="C72" s="6" t="s">
        <v>88</v>
      </c>
      <c r="D72" s="6" t="s">
        <v>128</v>
      </c>
      <c r="E72" s="6">
        <v>-24.5</v>
      </c>
    </row>
    <row r="73" spans="1:5" x14ac:dyDescent="0.2">
      <c r="A73" s="5">
        <v>44796</v>
      </c>
      <c r="B73" s="6" t="s">
        <v>23</v>
      </c>
      <c r="C73" s="6" t="s">
        <v>86</v>
      </c>
      <c r="D73" s="6" t="s">
        <v>11</v>
      </c>
      <c r="E73" s="6">
        <v>-10</v>
      </c>
    </row>
    <row r="74" spans="1:5" x14ac:dyDescent="0.2">
      <c r="A74" s="5">
        <v>44797</v>
      </c>
      <c r="B74" s="6" t="s">
        <v>7</v>
      </c>
      <c r="C74" s="6" t="s">
        <v>25</v>
      </c>
      <c r="D74" s="6" t="s">
        <v>59</v>
      </c>
      <c r="E74" s="6">
        <f>--33.08</f>
        <v>33.08</v>
      </c>
    </row>
    <row r="75" spans="1:5" x14ac:dyDescent="0.2">
      <c r="A75" s="5">
        <v>44797</v>
      </c>
      <c r="B75" s="6" t="s">
        <v>7</v>
      </c>
      <c r="C75" s="6" t="s">
        <v>25</v>
      </c>
      <c r="D75" s="6" t="s">
        <v>74</v>
      </c>
      <c r="E75" s="6">
        <v>-28.47</v>
      </c>
    </row>
    <row r="76" spans="1:5" x14ac:dyDescent="0.2">
      <c r="A76" s="5">
        <v>44797</v>
      </c>
      <c r="B76" s="6" t="s">
        <v>7</v>
      </c>
      <c r="C76" s="6" t="s">
        <v>25</v>
      </c>
      <c r="D76" s="6" t="s">
        <v>12</v>
      </c>
      <c r="E76" s="6">
        <v>-34.79</v>
      </c>
    </row>
    <row r="77" spans="1:5" x14ac:dyDescent="0.2">
      <c r="A77" s="5">
        <v>44797</v>
      </c>
      <c r="B77" s="6" t="s">
        <v>7</v>
      </c>
      <c r="C77" s="6" t="s">
        <v>25</v>
      </c>
      <c r="D77" s="6" t="s">
        <v>12</v>
      </c>
      <c r="E77" s="6">
        <v>-7.48</v>
      </c>
    </row>
    <row r="78" spans="1:5" x14ac:dyDescent="0.2">
      <c r="A78" s="5">
        <v>44797</v>
      </c>
      <c r="B78" s="6" t="s">
        <v>7</v>
      </c>
      <c r="C78" s="6" t="s">
        <v>25</v>
      </c>
      <c r="D78" s="6" t="s">
        <v>64</v>
      </c>
      <c r="E78" s="6">
        <v>-53.71</v>
      </c>
    </row>
    <row r="79" spans="1:5" x14ac:dyDescent="0.2">
      <c r="A79" s="5">
        <v>44797</v>
      </c>
      <c r="B79" s="6" t="s">
        <v>7</v>
      </c>
      <c r="C79" s="6" t="s">
        <v>25</v>
      </c>
      <c r="D79" s="6" t="s">
        <v>11</v>
      </c>
      <c r="E79" s="6">
        <f>--3.7</f>
        <v>3.7</v>
      </c>
    </row>
    <row r="80" spans="1:5" x14ac:dyDescent="0.2">
      <c r="A80" s="5">
        <v>44797</v>
      </c>
      <c r="B80" s="6" t="s">
        <v>7</v>
      </c>
      <c r="C80" s="6" t="s">
        <v>25</v>
      </c>
      <c r="D80" s="6" t="s">
        <v>11</v>
      </c>
      <c r="E80" s="6">
        <f>--5.71</f>
        <v>5.71</v>
      </c>
    </row>
    <row r="81" spans="1:5" x14ac:dyDescent="0.2">
      <c r="A81" s="5">
        <v>44797</v>
      </c>
      <c r="B81" s="6" t="s">
        <v>7</v>
      </c>
      <c r="C81" s="6" t="s">
        <v>25</v>
      </c>
      <c r="D81" s="6" t="s">
        <v>41</v>
      </c>
      <c r="E81" s="6">
        <v>-12.99</v>
      </c>
    </row>
    <row r="82" spans="1:5" x14ac:dyDescent="0.2">
      <c r="A82" s="5">
        <v>44797</v>
      </c>
      <c r="B82" s="6" t="s">
        <v>23</v>
      </c>
      <c r="C82" s="6" t="s">
        <v>83</v>
      </c>
      <c r="D82" s="6" t="s">
        <v>31</v>
      </c>
      <c r="E82" s="6">
        <v>-24.21</v>
      </c>
    </row>
    <row r="83" spans="1:5" x14ac:dyDescent="0.2">
      <c r="A83" s="5">
        <v>44797</v>
      </c>
      <c r="B83" s="6" t="s">
        <v>23</v>
      </c>
      <c r="C83" s="6" t="s">
        <v>84</v>
      </c>
      <c r="D83" s="6" t="s">
        <v>31</v>
      </c>
      <c r="E83" s="6">
        <v>-4.7</v>
      </c>
    </row>
    <row r="84" spans="1:5" x14ac:dyDescent="0.2">
      <c r="A84" s="5">
        <v>44798</v>
      </c>
      <c r="B84" s="6" t="s">
        <v>7</v>
      </c>
      <c r="C84" s="6" t="s">
        <v>73</v>
      </c>
      <c r="D84" s="6" t="s">
        <v>74</v>
      </c>
      <c r="E84" s="6">
        <v>-300</v>
      </c>
    </row>
    <row r="85" spans="1:5" x14ac:dyDescent="0.2">
      <c r="A85" s="5">
        <v>44798</v>
      </c>
      <c r="B85" s="6" t="s">
        <v>23</v>
      </c>
      <c r="C85" s="6" t="s">
        <v>82</v>
      </c>
      <c r="D85" s="6" t="s">
        <v>12</v>
      </c>
      <c r="E85" s="6">
        <v>-32.270000000000003</v>
      </c>
    </row>
    <row r="86" spans="1:5" x14ac:dyDescent="0.2">
      <c r="A86" s="5">
        <v>44798</v>
      </c>
      <c r="B86" s="6" t="s">
        <v>23</v>
      </c>
      <c r="C86" s="6" t="s">
        <v>81</v>
      </c>
      <c r="D86" s="6" t="s">
        <v>31</v>
      </c>
      <c r="E86" s="6">
        <v>-19.34</v>
      </c>
    </row>
    <row r="87" spans="1:5" x14ac:dyDescent="0.2">
      <c r="A87" s="5">
        <v>44799</v>
      </c>
      <c r="B87" s="6" t="s">
        <v>23</v>
      </c>
      <c r="C87" s="6" t="s">
        <v>79</v>
      </c>
      <c r="D87" s="6" t="s">
        <v>43</v>
      </c>
      <c r="E87" s="6">
        <v>-57.09</v>
      </c>
    </row>
    <row r="88" spans="1:5" x14ac:dyDescent="0.2">
      <c r="A88" s="5">
        <v>44799</v>
      </c>
      <c r="B88" s="6" t="s">
        <v>23</v>
      </c>
      <c r="C88" s="6" t="s">
        <v>78</v>
      </c>
      <c r="D88" s="6" t="s">
        <v>43</v>
      </c>
      <c r="E88" s="6">
        <v>-30.95</v>
      </c>
    </row>
    <row r="89" spans="1:5" x14ac:dyDescent="0.2">
      <c r="A89" s="5">
        <v>44799</v>
      </c>
      <c r="B89" s="6" t="s">
        <v>23</v>
      </c>
      <c r="C89" s="6" t="s">
        <v>80</v>
      </c>
      <c r="D89" s="6" t="s">
        <v>12</v>
      </c>
      <c r="E89" s="6">
        <v>-17.36</v>
      </c>
    </row>
    <row r="90" spans="1:5" x14ac:dyDescent="0.2">
      <c r="A90" s="5">
        <v>44799</v>
      </c>
      <c r="B90" s="6" t="s">
        <v>23</v>
      </c>
      <c r="C90" s="6" t="s">
        <v>77</v>
      </c>
      <c r="D90" s="6" t="s">
        <v>31</v>
      </c>
      <c r="E90" s="6">
        <v>-6.77</v>
      </c>
    </row>
    <row r="91" spans="1:5" x14ac:dyDescent="0.2">
      <c r="A91" s="5">
        <v>44800</v>
      </c>
      <c r="B91" s="6" t="s">
        <v>23</v>
      </c>
      <c r="C91" s="6" t="s">
        <v>76</v>
      </c>
      <c r="D91" s="6" t="s">
        <v>58</v>
      </c>
      <c r="E91" s="6">
        <v>-26.67</v>
      </c>
    </row>
    <row r="92" spans="1:5" x14ac:dyDescent="0.2">
      <c r="A92" s="5">
        <v>44800</v>
      </c>
      <c r="B92" s="6" t="s">
        <v>23</v>
      </c>
      <c r="C92" s="6" t="s">
        <v>110</v>
      </c>
      <c r="D92" s="6" t="s">
        <v>31</v>
      </c>
      <c r="E92" s="6">
        <v>-18.64</v>
      </c>
    </row>
    <row r="93" spans="1:5" x14ac:dyDescent="0.2">
      <c r="A93" s="5">
        <v>44801</v>
      </c>
      <c r="B93" s="6" t="s">
        <v>23</v>
      </c>
      <c r="C93" s="6" t="s">
        <v>107</v>
      </c>
      <c r="D93" s="6" t="s">
        <v>30</v>
      </c>
      <c r="E93" s="6">
        <v>-15.04</v>
      </c>
    </row>
    <row r="94" spans="1:5" x14ac:dyDescent="0.2">
      <c r="A94" s="5">
        <v>44801</v>
      </c>
      <c r="B94" s="6" t="s">
        <v>23</v>
      </c>
      <c r="C94" s="6" t="s">
        <v>109</v>
      </c>
      <c r="D94" s="6" t="s">
        <v>11</v>
      </c>
      <c r="E94" s="6">
        <v>-25</v>
      </c>
    </row>
    <row r="95" spans="1:5" x14ac:dyDescent="0.2">
      <c r="A95" s="5">
        <v>44801</v>
      </c>
      <c r="B95" s="6" t="s">
        <v>23</v>
      </c>
      <c r="C95" s="6" t="s">
        <v>106</v>
      </c>
      <c r="D95" s="6" t="s">
        <v>31</v>
      </c>
      <c r="E95" s="6">
        <v>-43.6</v>
      </c>
    </row>
    <row r="96" spans="1:5" x14ac:dyDescent="0.2">
      <c r="A96" s="5">
        <v>44801</v>
      </c>
      <c r="B96" s="6" t="s">
        <v>23</v>
      </c>
      <c r="C96" s="6" t="s">
        <v>108</v>
      </c>
      <c r="D96" s="6" t="s">
        <v>31</v>
      </c>
      <c r="E96" s="6">
        <v>-34.11</v>
      </c>
    </row>
    <row r="97" spans="1:5" x14ac:dyDescent="0.2">
      <c r="A97" s="5">
        <v>44802</v>
      </c>
      <c r="B97" s="6" t="s">
        <v>7</v>
      </c>
      <c r="C97" s="6" t="s">
        <v>25</v>
      </c>
      <c r="D97" s="6" t="s">
        <v>58</v>
      </c>
      <c r="E97" s="6">
        <v>-38</v>
      </c>
    </row>
    <row r="98" spans="1:5" x14ac:dyDescent="0.2">
      <c r="A98" s="5">
        <v>44802</v>
      </c>
      <c r="B98" s="6" t="s">
        <v>7</v>
      </c>
      <c r="C98" s="6" t="s">
        <v>25</v>
      </c>
      <c r="D98" s="6" t="s">
        <v>38</v>
      </c>
      <c r="E98" s="6">
        <v>13.99</v>
      </c>
    </row>
    <row r="99" spans="1:5" x14ac:dyDescent="0.2">
      <c r="A99" s="5">
        <v>44802</v>
      </c>
      <c r="B99" s="6" t="s">
        <v>7</v>
      </c>
      <c r="C99" s="6" t="s">
        <v>25</v>
      </c>
      <c r="D99" s="6" t="s">
        <v>74</v>
      </c>
      <c r="E99" s="6">
        <v>12.99</v>
      </c>
    </row>
    <row r="100" spans="1:5" x14ac:dyDescent="0.2">
      <c r="A100" s="5">
        <v>44802</v>
      </c>
      <c r="B100" s="6" t="s">
        <v>7</v>
      </c>
      <c r="C100" s="6" t="s">
        <v>25</v>
      </c>
      <c r="D100" s="6" t="s">
        <v>12</v>
      </c>
      <c r="E100" s="6">
        <v>-2.29</v>
      </c>
    </row>
    <row r="101" spans="1:5" x14ac:dyDescent="0.2">
      <c r="A101" s="5">
        <v>44802</v>
      </c>
      <c r="B101" s="6" t="s">
        <v>23</v>
      </c>
      <c r="C101" s="6" t="s">
        <v>104</v>
      </c>
      <c r="D101" s="6" t="s">
        <v>128</v>
      </c>
      <c r="E101" s="6">
        <v>-24</v>
      </c>
    </row>
    <row r="102" spans="1:5" x14ac:dyDescent="0.2">
      <c r="A102" s="5">
        <v>44802</v>
      </c>
      <c r="B102" s="6" t="s">
        <v>23</v>
      </c>
      <c r="C102" s="6" t="s">
        <v>105</v>
      </c>
      <c r="D102" s="6" t="s">
        <v>11</v>
      </c>
      <c r="E102" s="6">
        <v>-9.99</v>
      </c>
    </row>
    <row r="103" spans="1:5" x14ac:dyDescent="0.2">
      <c r="A103" s="5">
        <v>44802</v>
      </c>
      <c r="B103" s="6" t="s">
        <v>7</v>
      </c>
      <c r="C103" s="6" t="s">
        <v>25</v>
      </c>
      <c r="D103" s="6" t="s">
        <v>41</v>
      </c>
      <c r="E103" s="6">
        <v>-63.5</v>
      </c>
    </row>
    <row r="104" spans="1:5" x14ac:dyDescent="0.2">
      <c r="A104" s="5">
        <v>44802</v>
      </c>
      <c r="B104" s="6" t="s">
        <v>23</v>
      </c>
      <c r="C104" s="6" t="s">
        <v>101</v>
      </c>
      <c r="D104" s="6" t="s">
        <v>111</v>
      </c>
      <c r="E104" s="6">
        <v>-9.44</v>
      </c>
    </row>
    <row r="105" spans="1:5" x14ac:dyDescent="0.2">
      <c r="A105" s="5">
        <v>44802</v>
      </c>
      <c r="B105" s="6" t="s">
        <v>7</v>
      </c>
      <c r="C105" s="6" t="s">
        <v>57</v>
      </c>
      <c r="D105" s="6" t="s">
        <v>121</v>
      </c>
      <c r="E105" s="6">
        <v>-965.06</v>
      </c>
    </row>
    <row r="106" spans="1:5" x14ac:dyDescent="0.2">
      <c r="A106" s="5">
        <v>44802</v>
      </c>
      <c r="B106" s="6" t="s">
        <v>23</v>
      </c>
      <c r="C106" s="6" t="s">
        <v>65</v>
      </c>
      <c r="D106" s="6" t="s">
        <v>121</v>
      </c>
      <c r="E106" s="6">
        <f>--965.06</f>
        <v>965.06</v>
      </c>
    </row>
    <row r="107" spans="1:5" x14ac:dyDescent="0.2">
      <c r="A107" s="5">
        <v>44803</v>
      </c>
      <c r="B107" s="6" t="s">
        <v>7</v>
      </c>
      <c r="C107" s="6" t="s">
        <v>91</v>
      </c>
      <c r="D107" s="6" t="s">
        <v>122</v>
      </c>
      <c r="E107" s="6">
        <v>-335.43</v>
      </c>
    </row>
    <row r="108" spans="1:5" x14ac:dyDescent="0.2">
      <c r="A108" s="5">
        <v>44803</v>
      </c>
      <c r="B108" s="6" t="s">
        <v>23</v>
      </c>
      <c r="C108" s="6" t="s">
        <v>102</v>
      </c>
      <c r="D108" s="6" t="s">
        <v>74</v>
      </c>
      <c r="E108" s="6">
        <v>-210</v>
      </c>
    </row>
    <row r="109" spans="1:5" x14ac:dyDescent="0.2">
      <c r="A109" s="5">
        <v>44803</v>
      </c>
      <c r="B109" s="6" t="s">
        <v>23</v>
      </c>
      <c r="C109" s="6" t="s">
        <v>103</v>
      </c>
      <c r="D109" s="6" t="s">
        <v>128</v>
      </c>
      <c r="E109" s="6">
        <v>-24</v>
      </c>
    </row>
    <row r="110" spans="1:5" x14ac:dyDescent="0.2">
      <c r="A110" s="5">
        <v>44803</v>
      </c>
      <c r="B110" s="6" t="s">
        <v>23</v>
      </c>
      <c r="C110" s="6" t="s">
        <v>101</v>
      </c>
      <c r="D110" s="6" t="s">
        <v>41</v>
      </c>
      <c r="E110" s="6">
        <v>-13</v>
      </c>
    </row>
    <row r="111" spans="1:5" x14ac:dyDescent="0.2">
      <c r="A111" s="5">
        <v>44804</v>
      </c>
      <c r="B111" s="6" t="s">
        <v>18</v>
      </c>
      <c r="C111" s="6" t="s">
        <v>56</v>
      </c>
      <c r="D111" s="6" t="s">
        <v>15</v>
      </c>
      <c r="E111" s="6">
        <f>--0.12</f>
        <v>0.12</v>
      </c>
    </row>
    <row r="112" spans="1:5" x14ac:dyDescent="0.2">
      <c r="A112" s="5">
        <v>44804</v>
      </c>
      <c r="B112" s="6" t="s">
        <v>23</v>
      </c>
      <c r="C112" s="6" t="s">
        <v>100</v>
      </c>
      <c r="D112" s="6" t="s">
        <v>12</v>
      </c>
      <c r="E112" s="6">
        <v>-50.52</v>
      </c>
    </row>
    <row r="113" spans="1:5" x14ac:dyDescent="0.2">
      <c r="A113" s="5">
        <v>44804</v>
      </c>
      <c r="B113" s="6" t="s">
        <v>7</v>
      </c>
      <c r="C113" s="6" t="s">
        <v>92</v>
      </c>
      <c r="D113" s="6" t="s">
        <v>40</v>
      </c>
      <c r="E113" s="6">
        <f>--3116.22</f>
        <v>3116.22</v>
      </c>
    </row>
    <row r="114" spans="1:5" x14ac:dyDescent="0.2">
      <c r="A114" s="5">
        <v>44804</v>
      </c>
      <c r="B114" s="6" t="s">
        <v>7</v>
      </c>
      <c r="C114" s="6" t="s">
        <v>93</v>
      </c>
      <c r="D114" s="6" t="s">
        <v>39</v>
      </c>
      <c r="E114" s="6">
        <f>--614.79</f>
        <v>614.79</v>
      </c>
    </row>
    <row r="115" spans="1:5" x14ac:dyDescent="0.2">
      <c r="A115" s="5">
        <v>44805</v>
      </c>
      <c r="B115" s="6" t="s">
        <v>7</v>
      </c>
      <c r="C115" s="6" t="s">
        <v>6</v>
      </c>
      <c r="D115" s="6" t="s">
        <v>8</v>
      </c>
      <c r="E115" s="6">
        <v>-50</v>
      </c>
    </row>
    <row r="116" spans="1:5" x14ac:dyDescent="0.2">
      <c r="A116" s="5">
        <v>44805</v>
      </c>
      <c r="B116" s="6" t="s">
        <v>7</v>
      </c>
      <c r="C116" s="6" t="s">
        <v>6</v>
      </c>
      <c r="D116" s="6" t="s">
        <v>9</v>
      </c>
      <c r="E116" s="6">
        <v>-3000</v>
      </c>
    </row>
    <row r="117" spans="1:5" x14ac:dyDescent="0.2">
      <c r="A117" s="5">
        <v>44805</v>
      </c>
      <c r="B117" s="6" t="s">
        <v>7</v>
      </c>
      <c r="C117" s="6" t="s">
        <v>6</v>
      </c>
      <c r="D117" s="6" t="s">
        <v>9</v>
      </c>
      <c r="E117" s="6">
        <v>-300</v>
      </c>
    </row>
    <row r="118" spans="1:5" x14ac:dyDescent="0.2">
      <c r="A118" s="5">
        <v>44805</v>
      </c>
      <c r="B118" s="6" t="s">
        <v>18</v>
      </c>
      <c r="C118" s="6" t="s">
        <v>17</v>
      </c>
      <c r="D118" s="6" t="s">
        <v>9</v>
      </c>
      <c r="E118" s="6">
        <f>--300</f>
        <v>300</v>
      </c>
    </row>
    <row r="119" spans="1:5" x14ac:dyDescent="0.2">
      <c r="A119" s="5">
        <v>44805</v>
      </c>
      <c r="B119" s="6" t="s">
        <v>18</v>
      </c>
      <c r="C119" s="6" t="s">
        <v>17</v>
      </c>
      <c r="D119" s="6" t="s">
        <v>9</v>
      </c>
      <c r="E119" s="6">
        <f>--3000</f>
        <v>3000</v>
      </c>
    </row>
    <row r="120" spans="1:5" x14ac:dyDescent="0.2">
      <c r="A120" s="5">
        <v>44806</v>
      </c>
      <c r="B120" s="6" t="s">
        <v>23</v>
      </c>
      <c r="C120" s="6" t="s">
        <v>96</v>
      </c>
      <c r="D120" s="6" t="s">
        <v>111</v>
      </c>
      <c r="E120" s="6">
        <v>-25</v>
      </c>
    </row>
    <row r="121" spans="1:5" x14ac:dyDescent="0.2">
      <c r="A121" s="5">
        <v>44806</v>
      </c>
      <c r="B121" s="6" t="s">
        <v>23</v>
      </c>
      <c r="C121" s="6" t="s">
        <v>99</v>
      </c>
      <c r="D121" s="6" t="s">
        <v>111</v>
      </c>
      <c r="E121" s="6">
        <v>-18</v>
      </c>
    </row>
    <row r="122" spans="1:5" x14ac:dyDescent="0.2">
      <c r="A122" s="5">
        <v>44806</v>
      </c>
      <c r="B122" s="6" t="s">
        <v>23</v>
      </c>
      <c r="C122" s="6" t="s">
        <v>95</v>
      </c>
      <c r="D122" s="6" t="s">
        <v>111</v>
      </c>
      <c r="E122" s="6">
        <v>-10</v>
      </c>
    </row>
    <row r="123" spans="1:5" x14ac:dyDescent="0.2">
      <c r="A123" s="5">
        <v>44806</v>
      </c>
      <c r="B123" s="6" t="s">
        <v>23</v>
      </c>
      <c r="C123" s="6" t="s">
        <v>98</v>
      </c>
      <c r="D123" s="6" t="s">
        <v>111</v>
      </c>
      <c r="E123" s="6">
        <v>-6</v>
      </c>
    </row>
    <row r="124" spans="1:5" x14ac:dyDescent="0.2">
      <c r="A124" s="5">
        <v>44806</v>
      </c>
      <c r="B124" s="6" t="s">
        <v>23</v>
      </c>
      <c r="C124" s="6" t="s">
        <v>94</v>
      </c>
      <c r="D124" s="6" t="s">
        <v>31</v>
      </c>
      <c r="E124" s="6">
        <v>-13.41</v>
      </c>
    </row>
    <row r="125" spans="1:5" x14ac:dyDescent="0.2">
      <c r="A125" s="5">
        <v>44806</v>
      </c>
      <c r="B125" s="6" t="s">
        <v>23</v>
      </c>
      <c r="C125" s="6" t="s">
        <v>97</v>
      </c>
      <c r="D125" s="6" t="s">
        <v>31</v>
      </c>
      <c r="E125" s="6">
        <v>-8.9</v>
      </c>
    </row>
    <row r="126" spans="1:5" x14ac:dyDescent="0.2">
      <c r="A126" s="7">
        <v>44808</v>
      </c>
      <c r="B126" s="6" t="s">
        <v>23</v>
      </c>
      <c r="C126" t="s">
        <v>136</v>
      </c>
      <c r="D126" t="s">
        <v>58</v>
      </c>
      <c r="E126">
        <v>-86.8</v>
      </c>
    </row>
    <row r="127" spans="1:5" x14ac:dyDescent="0.2">
      <c r="A127" s="7">
        <v>44808</v>
      </c>
      <c r="B127" s="6" t="s">
        <v>23</v>
      </c>
      <c r="C127" t="s">
        <v>135</v>
      </c>
      <c r="D127" t="s">
        <v>12</v>
      </c>
      <c r="E127">
        <v>-5.29</v>
      </c>
    </row>
    <row r="128" spans="1:5" x14ac:dyDescent="0.2">
      <c r="A128" s="7">
        <v>44809</v>
      </c>
      <c r="B128" s="6" t="s">
        <v>23</v>
      </c>
      <c r="C128" t="s">
        <v>134</v>
      </c>
      <c r="D128" t="s">
        <v>12</v>
      </c>
      <c r="E128">
        <v>-5.39</v>
      </c>
    </row>
    <row r="129" spans="1:5" x14ac:dyDescent="0.2">
      <c r="A129" s="7">
        <v>44809</v>
      </c>
      <c r="B129" s="6" t="s">
        <v>23</v>
      </c>
      <c r="C129" t="s">
        <v>133</v>
      </c>
      <c r="D129" t="s">
        <v>31</v>
      </c>
      <c r="E129">
        <v>-24.81</v>
      </c>
    </row>
    <row r="130" spans="1:5" x14ac:dyDescent="0.2">
      <c r="A130" s="5">
        <v>44810</v>
      </c>
      <c r="B130" s="6" t="s">
        <v>7</v>
      </c>
      <c r="C130" s="6" t="s">
        <v>25</v>
      </c>
      <c r="D130" s="6" t="s">
        <v>38</v>
      </c>
      <c r="E130" s="6">
        <v>-70.48</v>
      </c>
    </row>
    <row r="131" spans="1:5" x14ac:dyDescent="0.2">
      <c r="A131" s="7">
        <v>44810</v>
      </c>
      <c r="B131" s="6" t="s">
        <v>23</v>
      </c>
      <c r="C131" t="s">
        <v>102</v>
      </c>
      <c r="D131" t="s">
        <v>74</v>
      </c>
      <c r="E131">
        <v>-105</v>
      </c>
    </row>
    <row r="132" spans="1:5" x14ac:dyDescent="0.2">
      <c r="A132" s="7">
        <v>44810</v>
      </c>
      <c r="B132" s="6" t="s">
        <v>23</v>
      </c>
      <c r="C132" t="s">
        <v>132</v>
      </c>
      <c r="D132" t="s">
        <v>43</v>
      </c>
      <c r="E132">
        <v>-55.91</v>
      </c>
    </row>
    <row r="133" spans="1:5" x14ac:dyDescent="0.2">
      <c r="A133" s="5">
        <v>44810</v>
      </c>
      <c r="B133" s="6" t="s">
        <v>7</v>
      </c>
      <c r="C133" s="6" t="s">
        <v>25</v>
      </c>
      <c r="D133" s="6" t="s">
        <v>12</v>
      </c>
      <c r="E133" s="6">
        <v>-30.26</v>
      </c>
    </row>
    <row r="134" spans="1:5" x14ac:dyDescent="0.2">
      <c r="A134" s="5">
        <v>44810</v>
      </c>
      <c r="B134" s="6" t="s">
        <v>7</v>
      </c>
      <c r="C134" s="6" t="s">
        <v>127</v>
      </c>
      <c r="D134" s="6" t="s">
        <v>12</v>
      </c>
      <c r="E134" s="6">
        <v>-94.92</v>
      </c>
    </row>
    <row r="135" spans="1:5" x14ac:dyDescent="0.2">
      <c r="A135" s="5">
        <v>44810</v>
      </c>
      <c r="B135" s="6" t="s">
        <v>7</v>
      </c>
      <c r="C135" s="6" t="s">
        <v>126</v>
      </c>
      <c r="D135" s="6" t="s">
        <v>10</v>
      </c>
      <c r="E135" s="6">
        <v>-154.11000000000001</v>
      </c>
    </row>
    <row r="136" spans="1:5" x14ac:dyDescent="0.2">
      <c r="A136" s="7">
        <v>44810</v>
      </c>
      <c r="B136" s="6" t="s">
        <v>23</v>
      </c>
      <c r="C136" t="s">
        <v>110</v>
      </c>
      <c r="D136" t="s">
        <v>31</v>
      </c>
      <c r="E136">
        <v>-41.39</v>
      </c>
    </row>
    <row r="137" spans="1:5" x14ac:dyDescent="0.2">
      <c r="A137" s="5">
        <v>44811</v>
      </c>
      <c r="B137" s="6" t="s">
        <v>7</v>
      </c>
      <c r="C137" s="6" t="s">
        <v>125</v>
      </c>
      <c r="D137" s="6" t="s">
        <v>122</v>
      </c>
      <c r="E137" s="6">
        <v>-415.25</v>
      </c>
    </row>
    <row r="138" spans="1:5" x14ac:dyDescent="0.2">
      <c r="A138" s="5">
        <v>44811</v>
      </c>
      <c r="B138" s="6" t="s">
        <v>7</v>
      </c>
      <c r="C138" s="6" t="s">
        <v>124</v>
      </c>
      <c r="D138" s="6" t="s">
        <v>128</v>
      </c>
      <c r="E138" s="6">
        <v>-102.44</v>
      </c>
    </row>
    <row r="139" spans="1:5" x14ac:dyDescent="0.2">
      <c r="A139" s="7">
        <v>44812</v>
      </c>
      <c r="B139" s="6" t="s">
        <v>23</v>
      </c>
      <c r="C139" t="s">
        <v>131</v>
      </c>
      <c r="D139" t="s">
        <v>58</v>
      </c>
      <c r="E139">
        <v>-59.57</v>
      </c>
    </row>
    <row r="140" spans="1:5" x14ac:dyDescent="0.2">
      <c r="A140" s="7">
        <v>44812</v>
      </c>
      <c r="B140" s="6" t="s">
        <v>23</v>
      </c>
      <c r="C140" t="s">
        <v>131</v>
      </c>
      <c r="D140" t="s">
        <v>58</v>
      </c>
      <c r="E140">
        <v>-150.41</v>
      </c>
    </row>
    <row r="141" spans="1:5" x14ac:dyDescent="0.2">
      <c r="A141" s="5">
        <v>44813</v>
      </c>
      <c r="B141" s="6" t="s">
        <v>7</v>
      </c>
      <c r="C141" s="6" t="s">
        <v>123</v>
      </c>
      <c r="D141" s="6" t="s">
        <v>11</v>
      </c>
      <c r="E141" s="6">
        <f>--0.01</f>
        <v>0.01</v>
      </c>
    </row>
    <row r="142" spans="1:5" x14ac:dyDescent="0.2">
      <c r="A142" s="7">
        <v>44813</v>
      </c>
      <c r="B142" s="6" t="s">
        <v>23</v>
      </c>
      <c r="C142" t="s">
        <v>105</v>
      </c>
      <c r="D142" t="s">
        <v>11</v>
      </c>
      <c r="E142">
        <v>-2.99</v>
      </c>
    </row>
    <row r="143" spans="1:5" x14ac:dyDescent="0.2">
      <c r="A143" s="7">
        <v>44813</v>
      </c>
      <c r="B143" s="6" t="s">
        <v>23</v>
      </c>
      <c r="C143" t="s">
        <v>130</v>
      </c>
      <c r="D143" t="s">
        <v>31</v>
      </c>
      <c r="E143">
        <v>-18.75</v>
      </c>
    </row>
    <row r="144" spans="1:5" x14ac:dyDescent="0.2">
      <c r="A144" s="7">
        <v>44814</v>
      </c>
      <c r="B144" s="6" t="s">
        <v>23</v>
      </c>
      <c r="C144" t="s">
        <v>129</v>
      </c>
      <c r="D144" t="s">
        <v>42</v>
      </c>
      <c r="E144">
        <v>-317.99</v>
      </c>
    </row>
    <row r="145" spans="1:5" x14ac:dyDescent="0.2">
      <c r="A145" s="5">
        <v>44815</v>
      </c>
      <c r="B145" s="6" t="s">
        <v>23</v>
      </c>
      <c r="C145" s="6" t="s">
        <v>154</v>
      </c>
      <c r="D145" s="6" t="s">
        <v>12</v>
      </c>
      <c r="E145" s="6">
        <v>-19.5</v>
      </c>
    </row>
    <row r="146" spans="1:5" x14ac:dyDescent="0.2">
      <c r="A146" s="5">
        <v>44815</v>
      </c>
      <c r="B146" s="6" t="s">
        <v>23</v>
      </c>
      <c r="C146" s="6" t="s">
        <v>127</v>
      </c>
      <c r="D146" s="6" t="s">
        <v>12</v>
      </c>
      <c r="E146" s="6">
        <v>-209.06</v>
      </c>
    </row>
    <row r="147" spans="1:5" x14ac:dyDescent="0.2">
      <c r="A147" s="5">
        <v>44815</v>
      </c>
      <c r="B147" s="6" t="s">
        <v>23</v>
      </c>
      <c r="C147" s="6" t="s">
        <v>153</v>
      </c>
      <c r="D147" s="6" t="s">
        <v>55</v>
      </c>
      <c r="E147" s="6">
        <v>-115.61</v>
      </c>
    </row>
    <row r="148" spans="1:5" x14ac:dyDescent="0.2">
      <c r="A148" s="7">
        <v>44816</v>
      </c>
      <c r="B148" s="6" t="s">
        <v>7</v>
      </c>
      <c r="C148" t="s">
        <v>142</v>
      </c>
      <c r="D148" t="s">
        <v>39</v>
      </c>
      <c r="E148">
        <f>--4472.7</f>
        <v>4472.7</v>
      </c>
    </row>
    <row r="149" spans="1:5" x14ac:dyDescent="0.2">
      <c r="A149" s="5">
        <v>44816</v>
      </c>
      <c r="B149" s="6" t="s">
        <v>23</v>
      </c>
      <c r="C149" s="6" t="s">
        <v>146</v>
      </c>
      <c r="D149" s="6" t="s">
        <v>41</v>
      </c>
      <c r="E149" s="6">
        <v>-4.4800000000000004</v>
      </c>
    </row>
    <row r="150" spans="1:5" x14ac:dyDescent="0.2">
      <c r="A150" s="5">
        <v>44816</v>
      </c>
      <c r="B150" s="6" t="s">
        <v>23</v>
      </c>
      <c r="C150" s="6" t="s">
        <v>152</v>
      </c>
      <c r="D150" s="6" t="s">
        <v>31</v>
      </c>
      <c r="E150" s="6">
        <v>-17.059999999999999</v>
      </c>
    </row>
    <row r="151" spans="1:5" x14ac:dyDescent="0.2">
      <c r="A151" s="7">
        <v>44816</v>
      </c>
      <c r="B151" s="6" t="s">
        <v>7</v>
      </c>
      <c r="C151" t="s">
        <v>17</v>
      </c>
      <c r="D151" t="s">
        <v>9</v>
      </c>
      <c r="E151">
        <f>--400</f>
        <v>400</v>
      </c>
    </row>
    <row r="152" spans="1:5" x14ac:dyDescent="0.2">
      <c r="A152" s="5">
        <v>44816</v>
      </c>
      <c r="B152" s="6" t="s">
        <v>18</v>
      </c>
      <c r="C152" s="6" t="s">
        <v>6</v>
      </c>
      <c r="D152" s="6" t="s">
        <v>9</v>
      </c>
      <c r="E152" s="6">
        <v>-400</v>
      </c>
    </row>
    <row r="153" spans="1:5" x14ac:dyDescent="0.2">
      <c r="A153" s="5">
        <v>44817</v>
      </c>
      <c r="B153" s="6" t="s">
        <v>23</v>
      </c>
      <c r="C153" s="6" t="s">
        <v>102</v>
      </c>
      <c r="D153" s="6" t="s">
        <v>74</v>
      </c>
      <c r="E153" s="6">
        <v>-105</v>
      </c>
    </row>
    <row r="154" spans="1:5" x14ac:dyDescent="0.2">
      <c r="A154" s="5">
        <v>44817</v>
      </c>
      <c r="B154" s="6" t="s">
        <v>18</v>
      </c>
      <c r="C154" s="6" t="s">
        <v>62</v>
      </c>
      <c r="D154" s="6" t="s">
        <v>39</v>
      </c>
      <c r="E154" s="6">
        <f>--341.99</f>
        <v>341.99</v>
      </c>
    </row>
    <row r="155" spans="1:5" x14ac:dyDescent="0.2">
      <c r="A155" s="5">
        <v>44817</v>
      </c>
      <c r="B155" s="6" t="s">
        <v>23</v>
      </c>
      <c r="C155" s="6" t="s">
        <v>151</v>
      </c>
      <c r="D155" s="6" t="s">
        <v>31</v>
      </c>
      <c r="E155" s="6">
        <v>-26.66</v>
      </c>
    </row>
    <row r="156" spans="1:5" x14ac:dyDescent="0.2">
      <c r="A156" s="7">
        <v>44817</v>
      </c>
      <c r="B156" s="6" t="s">
        <v>7</v>
      </c>
      <c r="C156" t="s">
        <v>57</v>
      </c>
      <c r="D156" t="s">
        <v>121</v>
      </c>
      <c r="E156">
        <v>-1697.86</v>
      </c>
    </row>
    <row r="157" spans="1:5" x14ac:dyDescent="0.2">
      <c r="A157" s="5">
        <v>44817</v>
      </c>
      <c r="B157" s="6" t="s">
        <v>23</v>
      </c>
      <c r="C157" s="6" t="s">
        <v>65</v>
      </c>
      <c r="D157" s="6" t="s">
        <v>121</v>
      </c>
      <c r="E157" s="6">
        <f>--1697.86</f>
        <v>1697.86</v>
      </c>
    </row>
    <row r="158" spans="1:5" x14ac:dyDescent="0.2">
      <c r="A158" s="7">
        <v>44818</v>
      </c>
      <c r="B158" s="6" t="s">
        <v>7</v>
      </c>
      <c r="C158" t="s">
        <v>141</v>
      </c>
      <c r="D158" t="s">
        <v>122</v>
      </c>
      <c r="E158">
        <v>-982.28</v>
      </c>
    </row>
    <row r="159" spans="1:5" x14ac:dyDescent="0.2">
      <c r="A159" s="7">
        <v>44818</v>
      </c>
      <c r="B159" s="6" t="s">
        <v>7</v>
      </c>
      <c r="C159" t="s">
        <v>92</v>
      </c>
      <c r="D159" t="s">
        <v>40</v>
      </c>
      <c r="E159">
        <f>--2954.27</f>
        <v>2954.27</v>
      </c>
    </row>
    <row r="160" spans="1:5" x14ac:dyDescent="0.2">
      <c r="A160" s="7">
        <v>44819</v>
      </c>
      <c r="B160" s="6" t="s">
        <v>7</v>
      </c>
      <c r="C160" t="s">
        <v>6</v>
      </c>
      <c r="D160" t="s">
        <v>8</v>
      </c>
      <c r="E160">
        <v>-50</v>
      </c>
    </row>
    <row r="161" spans="1:5" x14ac:dyDescent="0.2">
      <c r="A161" s="5">
        <v>44819</v>
      </c>
      <c r="B161" s="6" t="s">
        <v>23</v>
      </c>
      <c r="C161" s="6" t="s">
        <v>150</v>
      </c>
      <c r="D161" s="6" t="s">
        <v>66</v>
      </c>
      <c r="E161" s="6">
        <v>-23.1</v>
      </c>
    </row>
    <row r="162" spans="1:5" x14ac:dyDescent="0.2">
      <c r="A162" s="5">
        <v>44819</v>
      </c>
      <c r="B162" s="6" t="s">
        <v>23</v>
      </c>
      <c r="C162" s="6" t="s">
        <v>149</v>
      </c>
      <c r="D162" s="6" t="s">
        <v>31</v>
      </c>
      <c r="E162" s="6">
        <v>-55.83</v>
      </c>
    </row>
    <row r="163" spans="1:5" x14ac:dyDescent="0.2">
      <c r="A163" s="7">
        <v>44819</v>
      </c>
      <c r="B163" s="6" t="s">
        <v>7</v>
      </c>
      <c r="C163" t="s">
        <v>6</v>
      </c>
      <c r="D163" t="s">
        <v>9</v>
      </c>
      <c r="E163">
        <v>-300</v>
      </c>
    </row>
    <row r="164" spans="1:5" x14ac:dyDescent="0.2">
      <c r="A164" s="5">
        <v>44819</v>
      </c>
      <c r="B164" s="6" t="s">
        <v>18</v>
      </c>
      <c r="C164" s="6" t="s">
        <v>17</v>
      </c>
      <c r="D164" s="6" t="s">
        <v>9</v>
      </c>
      <c r="E164" s="6">
        <f>--300</f>
        <v>300</v>
      </c>
    </row>
    <row r="165" spans="1:5" x14ac:dyDescent="0.2">
      <c r="A165" s="7">
        <v>44820</v>
      </c>
      <c r="B165" s="6" t="s">
        <v>7</v>
      </c>
      <c r="C165" t="s">
        <v>56</v>
      </c>
      <c r="D165" t="s">
        <v>15</v>
      </c>
      <c r="E165">
        <f>--0.02</f>
        <v>0.02</v>
      </c>
    </row>
    <row r="166" spans="1:5" x14ac:dyDescent="0.2">
      <c r="A166" s="5">
        <v>44820</v>
      </c>
      <c r="B166" s="6" t="s">
        <v>18</v>
      </c>
      <c r="C166" s="6" t="s">
        <v>145</v>
      </c>
      <c r="D166" s="6" t="s">
        <v>15</v>
      </c>
      <c r="E166" s="6">
        <f>--0.04</f>
        <v>0.04</v>
      </c>
    </row>
    <row r="167" spans="1:5" x14ac:dyDescent="0.2">
      <c r="A167" s="5">
        <v>44820</v>
      </c>
      <c r="B167" s="6" t="s">
        <v>23</v>
      </c>
      <c r="C167" s="6" t="s">
        <v>110</v>
      </c>
      <c r="D167" s="6" t="s">
        <v>31</v>
      </c>
      <c r="E167" s="6">
        <v>-19</v>
      </c>
    </row>
    <row r="168" spans="1:5" x14ac:dyDescent="0.2">
      <c r="A168" s="7">
        <v>44820</v>
      </c>
      <c r="B168" s="6" t="s">
        <v>7</v>
      </c>
      <c r="C168" t="s">
        <v>140</v>
      </c>
      <c r="D168" t="s">
        <v>143</v>
      </c>
      <c r="E168">
        <v>-110</v>
      </c>
    </row>
    <row r="169" spans="1:5" x14ac:dyDescent="0.2">
      <c r="A169" s="5">
        <v>44821</v>
      </c>
      <c r="B169" s="6" t="s">
        <v>23</v>
      </c>
      <c r="C169" s="6" t="s">
        <v>134</v>
      </c>
      <c r="D169" s="6" t="s">
        <v>12</v>
      </c>
      <c r="E169" s="6">
        <v>-10.18</v>
      </c>
    </row>
    <row r="170" spans="1:5" x14ac:dyDescent="0.2">
      <c r="A170" s="5">
        <v>44821</v>
      </c>
      <c r="B170" s="6" t="s">
        <v>23</v>
      </c>
      <c r="C170" s="6" t="s">
        <v>148</v>
      </c>
      <c r="D170" s="6" t="s">
        <v>10</v>
      </c>
      <c r="E170" s="6">
        <v>-206</v>
      </c>
    </row>
    <row r="171" spans="1:5" x14ac:dyDescent="0.2">
      <c r="A171" s="5">
        <v>44821</v>
      </c>
      <c r="B171" s="6" t="s">
        <v>23</v>
      </c>
      <c r="C171" s="6" t="s">
        <v>147</v>
      </c>
      <c r="D171" s="6" t="s">
        <v>31</v>
      </c>
      <c r="E171" s="6">
        <v>-13.18</v>
      </c>
    </row>
    <row r="172" spans="1:5" x14ac:dyDescent="0.2">
      <c r="A172" s="5">
        <v>44822</v>
      </c>
      <c r="B172" s="6" t="s">
        <v>23</v>
      </c>
      <c r="C172" s="6" t="s">
        <v>146</v>
      </c>
      <c r="D172" s="6" t="s">
        <v>41</v>
      </c>
      <c r="E172" s="6">
        <v>-14.48</v>
      </c>
    </row>
    <row r="173" spans="1:5" x14ac:dyDescent="0.2">
      <c r="A173" s="5">
        <v>44822</v>
      </c>
      <c r="B173" s="6" t="s">
        <v>23</v>
      </c>
      <c r="C173" s="6" t="s">
        <v>110</v>
      </c>
      <c r="D173" s="6" t="s">
        <v>31</v>
      </c>
      <c r="E173" s="6">
        <v>-15.82</v>
      </c>
    </row>
    <row r="174" spans="1:5" x14ac:dyDescent="0.2">
      <c r="A174" s="7">
        <v>44823</v>
      </c>
      <c r="B174" s="6" t="s">
        <v>7</v>
      </c>
      <c r="C174" t="s">
        <v>137</v>
      </c>
      <c r="D174" s="6" t="s">
        <v>58</v>
      </c>
      <c r="E174" s="6">
        <v>-9.99</v>
      </c>
    </row>
    <row r="175" spans="1:5" x14ac:dyDescent="0.2">
      <c r="A175" s="7">
        <v>44823</v>
      </c>
      <c r="B175" s="6" t="s">
        <v>7</v>
      </c>
      <c r="C175" t="s">
        <v>137</v>
      </c>
      <c r="D175" s="6" t="s">
        <v>38</v>
      </c>
      <c r="E175" s="6">
        <v>-43.78</v>
      </c>
    </row>
    <row r="176" spans="1:5" x14ac:dyDescent="0.2">
      <c r="A176" s="7">
        <v>44823</v>
      </c>
      <c r="B176" s="6" t="s">
        <v>7</v>
      </c>
      <c r="C176" t="s">
        <v>137</v>
      </c>
      <c r="D176" t="s">
        <v>38</v>
      </c>
      <c r="E176">
        <f>--27.94</f>
        <v>27.94</v>
      </c>
    </row>
    <row r="177" spans="1:5" x14ac:dyDescent="0.2">
      <c r="A177" s="7">
        <v>44823</v>
      </c>
      <c r="B177" s="6" t="s">
        <v>7</v>
      </c>
      <c r="C177" t="s">
        <v>137</v>
      </c>
      <c r="D177" s="6" t="s">
        <v>12</v>
      </c>
      <c r="E177" s="6">
        <v>-31.63</v>
      </c>
    </row>
    <row r="178" spans="1:5" x14ac:dyDescent="0.2">
      <c r="A178" s="7">
        <v>44823</v>
      </c>
      <c r="B178" s="6" t="s">
        <v>7</v>
      </c>
      <c r="C178" t="s">
        <v>138</v>
      </c>
      <c r="D178" t="s">
        <v>12</v>
      </c>
      <c r="E178">
        <v>-79.52</v>
      </c>
    </row>
    <row r="179" spans="1:5" x14ac:dyDescent="0.2">
      <c r="A179" s="7">
        <v>44823</v>
      </c>
      <c r="B179" s="6" t="s">
        <v>7</v>
      </c>
      <c r="C179" t="s">
        <v>137</v>
      </c>
      <c r="D179" t="s">
        <v>11</v>
      </c>
      <c r="E179">
        <f>--11.27</f>
        <v>11.27</v>
      </c>
    </row>
    <row r="180" spans="1:5" x14ac:dyDescent="0.2">
      <c r="A180" s="7">
        <v>44823</v>
      </c>
      <c r="B180" s="6" t="s">
        <v>7</v>
      </c>
      <c r="C180" t="s">
        <v>137</v>
      </c>
      <c r="D180" s="6" t="s">
        <v>144</v>
      </c>
      <c r="E180" s="6">
        <v>-8.48</v>
      </c>
    </row>
    <row r="181" spans="1:5" x14ac:dyDescent="0.2">
      <c r="A181" s="7">
        <v>44823</v>
      </c>
      <c r="B181" s="6" t="s">
        <v>7</v>
      </c>
      <c r="C181" t="s">
        <v>139</v>
      </c>
      <c r="D181" t="s">
        <v>143</v>
      </c>
      <c r="E181">
        <v>-28</v>
      </c>
    </row>
    <row r="182" spans="1:5" x14ac:dyDescent="0.2">
      <c r="A182" s="7">
        <v>44823</v>
      </c>
      <c r="B182" s="6" t="s">
        <v>7</v>
      </c>
      <c r="C182" t="s">
        <v>137</v>
      </c>
      <c r="D182" t="s">
        <v>14</v>
      </c>
      <c r="E182">
        <v>-80.739999999999995</v>
      </c>
    </row>
    <row r="183" spans="1:5" x14ac:dyDescent="0.2">
      <c r="A183" s="5">
        <v>44824</v>
      </c>
      <c r="B183" s="6" t="s">
        <v>7</v>
      </c>
      <c r="C183" s="6" t="s">
        <v>137</v>
      </c>
      <c r="D183" s="6" t="s">
        <v>58</v>
      </c>
      <c r="E183" s="6">
        <v>-56</v>
      </c>
    </row>
    <row r="184" spans="1:5" x14ac:dyDescent="0.2">
      <c r="A184" s="5">
        <v>44824</v>
      </c>
      <c r="B184" s="6" t="s">
        <v>23</v>
      </c>
      <c r="C184" s="6" t="s">
        <v>102</v>
      </c>
      <c r="D184" s="6" t="s">
        <v>74</v>
      </c>
      <c r="E184" s="6">
        <v>-105</v>
      </c>
    </row>
    <row r="185" spans="1:5" x14ac:dyDescent="0.2">
      <c r="A185" s="5">
        <v>44824</v>
      </c>
      <c r="B185" s="6" t="s">
        <v>7</v>
      </c>
      <c r="C185" s="6" t="s">
        <v>137</v>
      </c>
      <c r="D185" s="6" t="s">
        <v>12</v>
      </c>
      <c r="E185" s="6">
        <v>-2.38</v>
      </c>
    </row>
    <row r="186" spans="1:5" x14ac:dyDescent="0.2">
      <c r="A186" s="5">
        <v>44824</v>
      </c>
      <c r="B186" s="6" t="s">
        <v>23</v>
      </c>
      <c r="C186" s="6" t="s">
        <v>178</v>
      </c>
      <c r="D186" s="6" t="s">
        <v>64</v>
      </c>
      <c r="E186" s="6">
        <v>-39.99</v>
      </c>
    </row>
    <row r="187" spans="1:5" x14ac:dyDescent="0.2">
      <c r="A187" s="5">
        <v>44824</v>
      </c>
      <c r="B187" s="6" t="s">
        <v>7</v>
      </c>
      <c r="C187" s="6" t="s">
        <v>137</v>
      </c>
      <c r="D187" s="6" t="s">
        <v>11</v>
      </c>
      <c r="E187" s="6">
        <v>-11.19</v>
      </c>
    </row>
    <row r="188" spans="1:5" x14ac:dyDescent="0.2">
      <c r="A188" s="5">
        <v>44824</v>
      </c>
      <c r="B188" s="6" t="s">
        <v>7</v>
      </c>
      <c r="C188" s="6" t="s">
        <v>137</v>
      </c>
      <c r="D188" s="6" t="s">
        <v>41</v>
      </c>
      <c r="E188" s="6">
        <v>-20.99</v>
      </c>
    </row>
    <row r="189" spans="1:5" x14ac:dyDescent="0.2">
      <c r="A189" s="5">
        <v>44824</v>
      </c>
      <c r="B189" s="6" t="s">
        <v>23</v>
      </c>
      <c r="C189" s="6" t="s">
        <v>177</v>
      </c>
      <c r="D189" s="6" t="s">
        <v>31</v>
      </c>
      <c r="E189" s="6">
        <v>-1.69</v>
      </c>
    </row>
    <row r="190" spans="1:5" x14ac:dyDescent="0.2">
      <c r="A190" s="5">
        <v>44826</v>
      </c>
      <c r="B190" s="6" t="s">
        <v>23</v>
      </c>
      <c r="C190" s="6" t="s">
        <v>176</v>
      </c>
      <c r="D190" s="6" t="s">
        <v>12</v>
      </c>
      <c r="E190" s="6">
        <v>-3.52</v>
      </c>
    </row>
    <row r="191" spans="1:5" x14ac:dyDescent="0.2">
      <c r="A191" s="5">
        <v>44826</v>
      </c>
      <c r="B191" s="6" t="s">
        <v>23</v>
      </c>
      <c r="C191" s="6" t="s">
        <v>94</v>
      </c>
      <c r="D191" s="6" t="s">
        <v>31</v>
      </c>
      <c r="E191" s="6">
        <v>-11.45</v>
      </c>
    </row>
    <row r="192" spans="1:5" x14ac:dyDescent="0.2">
      <c r="A192" s="5">
        <v>44826</v>
      </c>
      <c r="B192" s="6" t="s">
        <v>23</v>
      </c>
      <c r="C192" s="6" t="s">
        <v>174</v>
      </c>
      <c r="D192" s="6" t="s">
        <v>31</v>
      </c>
      <c r="E192" s="6">
        <v>-36.5</v>
      </c>
    </row>
    <row r="193" spans="1:5" x14ac:dyDescent="0.2">
      <c r="A193" s="5">
        <v>44826</v>
      </c>
      <c r="B193" s="6" t="s">
        <v>23</v>
      </c>
      <c r="C193" s="6" t="s">
        <v>110</v>
      </c>
      <c r="D193" s="6" t="s">
        <v>31</v>
      </c>
      <c r="E193" s="6">
        <v>-17.940000000000001</v>
      </c>
    </row>
    <row r="194" spans="1:5" x14ac:dyDescent="0.2">
      <c r="A194" s="5">
        <v>44826</v>
      </c>
      <c r="B194" s="6" t="s">
        <v>23</v>
      </c>
      <c r="C194" s="6" t="s">
        <v>175</v>
      </c>
      <c r="D194" s="6" t="s">
        <v>31</v>
      </c>
      <c r="E194" s="6">
        <v>-16.2</v>
      </c>
    </row>
    <row r="195" spans="1:5" x14ac:dyDescent="0.2">
      <c r="A195" s="5">
        <v>44827</v>
      </c>
      <c r="B195" s="6" t="s">
        <v>23</v>
      </c>
      <c r="C195" s="6" t="s">
        <v>172</v>
      </c>
      <c r="D195" s="6" t="s">
        <v>58</v>
      </c>
      <c r="E195" s="6">
        <v>-79.41</v>
      </c>
    </row>
    <row r="196" spans="1:5" x14ac:dyDescent="0.2">
      <c r="A196" s="5">
        <v>44827</v>
      </c>
      <c r="B196" s="6" t="s">
        <v>23</v>
      </c>
      <c r="C196" s="6" t="s">
        <v>173</v>
      </c>
      <c r="D196" s="6" t="s">
        <v>43</v>
      </c>
      <c r="E196" s="6">
        <v>-56.5</v>
      </c>
    </row>
    <row r="197" spans="1:5" x14ac:dyDescent="0.2">
      <c r="A197" s="5">
        <v>44827</v>
      </c>
      <c r="B197" s="6" t="s">
        <v>7</v>
      </c>
      <c r="C197" s="6" t="s">
        <v>157</v>
      </c>
      <c r="D197" s="6" t="s">
        <v>12</v>
      </c>
      <c r="E197" s="6">
        <v>-19.78</v>
      </c>
    </row>
    <row r="198" spans="1:5" x14ac:dyDescent="0.2">
      <c r="A198" s="5">
        <v>44827</v>
      </c>
      <c r="B198" s="6" t="s">
        <v>7</v>
      </c>
      <c r="C198" s="6" t="s">
        <v>157</v>
      </c>
      <c r="D198" s="6" t="s">
        <v>11</v>
      </c>
      <c r="E198" s="6">
        <v>-20</v>
      </c>
    </row>
    <row r="199" spans="1:5" x14ac:dyDescent="0.2">
      <c r="A199" s="5">
        <v>44827</v>
      </c>
      <c r="B199" s="6" t="s">
        <v>7</v>
      </c>
      <c r="C199" s="6" t="s">
        <v>158</v>
      </c>
      <c r="D199" s="6" t="s">
        <v>111</v>
      </c>
      <c r="E199" s="6">
        <v>-18.98</v>
      </c>
    </row>
    <row r="200" spans="1:5" x14ac:dyDescent="0.2">
      <c r="A200" s="5">
        <v>44827</v>
      </c>
      <c r="B200" s="6" t="s">
        <v>23</v>
      </c>
      <c r="C200" s="6" t="s">
        <v>171</v>
      </c>
      <c r="D200" s="6" t="s">
        <v>31</v>
      </c>
      <c r="E200" s="6">
        <v>-19.8</v>
      </c>
    </row>
    <row r="201" spans="1:5" x14ac:dyDescent="0.2">
      <c r="A201" s="5">
        <v>44828</v>
      </c>
      <c r="B201" s="6" t="s">
        <v>23</v>
      </c>
      <c r="C201" s="6" t="s">
        <v>89</v>
      </c>
      <c r="D201" s="6" t="s">
        <v>90</v>
      </c>
      <c r="E201" s="6">
        <v>-145.75</v>
      </c>
    </row>
    <row r="202" spans="1:5" x14ac:dyDescent="0.2">
      <c r="A202" s="5">
        <v>44828</v>
      </c>
      <c r="B202" s="6" t="s">
        <v>23</v>
      </c>
      <c r="C202" s="6" t="s">
        <v>170</v>
      </c>
      <c r="D202" s="6" t="s">
        <v>43</v>
      </c>
      <c r="E202" s="6">
        <v>-40.31</v>
      </c>
    </row>
    <row r="203" spans="1:5" x14ac:dyDescent="0.2">
      <c r="A203" s="5">
        <v>44830</v>
      </c>
      <c r="B203" s="6" t="s">
        <v>7</v>
      </c>
      <c r="C203" s="6" t="s">
        <v>137</v>
      </c>
      <c r="D203" s="6" t="s">
        <v>58</v>
      </c>
      <c r="E203" s="6">
        <v>-112.5</v>
      </c>
    </row>
    <row r="204" spans="1:5" x14ac:dyDescent="0.2">
      <c r="A204" s="5">
        <v>44830</v>
      </c>
      <c r="B204" s="6" t="s">
        <v>23</v>
      </c>
      <c r="C204" s="6" t="s">
        <v>131</v>
      </c>
      <c r="D204" s="6" t="s">
        <v>58</v>
      </c>
      <c r="E204" s="6">
        <f>--112.81</f>
        <v>112.81</v>
      </c>
    </row>
    <row r="205" spans="1:5" x14ac:dyDescent="0.2">
      <c r="A205" s="5">
        <v>44830</v>
      </c>
      <c r="B205" s="6" t="s">
        <v>7</v>
      </c>
      <c r="C205" s="6" t="s">
        <v>137</v>
      </c>
      <c r="D205" s="6" t="s">
        <v>38</v>
      </c>
      <c r="E205" s="6">
        <v>-42.99</v>
      </c>
    </row>
    <row r="206" spans="1:5" x14ac:dyDescent="0.2">
      <c r="A206" s="5">
        <v>44830</v>
      </c>
      <c r="B206" s="6" t="s">
        <v>23</v>
      </c>
      <c r="C206" s="6" t="s">
        <v>166</v>
      </c>
      <c r="D206" s="6" t="s">
        <v>43</v>
      </c>
      <c r="E206" s="6">
        <v>-29.01</v>
      </c>
    </row>
    <row r="207" spans="1:5" x14ac:dyDescent="0.2">
      <c r="A207" s="5">
        <v>44830</v>
      </c>
      <c r="B207" s="6" t="s">
        <v>23</v>
      </c>
      <c r="C207" s="6" t="s">
        <v>159</v>
      </c>
      <c r="D207" s="6" t="s">
        <v>43</v>
      </c>
      <c r="E207" s="6">
        <v>-38.5</v>
      </c>
    </row>
    <row r="208" spans="1:5" x14ac:dyDescent="0.2">
      <c r="A208" s="5">
        <v>44830</v>
      </c>
      <c r="B208" s="6" t="s">
        <v>7</v>
      </c>
      <c r="C208" s="6" t="s">
        <v>137</v>
      </c>
      <c r="D208" s="6" t="s">
        <v>12</v>
      </c>
      <c r="E208" s="6">
        <v>-3.38</v>
      </c>
    </row>
    <row r="209" spans="1:5" x14ac:dyDescent="0.2">
      <c r="A209" s="5">
        <v>44830</v>
      </c>
      <c r="B209" s="6" t="s">
        <v>23</v>
      </c>
      <c r="C209" s="6" t="s">
        <v>159</v>
      </c>
      <c r="D209" s="6" t="s">
        <v>12</v>
      </c>
      <c r="E209" s="6">
        <v>-5.04</v>
      </c>
    </row>
    <row r="210" spans="1:5" x14ac:dyDescent="0.2">
      <c r="A210" s="5">
        <v>44830</v>
      </c>
      <c r="B210" s="6" t="s">
        <v>23</v>
      </c>
      <c r="C210" s="6" t="s">
        <v>167</v>
      </c>
      <c r="D210" s="6" t="s">
        <v>42</v>
      </c>
      <c r="E210" s="6">
        <v>-36.33</v>
      </c>
    </row>
    <row r="211" spans="1:5" x14ac:dyDescent="0.2">
      <c r="A211" s="5">
        <v>44830</v>
      </c>
      <c r="B211" s="6" t="s">
        <v>7</v>
      </c>
      <c r="C211" s="6" t="s">
        <v>137</v>
      </c>
      <c r="D211" s="6" t="s">
        <v>11</v>
      </c>
      <c r="E211" s="6">
        <v>-8.49</v>
      </c>
    </row>
    <row r="212" spans="1:5" x14ac:dyDescent="0.2">
      <c r="A212" s="5">
        <v>44830</v>
      </c>
      <c r="B212" s="6" t="s">
        <v>23</v>
      </c>
      <c r="C212" s="6" t="s">
        <v>168</v>
      </c>
      <c r="D212" s="6" t="s">
        <v>11</v>
      </c>
      <c r="E212" s="6">
        <v>-83.8</v>
      </c>
    </row>
    <row r="213" spans="1:5" x14ac:dyDescent="0.2">
      <c r="A213" s="5">
        <v>44830</v>
      </c>
      <c r="B213" s="6" t="s">
        <v>23</v>
      </c>
      <c r="C213" s="6" t="s">
        <v>169</v>
      </c>
      <c r="D213" s="6" t="s">
        <v>11</v>
      </c>
      <c r="E213" s="6">
        <v>-58.09</v>
      </c>
    </row>
    <row r="214" spans="1:5" x14ac:dyDescent="0.2">
      <c r="A214" s="5">
        <v>44831</v>
      </c>
      <c r="B214" s="6" t="s">
        <v>23</v>
      </c>
      <c r="C214" s="6" t="s">
        <v>165</v>
      </c>
      <c r="D214" s="6" t="s">
        <v>30</v>
      </c>
      <c r="E214" s="6">
        <v>-313.60000000000002</v>
      </c>
    </row>
    <row r="215" spans="1:5" x14ac:dyDescent="0.2">
      <c r="A215" s="5">
        <v>44831</v>
      </c>
      <c r="B215" s="6" t="s">
        <v>23</v>
      </c>
      <c r="C215" s="6" t="s">
        <v>105</v>
      </c>
      <c r="D215" s="6" t="s">
        <v>111</v>
      </c>
      <c r="E215" s="6">
        <v>-107.49</v>
      </c>
    </row>
    <row r="216" spans="1:5" x14ac:dyDescent="0.2">
      <c r="A216" s="5">
        <v>44832</v>
      </c>
      <c r="B216" s="6" t="s">
        <v>23</v>
      </c>
      <c r="C216" s="6" t="s">
        <v>164</v>
      </c>
      <c r="D216" s="6" t="s">
        <v>30</v>
      </c>
      <c r="E216" s="6">
        <v>-15.04</v>
      </c>
    </row>
    <row r="217" spans="1:5" x14ac:dyDescent="0.2">
      <c r="A217" s="5">
        <v>44832</v>
      </c>
      <c r="B217" s="6" t="s">
        <v>7</v>
      </c>
      <c r="C217" s="6" t="s">
        <v>156</v>
      </c>
      <c r="D217" s="6" t="s">
        <v>39</v>
      </c>
      <c r="E217" s="6">
        <f>--584.5</f>
        <v>584.5</v>
      </c>
    </row>
    <row r="218" spans="1:5" x14ac:dyDescent="0.2">
      <c r="A218" s="5">
        <v>44832</v>
      </c>
      <c r="B218" s="6" t="s">
        <v>23</v>
      </c>
      <c r="C218" s="6" t="s">
        <v>163</v>
      </c>
      <c r="D218" s="6" t="s">
        <v>31</v>
      </c>
      <c r="E218" s="6">
        <v>-85.2</v>
      </c>
    </row>
    <row r="219" spans="1:5" x14ac:dyDescent="0.2">
      <c r="A219" s="5">
        <v>44833</v>
      </c>
      <c r="B219" s="6" t="s">
        <v>23</v>
      </c>
      <c r="C219" s="6" t="s">
        <v>162</v>
      </c>
      <c r="D219" s="6" t="s">
        <v>43</v>
      </c>
      <c r="E219" s="6">
        <v>-19.670000000000002</v>
      </c>
    </row>
    <row r="220" spans="1:5" x14ac:dyDescent="0.2">
      <c r="A220" s="5">
        <v>44833</v>
      </c>
      <c r="B220" s="6" t="s">
        <v>7</v>
      </c>
      <c r="C220" s="6" t="s">
        <v>92</v>
      </c>
      <c r="D220" s="6" t="s">
        <v>40</v>
      </c>
      <c r="E220" s="6">
        <f>--2953.72</f>
        <v>2953.72</v>
      </c>
    </row>
    <row r="221" spans="1:5" x14ac:dyDescent="0.2">
      <c r="A221" s="5">
        <v>44833</v>
      </c>
      <c r="B221" s="6" t="s">
        <v>23</v>
      </c>
      <c r="C221" s="6" t="s">
        <v>105</v>
      </c>
      <c r="D221" s="6" t="s">
        <v>11</v>
      </c>
      <c r="E221" s="6">
        <v>-9.99</v>
      </c>
    </row>
    <row r="222" spans="1:5" x14ac:dyDescent="0.2">
      <c r="A222" s="5">
        <v>44834</v>
      </c>
      <c r="B222" s="6" t="s">
        <v>18</v>
      </c>
      <c r="C222" s="6" t="s">
        <v>56</v>
      </c>
      <c r="D222" s="6" t="s">
        <v>15</v>
      </c>
      <c r="E222" s="6">
        <f>--0.12</f>
        <v>0.12</v>
      </c>
    </row>
    <row r="223" spans="1:5" x14ac:dyDescent="0.2">
      <c r="A223" s="5">
        <v>44834</v>
      </c>
      <c r="B223" s="6" t="s">
        <v>7</v>
      </c>
      <c r="C223" s="6" t="s">
        <v>155</v>
      </c>
      <c r="D223" s="6" t="s">
        <v>122</v>
      </c>
      <c r="E223" s="6">
        <v>-391.34</v>
      </c>
    </row>
    <row r="224" spans="1:5" x14ac:dyDescent="0.2">
      <c r="A224" s="5">
        <v>44834</v>
      </c>
      <c r="B224" s="6" t="s">
        <v>23</v>
      </c>
      <c r="C224" s="6" t="s">
        <v>160</v>
      </c>
      <c r="D224" s="6" t="s">
        <v>42</v>
      </c>
      <c r="E224" s="6">
        <v>-833.4</v>
      </c>
    </row>
    <row r="225" spans="1:5" x14ac:dyDescent="0.2">
      <c r="A225" s="5">
        <v>44834</v>
      </c>
      <c r="B225" s="6" t="s">
        <v>23</v>
      </c>
      <c r="C225" s="6" t="s">
        <v>161</v>
      </c>
      <c r="D225" s="6" t="s">
        <v>31</v>
      </c>
      <c r="E225" s="6">
        <v>-179.69</v>
      </c>
    </row>
    <row r="226" spans="1:5" x14ac:dyDescent="0.2">
      <c r="A226" s="5">
        <v>44834</v>
      </c>
      <c r="B226" s="6" t="s">
        <v>7</v>
      </c>
      <c r="C226" s="6" t="s">
        <v>57</v>
      </c>
      <c r="D226" s="6" t="s">
        <v>121</v>
      </c>
      <c r="E226" s="6">
        <v>-1905.64</v>
      </c>
    </row>
    <row r="227" spans="1:5" x14ac:dyDescent="0.2">
      <c r="A227" s="5">
        <v>44834</v>
      </c>
      <c r="B227" s="6" t="s">
        <v>23</v>
      </c>
      <c r="C227" s="6" t="s">
        <v>65</v>
      </c>
      <c r="D227" s="6" t="s">
        <v>121</v>
      </c>
      <c r="E227" s="6">
        <f>--1905.64</f>
        <v>1905.64</v>
      </c>
    </row>
    <row r="228" spans="1:5" x14ac:dyDescent="0.2">
      <c r="A228" s="5">
        <v>44835</v>
      </c>
      <c r="B228" s="6" t="s">
        <v>23</v>
      </c>
      <c r="C228" s="6" t="s">
        <v>159</v>
      </c>
      <c r="D228" s="6" t="s">
        <v>43</v>
      </c>
      <c r="E228" s="6">
        <v>-4.26</v>
      </c>
    </row>
    <row r="229" spans="1:5" x14ac:dyDescent="0.2">
      <c r="A229" s="5">
        <v>44835</v>
      </c>
      <c r="B229" s="6" t="s">
        <v>23</v>
      </c>
      <c r="C229" s="6" t="s">
        <v>159</v>
      </c>
      <c r="D229" s="6" t="s">
        <v>43</v>
      </c>
      <c r="E229" s="6">
        <v>-41.12</v>
      </c>
    </row>
    <row r="230" spans="1:5" x14ac:dyDescent="0.2">
      <c r="A230" s="5">
        <v>44836</v>
      </c>
      <c r="B230" s="6" t="s">
        <v>23</v>
      </c>
      <c r="C230" t="s">
        <v>195</v>
      </c>
      <c r="D230" s="6" t="s">
        <v>12</v>
      </c>
      <c r="E230">
        <v>-10.56</v>
      </c>
    </row>
    <row r="231" spans="1:5" x14ac:dyDescent="0.2">
      <c r="A231" s="5">
        <v>44836</v>
      </c>
      <c r="B231" s="6" t="s">
        <v>23</v>
      </c>
      <c r="C231" t="s">
        <v>196</v>
      </c>
      <c r="D231" s="6" t="s">
        <v>11</v>
      </c>
      <c r="E231">
        <v>-25</v>
      </c>
    </row>
    <row r="232" spans="1:5" x14ac:dyDescent="0.2">
      <c r="A232" s="5">
        <v>44836</v>
      </c>
      <c r="B232" s="6" t="s">
        <v>23</v>
      </c>
      <c r="C232" t="s">
        <v>197</v>
      </c>
      <c r="D232" s="6" t="s">
        <v>43</v>
      </c>
      <c r="E232">
        <v>-34.42</v>
      </c>
    </row>
    <row r="233" spans="1:5" x14ac:dyDescent="0.2">
      <c r="A233" s="5">
        <v>44836</v>
      </c>
      <c r="B233" s="6" t="s">
        <v>23</v>
      </c>
      <c r="C233" t="s">
        <v>198</v>
      </c>
      <c r="D233" s="6" t="s">
        <v>31</v>
      </c>
      <c r="E233">
        <v>-17.82</v>
      </c>
    </row>
    <row r="234" spans="1:5" x14ac:dyDescent="0.2">
      <c r="A234" s="5">
        <v>44837</v>
      </c>
      <c r="B234" s="6" t="s">
        <v>7</v>
      </c>
      <c r="C234" s="6" t="s">
        <v>6</v>
      </c>
      <c r="D234" s="6" t="s">
        <v>9</v>
      </c>
      <c r="E234" s="6">
        <v>-4000</v>
      </c>
    </row>
    <row r="235" spans="1:5" x14ac:dyDescent="0.2">
      <c r="A235" s="5">
        <v>44837</v>
      </c>
      <c r="B235" s="6" t="s">
        <v>7</v>
      </c>
      <c r="C235" s="6" t="s">
        <v>6</v>
      </c>
      <c r="D235" s="6" t="s">
        <v>9</v>
      </c>
      <c r="E235" s="6">
        <v>-300</v>
      </c>
    </row>
    <row r="236" spans="1:5" x14ac:dyDescent="0.2">
      <c r="A236" s="5">
        <v>44837</v>
      </c>
      <c r="B236" s="6" t="s">
        <v>7</v>
      </c>
      <c r="C236" s="6" t="s">
        <v>6</v>
      </c>
      <c r="D236" s="6" t="s">
        <v>8</v>
      </c>
      <c r="E236" s="6">
        <v>-50</v>
      </c>
    </row>
    <row r="237" spans="1:5" x14ac:dyDescent="0.2">
      <c r="A237" s="5">
        <v>44837</v>
      </c>
      <c r="B237" s="6" t="s">
        <v>23</v>
      </c>
      <c r="C237" t="s">
        <v>193</v>
      </c>
      <c r="D237" s="6" t="s">
        <v>60</v>
      </c>
      <c r="E237">
        <v>-9.5299999999999994</v>
      </c>
    </row>
    <row r="238" spans="1:5" x14ac:dyDescent="0.2">
      <c r="A238" s="5">
        <v>44837</v>
      </c>
      <c r="B238" s="6" t="s">
        <v>23</v>
      </c>
      <c r="C238" t="s">
        <v>194</v>
      </c>
      <c r="D238" s="6" t="s">
        <v>43</v>
      </c>
      <c r="E238">
        <v>-59.39</v>
      </c>
    </row>
    <row r="239" spans="1:5" x14ac:dyDescent="0.2">
      <c r="A239" s="5">
        <v>44837</v>
      </c>
      <c r="B239" s="6" t="s">
        <v>18</v>
      </c>
      <c r="C239" t="s">
        <v>180</v>
      </c>
      <c r="D239" s="6" t="s">
        <v>9</v>
      </c>
      <c r="E239">
        <v>4000</v>
      </c>
    </row>
    <row r="240" spans="1:5" x14ac:dyDescent="0.2">
      <c r="A240" s="5">
        <v>44837</v>
      </c>
      <c r="B240" s="6" t="s">
        <v>18</v>
      </c>
      <c r="C240" t="s">
        <v>180</v>
      </c>
      <c r="D240" s="6" t="s">
        <v>9</v>
      </c>
      <c r="E240">
        <v>300</v>
      </c>
    </row>
    <row r="241" spans="1:5" x14ac:dyDescent="0.2">
      <c r="A241" s="5">
        <v>44838</v>
      </c>
      <c r="B241" s="6" t="s">
        <v>7</v>
      </c>
      <c r="C241" s="6" t="s">
        <v>179</v>
      </c>
      <c r="D241" s="6" t="s">
        <v>10</v>
      </c>
      <c r="E241" s="6">
        <v>-156.16</v>
      </c>
    </row>
    <row r="242" spans="1:5" x14ac:dyDescent="0.2">
      <c r="A242" s="5">
        <v>44838</v>
      </c>
      <c r="B242" s="6" t="s">
        <v>23</v>
      </c>
      <c r="C242" t="s">
        <v>190</v>
      </c>
      <c r="D242" s="6" t="s">
        <v>31</v>
      </c>
      <c r="E242">
        <v>-40.53</v>
      </c>
    </row>
    <row r="243" spans="1:5" x14ac:dyDescent="0.2">
      <c r="A243" s="5">
        <v>44838</v>
      </c>
      <c r="B243" s="6" t="s">
        <v>23</v>
      </c>
      <c r="C243" t="s">
        <v>191</v>
      </c>
      <c r="D243" s="6" t="s">
        <v>58</v>
      </c>
      <c r="E243">
        <v>-12</v>
      </c>
    </row>
    <row r="244" spans="1:5" x14ac:dyDescent="0.2">
      <c r="A244" s="5">
        <v>44838</v>
      </c>
      <c r="B244" s="6" t="s">
        <v>23</v>
      </c>
      <c r="C244" t="s">
        <v>192</v>
      </c>
      <c r="D244" s="6" t="s">
        <v>12</v>
      </c>
      <c r="E244">
        <v>-171.89</v>
      </c>
    </row>
    <row r="245" spans="1:5" x14ac:dyDescent="0.2">
      <c r="A245" s="5">
        <v>44838</v>
      </c>
      <c r="B245" s="6" t="s">
        <v>23</v>
      </c>
      <c r="C245" t="s">
        <v>73</v>
      </c>
      <c r="D245" s="6" t="s">
        <v>74</v>
      </c>
      <c r="E245">
        <v>-105</v>
      </c>
    </row>
    <row r="246" spans="1:5" x14ac:dyDescent="0.2">
      <c r="A246" s="5">
        <v>44838</v>
      </c>
      <c r="B246" s="6" t="s">
        <v>18</v>
      </c>
      <c r="C246" t="s">
        <v>199</v>
      </c>
      <c r="D246" s="6" t="s">
        <v>63</v>
      </c>
      <c r="E246">
        <v>-3000</v>
      </c>
    </row>
    <row r="247" spans="1:5" x14ac:dyDescent="0.2">
      <c r="A247" s="5">
        <v>44839</v>
      </c>
      <c r="B247" s="6" t="s">
        <v>23</v>
      </c>
      <c r="C247" t="s">
        <v>183</v>
      </c>
      <c r="D247" s="6" t="s">
        <v>11</v>
      </c>
      <c r="E247">
        <v>-18</v>
      </c>
    </row>
    <row r="248" spans="1:5" x14ac:dyDescent="0.2">
      <c r="A248" s="5">
        <v>44840</v>
      </c>
      <c r="B248" s="6" t="s">
        <v>7</v>
      </c>
      <c r="C248" s="6" t="s">
        <v>140</v>
      </c>
      <c r="D248" s="6" t="s">
        <v>143</v>
      </c>
      <c r="E248" s="6">
        <v>-20</v>
      </c>
    </row>
    <row r="249" spans="1:5" x14ac:dyDescent="0.2">
      <c r="A249" s="5">
        <v>44840</v>
      </c>
      <c r="B249" s="6" t="s">
        <v>23</v>
      </c>
      <c r="C249" t="s">
        <v>187</v>
      </c>
      <c r="D249" s="6" t="s">
        <v>42</v>
      </c>
      <c r="E249">
        <v>-743.04</v>
      </c>
    </row>
    <row r="250" spans="1:5" x14ac:dyDescent="0.2">
      <c r="A250" s="5">
        <v>44841</v>
      </c>
      <c r="B250" s="6" t="s">
        <v>23</v>
      </c>
      <c r="C250" t="s">
        <v>187</v>
      </c>
      <c r="D250" s="6" t="s">
        <v>42</v>
      </c>
      <c r="E250">
        <v>-311.63</v>
      </c>
    </row>
    <row r="251" spans="1:5" x14ac:dyDescent="0.2">
      <c r="A251" s="5">
        <v>44841</v>
      </c>
      <c r="B251" s="6" t="s">
        <v>23</v>
      </c>
      <c r="C251" t="s">
        <v>188</v>
      </c>
      <c r="D251" s="6" t="s">
        <v>31</v>
      </c>
      <c r="E251">
        <v>-18.75</v>
      </c>
    </row>
    <row r="252" spans="1:5" x14ac:dyDescent="0.2">
      <c r="A252" s="5">
        <v>44841</v>
      </c>
      <c r="B252" s="6" t="s">
        <v>23</v>
      </c>
      <c r="C252" t="s">
        <v>189</v>
      </c>
      <c r="D252" s="6" t="s">
        <v>58</v>
      </c>
      <c r="E252">
        <v>21.94</v>
      </c>
    </row>
    <row r="253" spans="1:5" x14ac:dyDescent="0.2">
      <c r="A253" s="5">
        <v>44842</v>
      </c>
      <c r="B253" s="6" t="s">
        <v>23</v>
      </c>
      <c r="C253" t="s">
        <v>184</v>
      </c>
      <c r="D253" s="6" t="s">
        <v>55</v>
      </c>
      <c r="E253">
        <v>-26.48</v>
      </c>
    </row>
    <row r="254" spans="1:5" x14ac:dyDescent="0.2">
      <c r="A254" s="5">
        <v>44842</v>
      </c>
      <c r="B254" s="6" t="s">
        <v>23</v>
      </c>
      <c r="C254" t="s">
        <v>185</v>
      </c>
      <c r="D254" s="6" t="s">
        <v>41</v>
      </c>
      <c r="E254">
        <v>-74.98</v>
      </c>
    </row>
    <row r="255" spans="1:5" x14ac:dyDescent="0.2">
      <c r="A255" s="5">
        <v>44842</v>
      </c>
      <c r="B255" s="6" t="s">
        <v>23</v>
      </c>
      <c r="C255" t="s">
        <v>185</v>
      </c>
      <c r="D255" s="6" t="s">
        <v>11</v>
      </c>
      <c r="E255">
        <v>-50.97</v>
      </c>
    </row>
    <row r="256" spans="1:5" x14ac:dyDescent="0.2">
      <c r="A256" s="5">
        <v>44842</v>
      </c>
      <c r="B256" s="6" t="s">
        <v>23</v>
      </c>
      <c r="C256" t="s">
        <v>185</v>
      </c>
      <c r="D256" s="6" t="s">
        <v>14</v>
      </c>
      <c r="E256">
        <v>-38.979999999999997</v>
      </c>
    </row>
    <row r="257" spans="1:5" x14ac:dyDescent="0.2">
      <c r="A257" s="5">
        <v>44842</v>
      </c>
      <c r="B257" s="6" t="s">
        <v>23</v>
      </c>
      <c r="C257" t="s">
        <v>185</v>
      </c>
      <c r="D257" s="6" t="s">
        <v>12</v>
      </c>
      <c r="E257">
        <v>-71.44</v>
      </c>
    </row>
    <row r="258" spans="1:5" x14ac:dyDescent="0.2">
      <c r="A258" s="5">
        <v>44842</v>
      </c>
      <c r="B258" s="6" t="s">
        <v>23</v>
      </c>
      <c r="C258" t="s">
        <v>186</v>
      </c>
      <c r="D258" s="6" t="s">
        <v>30</v>
      </c>
      <c r="E258">
        <v>-11</v>
      </c>
    </row>
    <row r="259" spans="1:5" x14ac:dyDescent="0.2">
      <c r="A259" s="5">
        <v>44843</v>
      </c>
      <c r="B259" s="6" t="s">
        <v>23</v>
      </c>
      <c r="C259" t="s">
        <v>181</v>
      </c>
      <c r="D259" s="6" t="s">
        <v>58</v>
      </c>
      <c r="E259">
        <v>-59.79</v>
      </c>
    </row>
    <row r="260" spans="1:5" x14ac:dyDescent="0.2">
      <c r="A260" s="5">
        <v>44843</v>
      </c>
      <c r="B260" s="6" t="s">
        <v>23</v>
      </c>
      <c r="C260" t="s">
        <v>182</v>
      </c>
      <c r="D260" s="6" t="s">
        <v>54</v>
      </c>
      <c r="E260">
        <v>-2.99</v>
      </c>
    </row>
    <row r="261" spans="1:5" x14ac:dyDescent="0.2">
      <c r="A261" s="5">
        <v>44843</v>
      </c>
      <c r="B261" s="6" t="s">
        <v>23</v>
      </c>
      <c r="C261" t="s">
        <v>71</v>
      </c>
      <c r="D261" s="6" t="s">
        <v>12</v>
      </c>
      <c r="E261">
        <v>-129.32</v>
      </c>
    </row>
    <row r="262" spans="1:5" x14ac:dyDescent="0.2">
      <c r="A262" s="5">
        <v>44843</v>
      </c>
      <c r="B262" s="6" t="s">
        <v>23</v>
      </c>
      <c r="C262" t="s">
        <v>183</v>
      </c>
      <c r="D262" s="6" t="s">
        <v>42</v>
      </c>
      <c r="E262">
        <v>317.99</v>
      </c>
    </row>
    <row r="263" spans="1:5" x14ac:dyDescent="0.2">
      <c r="A263" s="5">
        <v>44845</v>
      </c>
      <c r="B263" s="6" t="s">
        <v>7</v>
      </c>
      <c r="C263" t="s">
        <v>204</v>
      </c>
      <c r="D263" s="6" t="s">
        <v>12</v>
      </c>
      <c r="E263">
        <v>-5.17</v>
      </c>
    </row>
    <row r="264" spans="1:5" x14ac:dyDescent="0.2">
      <c r="A264" s="5">
        <v>44845</v>
      </c>
      <c r="B264" s="6" t="s">
        <v>7</v>
      </c>
      <c r="C264" t="s">
        <v>204</v>
      </c>
      <c r="D264" s="6" t="s">
        <v>11</v>
      </c>
      <c r="E264">
        <v>-47.58</v>
      </c>
    </row>
    <row r="265" spans="1:5" x14ac:dyDescent="0.2">
      <c r="A265" s="5">
        <v>44845</v>
      </c>
      <c r="B265" s="6" t="s">
        <v>7</v>
      </c>
      <c r="C265" t="s">
        <v>204</v>
      </c>
      <c r="D265" s="6" t="s">
        <v>58</v>
      </c>
      <c r="E265">
        <v>-29.38</v>
      </c>
    </row>
    <row r="266" spans="1:5" x14ac:dyDescent="0.2">
      <c r="A266" s="5">
        <v>44845</v>
      </c>
      <c r="B266" s="6" t="s">
        <v>7</v>
      </c>
      <c r="C266" t="s">
        <v>204</v>
      </c>
      <c r="D266" s="6" t="s">
        <v>11</v>
      </c>
      <c r="E266">
        <v>91.83</v>
      </c>
    </row>
    <row r="267" spans="1:5" x14ac:dyDescent="0.2">
      <c r="A267" s="5">
        <v>44845</v>
      </c>
      <c r="B267" s="6" t="s">
        <v>23</v>
      </c>
      <c r="C267" t="s">
        <v>215</v>
      </c>
      <c r="D267" s="6" t="s">
        <v>58</v>
      </c>
      <c r="E267">
        <v>-132.97999999999999</v>
      </c>
    </row>
    <row r="268" spans="1:5" x14ac:dyDescent="0.2">
      <c r="A268" s="5">
        <v>44845</v>
      </c>
      <c r="B268" s="6" t="s">
        <v>23</v>
      </c>
      <c r="C268" t="s">
        <v>208</v>
      </c>
      <c r="D268" s="6" t="s">
        <v>42</v>
      </c>
      <c r="E268">
        <v>-53.84</v>
      </c>
    </row>
    <row r="269" spans="1:5" x14ac:dyDescent="0.2">
      <c r="A269" s="5">
        <v>44845</v>
      </c>
      <c r="B269" s="6" t="s">
        <v>23</v>
      </c>
      <c r="C269" t="s">
        <v>208</v>
      </c>
      <c r="D269" s="6" t="s">
        <v>42</v>
      </c>
      <c r="E269">
        <v>-9.5299999999999994</v>
      </c>
    </row>
    <row r="270" spans="1:5" x14ac:dyDescent="0.2">
      <c r="A270" s="5">
        <v>44845</v>
      </c>
      <c r="B270" s="6" t="s">
        <v>23</v>
      </c>
      <c r="C270" t="s">
        <v>73</v>
      </c>
      <c r="D270" s="6" t="s">
        <v>74</v>
      </c>
      <c r="E270">
        <v>-105</v>
      </c>
    </row>
    <row r="271" spans="1:5" x14ac:dyDescent="0.2">
      <c r="A271" s="5">
        <v>44845</v>
      </c>
      <c r="B271" s="6" t="s">
        <v>23</v>
      </c>
      <c r="C271" t="s">
        <v>198</v>
      </c>
      <c r="D271" s="6" t="s">
        <v>31</v>
      </c>
      <c r="E271">
        <v>-17.940000000000001</v>
      </c>
    </row>
    <row r="272" spans="1:5" x14ac:dyDescent="0.2">
      <c r="A272" s="5">
        <v>44847</v>
      </c>
      <c r="B272" s="6" t="s">
        <v>7</v>
      </c>
      <c r="C272" t="s">
        <v>203</v>
      </c>
      <c r="D272" s="6" t="s">
        <v>40</v>
      </c>
      <c r="E272">
        <v>2954.27</v>
      </c>
    </row>
    <row r="273" spans="1:5" x14ac:dyDescent="0.2">
      <c r="A273" s="5">
        <v>44847</v>
      </c>
      <c r="B273" s="6" t="s">
        <v>23</v>
      </c>
      <c r="C273" t="s">
        <v>193</v>
      </c>
      <c r="D273" s="6" t="s">
        <v>60</v>
      </c>
      <c r="E273">
        <v>-10.59</v>
      </c>
    </row>
    <row r="274" spans="1:5" x14ac:dyDescent="0.2">
      <c r="A274" s="5">
        <v>44847</v>
      </c>
      <c r="B274" s="6" t="s">
        <v>23</v>
      </c>
      <c r="C274" t="s">
        <v>214</v>
      </c>
      <c r="D274" s="6" t="s">
        <v>66</v>
      </c>
      <c r="E274">
        <v>-23.1</v>
      </c>
    </row>
    <row r="275" spans="1:5" x14ac:dyDescent="0.2">
      <c r="A275" s="5">
        <v>44848</v>
      </c>
      <c r="B275" s="6" t="s">
        <v>7</v>
      </c>
      <c r="C275" t="s">
        <v>202</v>
      </c>
      <c r="D275" s="6" t="s">
        <v>15</v>
      </c>
      <c r="E275">
        <v>0.03</v>
      </c>
    </row>
    <row r="276" spans="1:5" x14ac:dyDescent="0.2">
      <c r="A276" s="5">
        <v>44848</v>
      </c>
      <c r="B276" s="6" t="s">
        <v>23</v>
      </c>
      <c r="C276" t="s">
        <v>213</v>
      </c>
      <c r="D276" s="6" t="s">
        <v>12</v>
      </c>
      <c r="E276">
        <v>-4.68</v>
      </c>
    </row>
    <row r="277" spans="1:5" x14ac:dyDescent="0.2">
      <c r="A277" s="5">
        <v>44849</v>
      </c>
      <c r="B277" s="6" t="s">
        <v>23</v>
      </c>
      <c r="C277" t="s">
        <v>209</v>
      </c>
      <c r="D277" s="6" t="s">
        <v>31</v>
      </c>
      <c r="E277">
        <v>-10</v>
      </c>
    </row>
    <row r="278" spans="1:5" x14ac:dyDescent="0.2">
      <c r="A278" s="5">
        <v>44849</v>
      </c>
      <c r="B278" s="6" t="s">
        <v>23</v>
      </c>
      <c r="C278" t="s">
        <v>210</v>
      </c>
      <c r="D278" s="6" t="s">
        <v>31</v>
      </c>
      <c r="E278">
        <v>-10.6</v>
      </c>
    </row>
    <row r="279" spans="1:5" x14ac:dyDescent="0.2">
      <c r="A279" s="5">
        <v>44849</v>
      </c>
      <c r="B279" s="6" t="s">
        <v>23</v>
      </c>
      <c r="C279" t="s">
        <v>211</v>
      </c>
      <c r="D279" s="6" t="s">
        <v>31</v>
      </c>
      <c r="E279">
        <v>-6.5</v>
      </c>
    </row>
    <row r="280" spans="1:5" x14ac:dyDescent="0.2">
      <c r="A280" s="5">
        <v>44849</v>
      </c>
      <c r="B280" s="6" t="s">
        <v>23</v>
      </c>
      <c r="C280" t="s">
        <v>212</v>
      </c>
      <c r="D280" s="6" t="s">
        <v>11</v>
      </c>
      <c r="E280">
        <v>-10</v>
      </c>
    </row>
    <row r="281" spans="1:5" x14ac:dyDescent="0.2">
      <c r="A281" s="5">
        <v>44850</v>
      </c>
      <c r="B281" s="6" t="s">
        <v>23</v>
      </c>
      <c r="C281" t="s">
        <v>206</v>
      </c>
      <c r="D281" s="6" t="s">
        <v>128</v>
      </c>
      <c r="E281">
        <v>-24</v>
      </c>
    </row>
    <row r="282" spans="1:5" x14ac:dyDescent="0.2">
      <c r="A282" s="5">
        <v>44850</v>
      </c>
      <c r="B282" s="6" t="s">
        <v>23</v>
      </c>
      <c r="C282" t="s">
        <v>207</v>
      </c>
      <c r="D282" s="6" t="s">
        <v>121</v>
      </c>
      <c r="E282">
        <v>2100</v>
      </c>
    </row>
    <row r="283" spans="1:5" x14ac:dyDescent="0.2">
      <c r="A283" s="5">
        <v>44850</v>
      </c>
      <c r="B283" s="6" t="s">
        <v>23</v>
      </c>
      <c r="C283" t="s">
        <v>208</v>
      </c>
      <c r="D283" s="6" t="s">
        <v>42</v>
      </c>
      <c r="E283">
        <v>19.059999999999999</v>
      </c>
    </row>
    <row r="284" spans="1:5" x14ac:dyDescent="0.2">
      <c r="A284" s="5">
        <v>44851</v>
      </c>
      <c r="B284" s="6" t="s">
        <v>7</v>
      </c>
      <c r="C284" t="s">
        <v>200</v>
      </c>
      <c r="D284" s="6" t="s">
        <v>122</v>
      </c>
      <c r="E284">
        <v>-1262.7</v>
      </c>
    </row>
    <row r="285" spans="1:5" x14ac:dyDescent="0.2">
      <c r="A285" s="5">
        <v>44851</v>
      </c>
      <c r="B285" s="6" t="s">
        <v>7</v>
      </c>
      <c r="C285" t="s">
        <v>201</v>
      </c>
      <c r="D285" s="6" t="s">
        <v>143</v>
      </c>
      <c r="E285">
        <v>-20</v>
      </c>
    </row>
    <row r="286" spans="1:5" x14ac:dyDescent="0.2">
      <c r="A286" s="5">
        <v>44851</v>
      </c>
      <c r="B286" s="6" t="s">
        <v>7</v>
      </c>
      <c r="C286" t="s">
        <v>57</v>
      </c>
      <c r="D286" s="6" t="s">
        <v>121</v>
      </c>
      <c r="E286">
        <v>-2100</v>
      </c>
    </row>
    <row r="287" spans="1:5" x14ac:dyDescent="0.2">
      <c r="A287" s="5">
        <v>44851</v>
      </c>
      <c r="B287" s="6" t="s">
        <v>7</v>
      </c>
      <c r="C287" t="s">
        <v>6</v>
      </c>
      <c r="D287" s="6" t="s">
        <v>9</v>
      </c>
      <c r="E287">
        <v>-300</v>
      </c>
    </row>
    <row r="288" spans="1:5" x14ac:dyDescent="0.2">
      <c r="A288" s="5">
        <v>44851</v>
      </c>
      <c r="B288" s="6" t="s">
        <v>7</v>
      </c>
      <c r="C288" t="s">
        <v>6</v>
      </c>
      <c r="D288" s="6" t="s">
        <v>8</v>
      </c>
      <c r="E288">
        <v>-50</v>
      </c>
    </row>
    <row r="289" spans="1:5" x14ac:dyDescent="0.2">
      <c r="A289" s="5">
        <v>44851</v>
      </c>
      <c r="B289" s="6" t="s">
        <v>7</v>
      </c>
      <c r="C289" t="s">
        <v>17</v>
      </c>
      <c r="D289" s="6" t="s">
        <v>9</v>
      </c>
      <c r="E289">
        <v>2000</v>
      </c>
    </row>
    <row r="290" spans="1:5" x14ac:dyDescent="0.2">
      <c r="A290" s="5">
        <v>44851</v>
      </c>
      <c r="B290" s="6" t="s">
        <v>23</v>
      </c>
      <c r="C290" t="s">
        <v>205</v>
      </c>
      <c r="D290" s="6" t="s">
        <v>30</v>
      </c>
      <c r="E290">
        <v>-38.69</v>
      </c>
    </row>
    <row r="291" spans="1:5" x14ac:dyDescent="0.2">
      <c r="A291" s="5">
        <v>44851</v>
      </c>
      <c r="B291" s="6" t="s">
        <v>18</v>
      </c>
      <c r="C291" t="s">
        <v>6</v>
      </c>
      <c r="D291" s="6" t="s">
        <v>9</v>
      </c>
      <c r="E291" s="6">
        <v>-2000</v>
      </c>
    </row>
    <row r="292" spans="1:5" x14ac:dyDescent="0.2">
      <c r="A292" s="5">
        <v>44851</v>
      </c>
      <c r="B292" s="6" t="s">
        <v>18</v>
      </c>
      <c r="C292" t="s">
        <v>17</v>
      </c>
      <c r="D292" s="6" t="s">
        <v>9</v>
      </c>
      <c r="E292" s="6">
        <v>300</v>
      </c>
    </row>
    <row r="293" spans="1:5" x14ac:dyDescent="0.2">
      <c r="A293" s="5">
        <v>44852</v>
      </c>
      <c r="B293" s="6" t="s">
        <v>7</v>
      </c>
      <c r="C293" t="s">
        <v>217</v>
      </c>
      <c r="D293" s="6" t="s">
        <v>31</v>
      </c>
      <c r="E293">
        <v>-8.5299999999999994</v>
      </c>
    </row>
    <row r="294" spans="1:5" x14ac:dyDescent="0.2">
      <c r="A294" s="5">
        <v>44852</v>
      </c>
      <c r="B294" s="6" t="s">
        <v>23</v>
      </c>
      <c r="C294" s="6" t="s">
        <v>73</v>
      </c>
      <c r="D294" s="6" t="s">
        <v>74</v>
      </c>
      <c r="E294" s="6">
        <v>-105</v>
      </c>
    </row>
    <row r="295" spans="1:5" x14ac:dyDescent="0.2">
      <c r="A295" s="5">
        <v>44853</v>
      </c>
      <c r="B295" s="6" t="s">
        <v>23</v>
      </c>
      <c r="C295" s="6" t="s">
        <v>194</v>
      </c>
      <c r="D295" s="6" t="s">
        <v>43</v>
      </c>
      <c r="E295" s="6">
        <v>-72.14</v>
      </c>
    </row>
    <row r="296" spans="1:5" x14ac:dyDescent="0.2">
      <c r="A296" s="5">
        <v>44853</v>
      </c>
      <c r="B296" s="6" t="s">
        <v>23</v>
      </c>
      <c r="C296" s="6" t="s">
        <v>71</v>
      </c>
      <c r="D296" s="6" t="s">
        <v>12</v>
      </c>
      <c r="E296" s="6">
        <v>-78.180000000000007</v>
      </c>
    </row>
    <row r="297" spans="1:5" x14ac:dyDescent="0.2">
      <c r="A297" s="5">
        <v>44853</v>
      </c>
      <c r="B297" s="6" t="s">
        <v>23</v>
      </c>
      <c r="C297" s="6" t="s">
        <v>198</v>
      </c>
      <c r="D297" s="6" t="s">
        <v>31</v>
      </c>
      <c r="E297" s="6">
        <v>-19.7</v>
      </c>
    </row>
    <row r="298" spans="1:5" x14ac:dyDescent="0.2">
      <c r="A298" s="5">
        <v>44854</v>
      </c>
      <c r="B298" s="6" t="s">
        <v>23</v>
      </c>
      <c r="C298" s="6" t="s">
        <v>228</v>
      </c>
      <c r="D298" s="6" t="s">
        <v>64</v>
      </c>
      <c r="E298" s="6">
        <v>-39.99</v>
      </c>
    </row>
    <row r="299" spans="1:5" x14ac:dyDescent="0.2">
      <c r="A299" s="5">
        <v>44856</v>
      </c>
      <c r="B299" s="6" t="s">
        <v>23</v>
      </c>
      <c r="C299" s="6" t="s">
        <v>225</v>
      </c>
      <c r="D299" s="6" t="s">
        <v>111</v>
      </c>
      <c r="E299" s="6">
        <v>-22</v>
      </c>
    </row>
    <row r="300" spans="1:5" x14ac:dyDescent="0.2">
      <c r="A300" s="5">
        <v>44856</v>
      </c>
      <c r="B300" s="6" t="s">
        <v>23</v>
      </c>
      <c r="C300" s="6" t="s">
        <v>226</v>
      </c>
      <c r="D300" s="6" t="s">
        <v>12</v>
      </c>
      <c r="E300" s="6">
        <v>-10.38</v>
      </c>
    </row>
    <row r="301" spans="1:5" x14ac:dyDescent="0.2">
      <c r="A301" s="5">
        <v>44856</v>
      </c>
      <c r="B301" s="6" t="s">
        <v>23</v>
      </c>
      <c r="C301" s="6" t="s">
        <v>198</v>
      </c>
      <c r="D301" s="6" t="s">
        <v>31</v>
      </c>
      <c r="E301" s="6">
        <v>-18.64</v>
      </c>
    </row>
    <row r="302" spans="1:5" x14ac:dyDescent="0.2">
      <c r="A302" s="5">
        <v>44856</v>
      </c>
      <c r="B302" s="6" t="s">
        <v>23</v>
      </c>
      <c r="C302" s="6" t="s">
        <v>227</v>
      </c>
      <c r="D302" s="6" t="s">
        <v>41</v>
      </c>
      <c r="E302" s="6">
        <v>-21.17</v>
      </c>
    </row>
    <row r="303" spans="1:5" x14ac:dyDescent="0.2">
      <c r="A303" s="5">
        <v>44858</v>
      </c>
      <c r="B303" s="6" t="s">
        <v>7</v>
      </c>
      <c r="C303" t="s">
        <v>204</v>
      </c>
      <c r="D303" s="6" t="s">
        <v>11</v>
      </c>
      <c r="E303">
        <v>-59.44</v>
      </c>
    </row>
    <row r="304" spans="1:5" x14ac:dyDescent="0.2">
      <c r="A304" s="5">
        <v>44858</v>
      </c>
      <c r="B304" s="6" t="s">
        <v>7</v>
      </c>
      <c r="C304" t="s">
        <v>218</v>
      </c>
      <c r="D304" s="6" t="s">
        <v>42</v>
      </c>
      <c r="E304">
        <v>-150</v>
      </c>
    </row>
    <row r="305" spans="1:5" x14ac:dyDescent="0.2">
      <c r="A305" s="5">
        <v>44858</v>
      </c>
      <c r="B305" s="6" t="s">
        <v>7</v>
      </c>
      <c r="C305" t="s">
        <v>216</v>
      </c>
      <c r="D305" s="6" t="s">
        <v>15</v>
      </c>
      <c r="E305">
        <v>3</v>
      </c>
    </row>
    <row r="306" spans="1:5" x14ac:dyDescent="0.2">
      <c r="A306" s="5">
        <v>44858</v>
      </c>
      <c r="B306" s="6" t="s">
        <v>7</v>
      </c>
      <c r="C306" t="s">
        <v>204</v>
      </c>
      <c r="D306" s="6" t="s">
        <v>11</v>
      </c>
      <c r="E306">
        <v>18.5</v>
      </c>
    </row>
    <row r="307" spans="1:5" x14ac:dyDescent="0.2">
      <c r="A307" s="5">
        <v>44858</v>
      </c>
      <c r="B307" s="6" t="s">
        <v>23</v>
      </c>
      <c r="C307" s="6" t="s">
        <v>223</v>
      </c>
      <c r="D307" s="6" t="s">
        <v>41</v>
      </c>
      <c r="E307" s="6">
        <v>-15</v>
      </c>
    </row>
    <row r="308" spans="1:5" x14ac:dyDescent="0.2">
      <c r="A308" s="5">
        <v>44858</v>
      </c>
      <c r="B308" s="6" t="s">
        <v>23</v>
      </c>
      <c r="C308" s="6" t="s">
        <v>89</v>
      </c>
      <c r="D308" s="6" t="s">
        <v>90</v>
      </c>
      <c r="E308" s="6">
        <v>-145.46</v>
      </c>
    </row>
    <row r="309" spans="1:5" x14ac:dyDescent="0.2">
      <c r="A309" s="5">
        <v>44858</v>
      </c>
      <c r="B309" s="6" t="s">
        <v>23</v>
      </c>
      <c r="C309" s="6" t="s">
        <v>187</v>
      </c>
      <c r="D309" s="6" t="s">
        <v>42</v>
      </c>
      <c r="E309" s="6">
        <v>339.69</v>
      </c>
    </row>
    <row r="310" spans="1:5" x14ac:dyDescent="0.2">
      <c r="A310" s="5">
        <v>44859</v>
      </c>
      <c r="B310" s="6" t="s">
        <v>23</v>
      </c>
      <c r="C310" s="6" t="s">
        <v>219</v>
      </c>
      <c r="D310" s="6" t="s">
        <v>229</v>
      </c>
      <c r="E310" s="6">
        <v>-70</v>
      </c>
    </row>
    <row r="311" spans="1:5" x14ac:dyDescent="0.2">
      <c r="A311" s="5">
        <v>44859</v>
      </c>
      <c r="B311" s="6" t="s">
        <v>23</v>
      </c>
      <c r="C311" s="6" t="s">
        <v>220</v>
      </c>
      <c r="D311" s="6" t="s">
        <v>31</v>
      </c>
      <c r="E311" s="6">
        <v>-17.12</v>
      </c>
    </row>
    <row r="312" spans="1:5" x14ac:dyDescent="0.2">
      <c r="A312" s="5">
        <v>44859</v>
      </c>
      <c r="B312" s="6" t="s">
        <v>23</v>
      </c>
      <c r="C312" s="6" t="s">
        <v>221</v>
      </c>
      <c r="D312" s="6" t="s">
        <v>12</v>
      </c>
      <c r="E312" s="6">
        <v>-4.9400000000000004</v>
      </c>
    </row>
    <row r="313" spans="1:5" x14ac:dyDescent="0.2">
      <c r="A313" s="5">
        <v>44859</v>
      </c>
      <c r="B313" s="6" t="s">
        <v>23</v>
      </c>
      <c r="C313" s="6" t="s">
        <v>222</v>
      </c>
      <c r="D313" s="6" t="s">
        <v>74</v>
      </c>
      <c r="E313" s="6">
        <v>-105</v>
      </c>
    </row>
    <row r="314" spans="1:5" x14ac:dyDescent="0.2">
      <c r="A314" s="5">
        <v>44859</v>
      </c>
      <c r="B314" s="6" t="s">
        <v>23</v>
      </c>
      <c r="C314" s="6" t="s">
        <v>224</v>
      </c>
      <c r="D314" s="6" t="s">
        <v>60</v>
      </c>
      <c r="E314" s="6">
        <v>-15.89</v>
      </c>
    </row>
    <row r="315" spans="1:5" x14ac:dyDescent="0.2">
      <c r="A315" s="5">
        <v>44860</v>
      </c>
      <c r="B315" s="6" t="s">
        <v>7</v>
      </c>
      <c r="C315" t="s">
        <v>204</v>
      </c>
      <c r="D315" s="6" t="s">
        <v>11</v>
      </c>
      <c r="E315">
        <v>-34.22</v>
      </c>
    </row>
    <row r="316" spans="1:5" x14ac:dyDescent="0.2">
      <c r="A316" s="5">
        <v>44860</v>
      </c>
      <c r="B316" s="6" t="s">
        <v>23</v>
      </c>
      <c r="C316" t="s">
        <v>213</v>
      </c>
      <c r="D316" s="6" t="s">
        <v>11</v>
      </c>
      <c r="E316">
        <v>-12.98</v>
      </c>
    </row>
    <row r="317" spans="1:5" x14ac:dyDescent="0.2">
      <c r="A317" s="5">
        <v>44860</v>
      </c>
      <c r="B317" s="6" t="s">
        <v>23</v>
      </c>
      <c r="C317" t="s">
        <v>187</v>
      </c>
      <c r="D317" s="6" t="s">
        <v>42</v>
      </c>
      <c r="E317">
        <v>311.63</v>
      </c>
    </row>
    <row r="318" spans="1:5" x14ac:dyDescent="0.2">
      <c r="A318" s="5">
        <v>44861</v>
      </c>
      <c r="B318" s="6" t="s">
        <v>7</v>
      </c>
      <c r="C318" t="s">
        <v>204</v>
      </c>
      <c r="D318" s="6" t="s">
        <v>11</v>
      </c>
      <c r="E318">
        <v>-29.2</v>
      </c>
    </row>
    <row r="319" spans="1:5" x14ac:dyDescent="0.2">
      <c r="A319" s="5">
        <v>44862</v>
      </c>
      <c r="B319" s="6" t="s">
        <v>23</v>
      </c>
      <c r="C319" t="s">
        <v>234</v>
      </c>
      <c r="D319" s="6" t="s">
        <v>30</v>
      </c>
      <c r="E319">
        <v>-15.04</v>
      </c>
    </row>
    <row r="320" spans="1:5" x14ac:dyDescent="0.2">
      <c r="A320" s="5">
        <v>44862</v>
      </c>
      <c r="B320" s="6" t="s">
        <v>23</v>
      </c>
      <c r="C320" t="s">
        <v>182</v>
      </c>
      <c r="D320" s="6" t="s">
        <v>30</v>
      </c>
      <c r="E320">
        <v>-25.79</v>
      </c>
    </row>
    <row r="321" spans="1:5" x14ac:dyDescent="0.2">
      <c r="A321" s="5">
        <v>44862</v>
      </c>
      <c r="B321" s="6" t="s">
        <v>23</v>
      </c>
      <c r="C321" t="s">
        <v>182</v>
      </c>
      <c r="D321" s="6" t="s">
        <v>54</v>
      </c>
      <c r="E321">
        <v>-9.99</v>
      </c>
    </row>
    <row r="322" spans="1:5" x14ac:dyDescent="0.2">
      <c r="A322" s="5">
        <v>44862</v>
      </c>
      <c r="B322" s="6" t="s">
        <v>23</v>
      </c>
      <c r="C322" t="s">
        <v>235</v>
      </c>
      <c r="D322" s="6" t="s">
        <v>31</v>
      </c>
      <c r="E322">
        <v>-7.25</v>
      </c>
    </row>
    <row r="323" spans="1:5" x14ac:dyDescent="0.2">
      <c r="A323" s="5">
        <v>44862</v>
      </c>
      <c r="B323" s="6" t="s">
        <v>23</v>
      </c>
      <c r="C323" t="s">
        <v>236</v>
      </c>
      <c r="D323" s="6" t="s">
        <v>31</v>
      </c>
      <c r="E323">
        <v>-18.89</v>
      </c>
    </row>
    <row r="324" spans="1:5" x14ac:dyDescent="0.2">
      <c r="A324" s="5">
        <v>44865</v>
      </c>
      <c r="B324" s="6" t="s">
        <v>7</v>
      </c>
      <c r="C324" t="s">
        <v>232</v>
      </c>
      <c r="D324" s="6" t="s">
        <v>122</v>
      </c>
      <c r="E324">
        <v>-649.46</v>
      </c>
    </row>
    <row r="325" spans="1:5" x14ac:dyDescent="0.2">
      <c r="A325" s="5">
        <v>44865</v>
      </c>
      <c r="B325" s="6" t="s">
        <v>7</v>
      </c>
      <c r="C325" t="s">
        <v>204</v>
      </c>
      <c r="D325" s="6" t="s">
        <v>41</v>
      </c>
      <c r="E325">
        <v>-39.590000000000003</v>
      </c>
    </row>
    <row r="326" spans="1:5" x14ac:dyDescent="0.2">
      <c r="A326" s="5">
        <v>44865</v>
      </c>
      <c r="B326" s="6" t="s">
        <v>7</v>
      </c>
      <c r="C326" t="s">
        <v>204</v>
      </c>
      <c r="D326" s="6" t="s">
        <v>38</v>
      </c>
      <c r="E326">
        <v>-10.34</v>
      </c>
    </row>
    <row r="327" spans="1:5" x14ac:dyDescent="0.2">
      <c r="A327" s="5">
        <v>44865</v>
      </c>
      <c r="B327" s="6" t="s">
        <v>7</v>
      </c>
      <c r="C327" t="s">
        <v>204</v>
      </c>
      <c r="D327" s="6" t="s">
        <v>11</v>
      </c>
      <c r="E327">
        <v>-37.840000000000003</v>
      </c>
    </row>
    <row r="328" spans="1:5" x14ac:dyDescent="0.2">
      <c r="A328" s="5">
        <v>44865</v>
      </c>
      <c r="B328" s="6" t="s">
        <v>7</v>
      </c>
      <c r="C328" t="s">
        <v>204</v>
      </c>
      <c r="D328" s="6" t="s">
        <v>11</v>
      </c>
      <c r="E328">
        <v>-10.5</v>
      </c>
    </row>
    <row r="329" spans="1:5" x14ac:dyDescent="0.2">
      <c r="A329" s="5">
        <v>44865</v>
      </c>
      <c r="B329" s="6" t="s">
        <v>7</v>
      </c>
      <c r="C329" t="s">
        <v>203</v>
      </c>
      <c r="D329" s="6" t="s">
        <v>40</v>
      </c>
      <c r="E329">
        <v>2953.72</v>
      </c>
    </row>
    <row r="330" spans="1:5" x14ac:dyDescent="0.2">
      <c r="A330" s="5">
        <v>44865</v>
      </c>
      <c r="B330" s="6" t="s">
        <v>18</v>
      </c>
      <c r="C330" t="s">
        <v>56</v>
      </c>
      <c r="D330" s="6" t="s">
        <v>15</v>
      </c>
      <c r="E330">
        <v>0.13</v>
      </c>
    </row>
    <row r="331" spans="1:5" x14ac:dyDescent="0.2">
      <c r="A331" s="5">
        <v>44865</v>
      </c>
      <c r="B331" s="6" t="s">
        <v>18</v>
      </c>
      <c r="C331" t="s">
        <v>233</v>
      </c>
      <c r="D331" s="6" t="s">
        <v>11</v>
      </c>
      <c r="E331">
        <v>300</v>
      </c>
    </row>
    <row r="332" spans="1:5" x14ac:dyDescent="0.2">
      <c r="A332" s="5">
        <v>44865</v>
      </c>
      <c r="B332" s="6" t="s">
        <v>23</v>
      </c>
      <c r="C332" t="s">
        <v>129</v>
      </c>
      <c r="D332" s="6" t="s">
        <v>58</v>
      </c>
      <c r="E332">
        <v>-69.98</v>
      </c>
    </row>
    <row r="333" spans="1:5" x14ac:dyDescent="0.2">
      <c r="A333" s="5">
        <v>44866</v>
      </c>
      <c r="B333" s="6" t="s">
        <v>7</v>
      </c>
      <c r="C333" t="s">
        <v>6</v>
      </c>
      <c r="D333" s="6" t="s">
        <v>9</v>
      </c>
      <c r="E333">
        <v>-300</v>
      </c>
    </row>
    <row r="334" spans="1:5" x14ac:dyDescent="0.2">
      <c r="A334" s="5">
        <v>44866</v>
      </c>
      <c r="B334" s="6" t="s">
        <v>7</v>
      </c>
      <c r="C334" t="s">
        <v>231</v>
      </c>
      <c r="D334" s="6" t="s">
        <v>11</v>
      </c>
      <c r="E334">
        <v>-203</v>
      </c>
    </row>
    <row r="335" spans="1:5" x14ac:dyDescent="0.2">
      <c r="A335" s="5">
        <v>44866</v>
      </c>
      <c r="B335" s="6" t="s">
        <v>7</v>
      </c>
      <c r="C335" t="s">
        <v>6</v>
      </c>
      <c r="D335" s="6" t="s">
        <v>8</v>
      </c>
      <c r="E335">
        <v>-50</v>
      </c>
    </row>
    <row r="336" spans="1:5" x14ac:dyDescent="0.2">
      <c r="A336" s="5">
        <v>44866</v>
      </c>
      <c r="B336" s="6" t="s">
        <v>7</v>
      </c>
      <c r="C336" t="s">
        <v>5</v>
      </c>
      <c r="D336" s="6" t="s">
        <v>15</v>
      </c>
      <c r="E336">
        <v>3</v>
      </c>
    </row>
    <row r="337" spans="1:5" x14ac:dyDescent="0.2">
      <c r="A337" s="5">
        <v>44866</v>
      </c>
      <c r="B337" s="6" t="s">
        <v>18</v>
      </c>
      <c r="C337" t="s">
        <v>17</v>
      </c>
      <c r="D337" s="6" t="s">
        <v>9</v>
      </c>
      <c r="E337">
        <v>300</v>
      </c>
    </row>
    <row r="338" spans="1:5" x14ac:dyDescent="0.2">
      <c r="A338" s="5">
        <v>44866</v>
      </c>
      <c r="B338" s="6" t="s">
        <v>23</v>
      </c>
      <c r="C338" t="s">
        <v>222</v>
      </c>
      <c r="D338" s="6" t="s">
        <v>74</v>
      </c>
      <c r="E338">
        <v>-105</v>
      </c>
    </row>
    <row r="339" spans="1:5" x14ac:dyDescent="0.2">
      <c r="A339" s="5">
        <v>44867</v>
      </c>
      <c r="B339" s="6" t="s">
        <v>7</v>
      </c>
      <c r="C339" t="s">
        <v>230</v>
      </c>
      <c r="D339" s="6" t="s">
        <v>121</v>
      </c>
      <c r="E339">
        <v>-1576.76</v>
      </c>
    </row>
    <row r="340" spans="1:5" x14ac:dyDescent="0.2">
      <c r="A340" s="5">
        <v>44867</v>
      </c>
      <c r="B340" s="6" t="s">
        <v>23</v>
      </c>
      <c r="C340" t="s">
        <v>230</v>
      </c>
      <c r="D340" s="6" t="s">
        <v>121</v>
      </c>
      <c r="E340">
        <v>1576.76</v>
      </c>
    </row>
    <row r="341" spans="1:5" x14ac:dyDescent="0.2">
      <c r="A341" s="5">
        <v>44867</v>
      </c>
      <c r="B341" s="6" t="s">
        <v>18</v>
      </c>
      <c r="C341" t="s">
        <v>61</v>
      </c>
      <c r="D341" s="6" t="s">
        <v>63</v>
      </c>
      <c r="E341" s="6">
        <v>-300</v>
      </c>
    </row>
    <row r="342" spans="1:5" x14ac:dyDescent="0.2">
      <c r="A342" s="5">
        <v>44867</v>
      </c>
      <c r="B342" s="6" t="s">
        <v>18</v>
      </c>
      <c r="C342" t="s">
        <v>17</v>
      </c>
      <c r="D342" s="6" t="s">
        <v>9</v>
      </c>
      <c r="E342" s="6">
        <v>1200</v>
      </c>
    </row>
    <row r="343" spans="1:5" x14ac:dyDescent="0.2">
      <c r="A343" s="5">
        <v>44867</v>
      </c>
      <c r="B343" s="6" t="s">
        <v>7</v>
      </c>
      <c r="C343" t="s">
        <v>204</v>
      </c>
      <c r="D343" s="6" t="s">
        <v>11</v>
      </c>
      <c r="E343">
        <v>-25</v>
      </c>
    </row>
    <row r="344" spans="1:5" x14ac:dyDescent="0.2">
      <c r="A344" s="5">
        <v>44867</v>
      </c>
      <c r="B344" s="6" t="s">
        <v>7</v>
      </c>
      <c r="C344" t="s">
        <v>180</v>
      </c>
      <c r="D344" s="6" t="s">
        <v>9</v>
      </c>
      <c r="E344">
        <v>-1200</v>
      </c>
    </row>
    <row r="345" spans="1:5" x14ac:dyDescent="0.2">
      <c r="A345" s="5">
        <v>44867</v>
      </c>
      <c r="B345" s="6" t="s">
        <v>23</v>
      </c>
      <c r="C345" t="s">
        <v>239</v>
      </c>
      <c r="D345" s="6" t="s">
        <v>31</v>
      </c>
      <c r="E345">
        <v>-14.74</v>
      </c>
    </row>
    <row r="346" spans="1:5" x14ac:dyDescent="0.2">
      <c r="A346" s="5">
        <v>44867</v>
      </c>
      <c r="B346" s="6" t="s">
        <v>23</v>
      </c>
      <c r="C346" t="s">
        <v>194</v>
      </c>
      <c r="D346" s="6" t="s">
        <v>43</v>
      </c>
      <c r="E346">
        <v>-62.08</v>
      </c>
    </row>
    <row r="347" spans="1:5" x14ac:dyDescent="0.2">
      <c r="A347" s="5">
        <v>44867</v>
      </c>
      <c r="B347" s="6" t="s">
        <v>23</v>
      </c>
      <c r="C347" t="s">
        <v>240</v>
      </c>
      <c r="D347" s="6" t="s">
        <v>41</v>
      </c>
      <c r="E347">
        <v>-13.56</v>
      </c>
    </row>
    <row r="348" spans="1:5" x14ac:dyDescent="0.2">
      <c r="A348" s="5">
        <v>44868</v>
      </c>
      <c r="B348" s="6" t="s">
        <v>7</v>
      </c>
      <c r="C348" t="s">
        <v>237</v>
      </c>
      <c r="D348" s="6" t="s">
        <v>10</v>
      </c>
      <c r="E348">
        <v>-156.16</v>
      </c>
    </row>
    <row r="349" spans="1:5" x14ac:dyDescent="0.2">
      <c r="A349" s="5">
        <v>44868</v>
      </c>
      <c r="B349" s="6" t="s">
        <v>23</v>
      </c>
      <c r="C349" t="s">
        <v>208</v>
      </c>
      <c r="D349" s="6" t="s">
        <v>42</v>
      </c>
      <c r="E349">
        <v>6.88</v>
      </c>
    </row>
    <row r="350" spans="1:5" x14ac:dyDescent="0.2">
      <c r="A350" s="5">
        <v>44870</v>
      </c>
      <c r="B350" s="6" t="s">
        <v>23</v>
      </c>
      <c r="C350" t="s">
        <v>238</v>
      </c>
      <c r="D350" s="6" t="s">
        <v>58</v>
      </c>
      <c r="E350">
        <v>-60.5</v>
      </c>
    </row>
    <row r="351" spans="1:5" x14ac:dyDescent="0.2">
      <c r="A351" s="5">
        <v>44870</v>
      </c>
      <c r="B351" s="6" t="s">
        <v>23</v>
      </c>
      <c r="C351" t="s">
        <v>71</v>
      </c>
      <c r="D351" s="6" t="s">
        <v>12</v>
      </c>
      <c r="E351">
        <v>-26.8</v>
      </c>
    </row>
    <row r="352" spans="1:5" x14ac:dyDescent="0.2">
      <c r="A352" s="5">
        <v>44871</v>
      </c>
      <c r="B352" s="6" t="s">
        <v>23</v>
      </c>
      <c r="C352" t="s">
        <v>110</v>
      </c>
      <c r="D352" s="6" t="s">
        <v>31</v>
      </c>
      <c r="E352">
        <v>-24.29</v>
      </c>
    </row>
    <row r="353" spans="1:5" x14ac:dyDescent="0.2">
      <c r="A353" s="5">
        <v>44872</v>
      </c>
      <c r="B353" s="6" t="s">
        <v>7</v>
      </c>
      <c r="C353" t="s">
        <v>137</v>
      </c>
      <c r="D353" s="6" t="s">
        <v>11</v>
      </c>
      <c r="E353">
        <v>-37.1</v>
      </c>
    </row>
    <row r="354" spans="1:5" x14ac:dyDescent="0.2">
      <c r="A354" s="5">
        <v>44872</v>
      </c>
      <c r="B354" s="6" t="s">
        <v>23</v>
      </c>
      <c r="C354" t="s">
        <v>223</v>
      </c>
      <c r="D354" s="6" t="s">
        <v>111</v>
      </c>
      <c r="E354">
        <v>-14.36</v>
      </c>
    </row>
    <row r="355" spans="1:5" x14ac:dyDescent="0.2">
      <c r="A355" s="5">
        <v>44872</v>
      </c>
      <c r="B355" s="6" t="s">
        <v>23</v>
      </c>
      <c r="C355" t="s">
        <v>223</v>
      </c>
      <c r="D355" s="6" t="s">
        <v>111</v>
      </c>
      <c r="E355">
        <v>-14.5</v>
      </c>
    </row>
    <row r="356" spans="1:5" x14ac:dyDescent="0.2">
      <c r="A356" s="5">
        <v>44873</v>
      </c>
      <c r="B356" s="6" t="s">
        <v>23</v>
      </c>
      <c r="C356" t="s">
        <v>247</v>
      </c>
      <c r="D356" s="6" t="s">
        <v>58</v>
      </c>
      <c r="E356">
        <v>-60.5</v>
      </c>
    </row>
    <row r="357" spans="1:5" x14ac:dyDescent="0.2">
      <c r="A357" s="5">
        <v>44873</v>
      </c>
      <c r="B357" s="6" t="s">
        <v>23</v>
      </c>
      <c r="C357" t="s">
        <v>245</v>
      </c>
      <c r="D357" s="6" t="s">
        <v>12</v>
      </c>
      <c r="E357">
        <v>-50.65</v>
      </c>
    </row>
    <row r="358" spans="1:5" x14ac:dyDescent="0.2">
      <c r="A358" s="5">
        <v>44873</v>
      </c>
      <c r="B358" s="6" t="s">
        <v>23</v>
      </c>
      <c r="C358" t="s">
        <v>245</v>
      </c>
      <c r="D358" s="6" t="s">
        <v>12</v>
      </c>
      <c r="E358">
        <v>-6.14</v>
      </c>
    </row>
    <row r="359" spans="1:5" x14ac:dyDescent="0.2">
      <c r="A359" s="5">
        <v>44873</v>
      </c>
      <c r="B359" s="6" t="s">
        <v>23</v>
      </c>
      <c r="C359" t="s">
        <v>239</v>
      </c>
      <c r="D359" s="6" t="s">
        <v>31</v>
      </c>
      <c r="E359">
        <v>-15.6</v>
      </c>
    </row>
    <row r="360" spans="1:5" x14ac:dyDescent="0.2">
      <c r="A360" s="5">
        <v>44873</v>
      </c>
      <c r="B360" s="6" t="s">
        <v>23</v>
      </c>
      <c r="C360" t="s">
        <v>73</v>
      </c>
      <c r="D360" s="6" t="s">
        <v>74</v>
      </c>
      <c r="E360">
        <v>-105</v>
      </c>
    </row>
    <row r="361" spans="1:5" x14ac:dyDescent="0.2">
      <c r="A361" s="5">
        <v>44874</v>
      </c>
      <c r="B361" s="6" t="s">
        <v>23</v>
      </c>
      <c r="C361" t="s">
        <v>217</v>
      </c>
      <c r="D361" s="6" t="s">
        <v>31</v>
      </c>
      <c r="E361">
        <v>-3.25</v>
      </c>
    </row>
    <row r="362" spans="1:5" x14ac:dyDescent="0.2">
      <c r="A362" s="5">
        <v>44874</v>
      </c>
      <c r="B362" s="6" t="s">
        <v>23</v>
      </c>
      <c r="C362" t="s">
        <v>244</v>
      </c>
      <c r="D362" s="6" t="s">
        <v>31</v>
      </c>
      <c r="E362">
        <v>-20.97</v>
      </c>
    </row>
    <row r="363" spans="1:5" x14ac:dyDescent="0.2">
      <c r="A363" s="5">
        <v>44874</v>
      </c>
      <c r="B363" s="6" t="s">
        <v>23</v>
      </c>
      <c r="C363" t="s">
        <v>245</v>
      </c>
      <c r="D363" s="6" t="s">
        <v>12</v>
      </c>
      <c r="E363">
        <v>-12.22</v>
      </c>
    </row>
    <row r="364" spans="1:5" x14ac:dyDescent="0.2">
      <c r="A364" s="5">
        <v>44874</v>
      </c>
      <c r="B364" s="6" t="s">
        <v>23</v>
      </c>
      <c r="C364" t="s">
        <v>246</v>
      </c>
      <c r="D364" s="6" t="s">
        <v>11</v>
      </c>
      <c r="E364">
        <v>-26.99</v>
      </c>
    </row>
    <row r="365" spans="1:5" x14ac:dyDescent="0.2">
      <c r="A365" s="5">
        <v>44874</v>
      </c>
      <c r="B365" s="6" t="s">
        <v>23</v>
      </c>
      <c r="C365" t="s">
        <v>194</v>
      </c>
      <c r="D365" s="6" t="s">
        <v>43</v>
      </c>
      <c r="E365">
        <v>-58.58</v>
      </c>
    </row>
    <row r="366" spans="1:5" x14ac:dyDescent="0.2">
      <c r="A366" s="5">
        <v>44875</v>
      </c>
      <c r="B366" s="6" t="s">
        <v>23</v>
      </c>
      <c r="C366" t="s">
        <v>182</v>
      </c>
      <c r="D366" s="6" t="s">
        <v>54</v>
      </c>
      <c r="E366">
        <v>-2.99</v>
      </c>
    </row>
    <row r="367" spans="1:5" x14ac:dyDescent="0.2">
      <c r="A367" s="5">
        <v>44875</v>
      </c>
      <c r="B367" s="6" t="s">
        <v>23</v>
      </c>
      <c r="C367" t="s">
        <v>214</v>
      </c>
      <c r="D367" s="6" t="s">
        <v>41</v>
      </c>
      <c r="E367">
        <v>-23.1</v>
      </c>
    </row>
    <row r="368" spans="1:5" x14ac:dyDescent="0.2">
      <c r="A368" s="5">
        <v>44875</v>
      </c>
      <c r="B368" s="6" t="s">
        <v>23</v>
      </c>
      <c r="C368" t="s">
        <v>243</v>
      </c>
      <c r="D368" s="6" t="s">
        <v>43</v>
      </c>
      <c r="E368">
        <v>-41.37</v>
      </c>
    </row>
    <row r="369" spans="1:5" x14ac:dyDescent="0.2">
      <c r="A369" s="5">
        <v>44875</v>
      </c>
      <c r="B369" s="6" t="s">
        <v>23</v>
      </c>
      <c r="C369" t="s">
        <v>239</v>
      </c>
      <c r="D369" s="6" t="s">
        <v>31</v>
      </c>
      <c r="E369">
        <v>-16.579999999999998</v>
      </c>
    </row>
    <row r="370" spans="1:5" x14ac:dyDescent="0.2">
      <c r="A370" s="5">
        <v>44876</v>
      </c>
      <c r="B370" s="6" t="s">
        <v>23</v>
      </c>
      <c r="C370" t="s">
        <v>192</v>
      </c>
      <c r="D370" s="6" t="s">
        <v>12</v>
      </c>
      <c r="E370">
        <v>-129.93</v>
      </c>
    </row>
    <row r="371" spans="1:5" x14ac:dyDescent="0.2">
      <c r="A371" s="5">
        <v>44876</v>
      </c>
      <c r="B371" s="6" t="s">
        <v>23</v>
      </c>
      <c r="C371" t="s">
        <v>226</v>
      </c>
      <c r="D371" s="6" t="s">
        <v>12</v>
      </c>
      <c r="E371">
        <v>-22.45</v>
      </c>
    </row>
    <row r="372" spans="1:5" x14ac:dyDescent="0.2">
      <c r="A372" s="5">
        <v>44878</v>
      </c>
      <c r="B372" s="6" t="s">
        <v>23</v>
      </c>
      <c r="C372" t="s">
        <v>242</v>
      </c>
      <c r="D372" s="6" t="s">
        <v>55</v>
      </c>
      <c r="E372">
        <v>-38.07</v>
      </c>
    </row>
    <row r="373" spans="1:5" x14ac:dyDescent="0.2">
      <c r="A373" s="5">
        <v>44878</v>
      </c>
      <c r="B373" s="6" t="s">
        <v>23</v>
      </c>
      <c r="C373" t="s">
        <v>242</v>
      </c>
      <c r="D373" s="6" t="s">
        <v>55</v>
      </c>
      <c r="E373">
        <v>-52.99</v>
      </c>
    </row>
    <row r="374" spans="1:5" x14ac:dyDescent="0.2">
      <c r="A374" s="5">
        <v>44878</v>
      </c>
      <c r="B374" s="6" t="s">
        <v>23</v>
      </c>
      <c r="C374" t="s">
        <v>146</v>
      </c>
      <c r="D374" s="6" t="s">
        <v>11</v>
      </c>
      <c r="E374">
        <v>-36.020000000000003</v>
      </c>
    </row>
    <row r="375" spans="1:5" x14ac:dyDescent="0.2">
      <c r="A375" s="5">
        <v>44878</v>
      </c>
      <c r="B375" s="6" t="s">
        <v>23</v>
      </c>
      <c r="C375" t="s">
        <v>127</v>
      </c>
      <c r="D375" s="6" t="s">
        <v>12</v>
      </c>
      <c r="E375">
        <v>-64.38</v>
      </c>
    </row>
    <row r="376" spans="1:5" x14ac:dyDescent="0.2">
      <c r="A376" s="5">
        <v>44879</v>
      </c>
      <c r="B376" s="6" t="s">
        <v>7</v>
      </c>
      <c r="C376" t="s">
        <v>137</v>
      </c>
      <c r="D376" s="6" t="s">
        <v>12</v>
      </c>
      <c r="E376" s="6">
        <v>-5.86</v>
      </c>
    </row>
    <row r="377" spans="1:5" x14ac:dyDescent="0.2">
      <c r="A377" s="5">
        <v>44879</v>
      </c>
      <c r="B377" s="6" t="s">
        <v>7</v>
      </c>
      <c r="C377" t="s">
        <v>137</v>
      </c>
      <c r="D377" s="6" t="s">
        <v>41</v>
      </c>
      <c r="E377" s="6">
        <v>-106.4</v>
      </c>
    </row>
    <row r="378" spans="1:5" x14ac:dyDescent="0.2">
      <c r="A378" s="5">
        <v>44879</v>
      </c>
      <c r="B378" s="6" t="s">
        <v>7</v>
      </c>
      <c r="C378" t="s">
        <v>137</v>
      </c>
      <c r="D378" s="6" t="s">
        <v>38</v>
      </c>
      <c r="E378" s="6">
        <v>-27.99</v>
      </c>
    </row>
    <row r="379" spans="1:5" x14ac:dyDescent="0.2">
      <c r="A379" s="5">
        <v>44879</v>
      </c>
      <c r="B379" s="6" t="s">
        <v>7</v>
      </c>
      <c r="C379" t="s">
        <v>137</v>
      </c>
      <c r="D379" s="6" t="s">
        <v>59</v>
      </c>
      <c r="E379">
        <v>-10.49</v>
      </c>
    </row>
    <row r="380" spans="1:5" x14ac:dyDescent="0.2">
      <c r="A380" s="5">
        <v>44879</v>
      </c>
      <c r="B380" s="6" t="s">
        <v>7</v>
      </c>
      <c r="C380" t="s">
        <v>92</v>
      </c>
      <c r="D380" s="6" t="s">
        <v>40</v>
      </c>
      <c r="E380">
        <v>2953.42</v>
      </c>
    </row>
    <row r="381" spans="1:5" x14ac:dyDescent="0.2">
      <c r="A381" s="5">
        <v>44879</v>
      </c>
      <c r="B381" s="6" t="s">
        <v>23</v>
      </c>
      <c r="C381" t="s">
        <v>241</v>
      </c>
      <c r="D381" s="6" t="s">
        <v>41</v>
      </c>
      <c r="E381">
        <v>-64</v>
      </c>
    </row>
    <row r="382" spans="1:5" x14ac:dyDescent="0.2">
      <c r="A382" s="5">
        <v>44880</v>
      </c>
      <c r="B382" s="6" t="s">
        <v>7</v>
      </c>
      <c r="C382" t="s">
        <v>6</v>
      </c>
      <c r="D382" s="6" t="s">
        <v>9</v>
      </c>
      <c r="E382">
        <v>-300</v>
      </c>
    </row>
    <row r="383" spans="1:5" x14ac:dyDescent="0.2">
      <c r="A383" s="5">
        <v>44880</v>
      </c>
      <c r="B383" s="6" t="s">
        <v>7</v>
      </c>
      <c r="C383" t="s">
        <v>6</v>
      </c>
      <c r="D383" s="6" t="s">
        <v>8</v>
      </c>
      <c r="E383">
        <v>-50</v>
      </c>
    </row>
    <row r="384" spans="1:5" x14ac:dyDescent="0.2">
      <c r="A384" s="5">
        <v>44880</v>
      </c>
      <c r="B384" s="6" t="s">
        <v>18</v>
      </c>
      <c r="C384" t="s">
        <v>17</v>
      </c>
      <c r="D384" s="6" t="s">
        <v>9</v>
      </c>
      <c r="E384" s="6">
        <v>300</v>
      </c>
    </row>
    <row r="385" spans="1:5" x14ac:dyDescent="0.2">
      <c r="A385" s="5">
        <v>44880</v>
      </c>
      <c r="B385" s="6" t="s">
        <v>23</v>
      </c>
      <c r="C385" t="s">
        <v>255</v>
      </c>
      <c r="D385" s="6" t="s">
        <v>55</v>
      </c>
      <c r="E385">
        <v>-80.33</v>
      </c>
    </row>
    <row r="386" spans="1:5" x14ac:dyDescent="0.2">
      <c r="A386" s="5">
        <v>44880</v>
      </c>
      <c r="B386" s="6" t="s">
        <v>23</v>
      </c>
      <c r="C386" t="s">
        <v>73</v>
      </c>
      <c r="D386" s="6" t="s">
        <v>74</v>
      </c>
      <c r="E386">
        <v>-105</v>
      </c>
    </row>
    <row r="387" spans="1:5" x14ac:dyDescent="0.2">
      <c r="A387" s="5">
        <v>44880</v>
      </c>
      <c r="B387" s="6" t="s">
        <v>23</v>
      </c>
      <c r="C387" t="s">
        <v>198</v>
      </c>
      <c r="D387" s="6" t="s">
        <v>31</v>
      </c>
      <c r="E387">
        <v>-19.7</v>
      </c>
    </row>
    <row r="388" spans="1:5" x14ac:dyDescent="0.2">
      <c r="A388" s="5">
        <v>44881</v>
      </c>
      <c r="B388" s="6" t="s">
        <v>7</v>
      </c>
      <c r="C388" t="s">
        <v>202</v>
      </c>
      <c r="D388" s="6" t="s">
        <v>15</v>
      </c>
      <c r="E388">
        <v>0.02</v>
      </c>
    </row>
    <row r="389" spans="1:5" x14ac:dyDescent="0.2">
      <c r="A389" s="5">
        <v>44881</v>
      </c>
      <c r="B389" s="6" t="s">
        <v>7</v>
      </c>
      <c r="C389" t="s">
        <v>248</v>
      </c>
      <c r="D389" s="6" t="s">
        <v>39</v>
      </c>
      <c r="E389">
        <v>347.5</v>
      </c>
    </row>
    <row r="390" spans="1:5" x14ac:dyDescent="0.2">
      <c r="A390" s="5">
        <v>44881</v>
      </c>
      <c r="B390" s="6" t="s">
        <v>18</v>
      </c>
      <c r="C390" s="6" t="s">
        <v>199</v>
      </c>
      <c r="D390" s="6" t="s">
        <v>63</v>
      </c>
      <c r="E390" s="6">
        <v>-300</v>
      </c>
    </row>
    <row r="391" spans="1:5" x14ac:dyDescent="0.2">
      <c r="A391" s="5">
        <v>44881</v>
      </c>
      <c r="B391" s="6" t="s">
        <v>23</v>
      </c>
      <c r="C391" t="s">
        <v>254</v>
      </c>
      <c r="D391" s="6" t="s">
        <v>11</v>
      </c>
      <c r="E391">
        <v>-26.25</v>
      </c>
    </row>
    <row r="392" spans="1:5" x14ac:dyDescent="0.2">
      <c r="A392" s="5">
        <v>44881</v>
      </c>
      <c r="B392" s="6" t="s">
        <v>23</v>
      </c>
      <c r="C392" t="s">
        <v>187</v>
      </c>
      <c r="D392" s="6" t="s">
        <v>42</v>
      </c>
      <c r="E392">
        <v>376.29</v>
      </c>
    </row>
    <row r="393" spans="1:5" x14ac:dyDescent="0.2">
      <c r="A393" s="5">
        <v>44882</v>
      </c>
      <c r="B393" s="6" t="s">
        <v>23</v>
      </c>
      <c r="C393" t="s">
        <v>253</v>
      </c>
      <c r="D393" s="6" t="s">
        <v>111</v>
      </c>
      <c r="E393">
        <v>-160</v>
      </c>
    </row>
    <row r="394" spans="1:5" x14ac:dyDescent="0.2">
      <c r="A394" s="5">
        <v>44884</v>
      </c>
      <c r="B394" s="6" t="s">
        <v>23</v>
      </c>
      <c r="C394" t="s">
        <v>207</v>
      </c>
      <c r="D394" s="6" t="s">
        <v>121</v>
      </c>
      <c r="E394">
        <v>1218</v>
      </c>
    </row>
    <row r="395" spans="1:5" x14ac:dyDescent="0.2">
      <c r="A395" s="5">
        <v>44884</v>
      </c>
      <c r="B395" s="6" t="s">
        <v>23</v>
      </c>
      <c r="C395" t="s">
        <v>185</v>
      </c>
      <c r="D395" s="6" t="s">
        <v>41</v>
      </c>
      <c r="E395">
        <v>-75.48</v>
      </c>
    </row>
    <row r="396" spans="1:5" x14ac:dyDescent="0.2">
      <c r="A396" s="5">
        <v>44884</v>
      </c>
      <c r="B396" s="6" t="s">
        <v>23</v>
      </c>
      <c r="C396" t="s">
        <v>185</v>
      </c>
      <c r="D396" s="6" t="s">
        <v>12</v>
      </c>
      <c r="E396" s="6">
        <v>-134.57</v>
      </c>
    </row>
    <row r="397" spans="1:5" x14ac:dyDescent="0.2">
      <c r="A397" s="5">
        <v>44884</v>
      </c>
      <c r="B397" s="6" t="s">
        <v>23</v>
      </c>
      <c r="C397" t="s">
        <v>185</v>
      </c>
      <c r="D397" s="6" t="s">
        <v>11</v>
      </c>
      <c r="E397" s="6">
        <v>-120</v>
      </c>
    </row>
    <row r="398" spans="1:5" x14ac:dyDescent="0.2">
      <c r="A398" s="5">
        <v>44884</v>
      </c>
      <c r="B398" s="6" t="s">
        <v>23</v>
      </c>
      <c r="C398" t="s">
        <v>185</v>
      </c>
      <c r="D398" s="6" t="s">
        <v>58</v>
      </c>
      <c r="E398" s="6">
        <v>-82.96</v>
      </c>
    </row>
    <row r="399" spans="1:5" x14ac:dyDescent="0.2">
      <c r="A399" s="5">
        <v>44884</v>
      </c>
      <c r="B399" s="6" t="s">
        <v>23</v>
      </c>
      <c r="C399" t="s">
        <v>185</v>
      </c>
      <c r="D399" s="6" t="s">
        <v>42</v>
      </c>
      <c r="E399" s="6">
        <v>-53.98</v>
      </c>
    </row>
    <row r="400" spans="1:5" x14ac:dyDescent="0.2">
      <c r="A400" s="5">
        <v>44884</v>
      </c>
      <c r="B400" s="6" t="s">
        <v>23</v>
      </c>
      <c r="C400" t="s">
        <v>185</v>
      </c>
      <c r="D400" s="6" t="s">
        <v>55</v>
      </c>
      <c r="E400" s="6">
        <v>-18.989999999999998</v>
      </c>
    </row>
    <row r="401" spans="1:5" x14ac:dyDescent="0.2">
      <c r="A401" s="5">
        <v>44884</v>
      </c>
      <c r="B401" s="6" t="s">
        <v>23</v>
      </c>
      <c r="C401" t="s">
        <v>185</v>
      </c>
      <c r="D401" s="6" t="s">
        <v>59</v>
      </c>
      <c r="E401" s="6">
        <v>-48.07</v>
      </c>
    </row>
    <row r="402" spans="1:5" x14ac:dyDescent="0.2">
      <c r="A402" s="5">
        <v>44884</v>
      </c>
      <c r="B402" s="6" t="s">
        <v>23</v>
      </c>
      <c r="C402" t="s">
        <v>185</v>
      </c>
      <c r="D402" s="6" t="s">
        <v>53</v>
      </c>
      <c r="E402" s="6">
        <v>-9.99</v>
      </c>
    </row>
    <row r="403" spans="1:5" x14ac:dyDescent="0.2">
      <c r="A403" s="5">
        <v>44884</v>
      </c>
      <c r="B403" s="6" t="s">
        <v>23</v>
      </c>
      <c r="C403" t="s">
        <v>251</v>
      </c>
      <c r="D403" s="6" t="s">
        <v>58</v>
      </c>
      <c r="E403">
        <v>-87.21</v>
      </c>
    </row>
    <row r="404" spans="1:5" x14ac:dyDescent="0.2">
      <c r="A404" s="5">
        <v>44884</v>
      </c>
      <c r="B404" s="6" t="s">
        <v>23</v>
      </c>
      <c r="C404" t="s">
        <v>252</v>
      </c>
      <c r="D404" s="6" t="s">
        <v>42</v>
      </c>
      <c r="E404">
        <v>-79.5</v>
      </c>
    </row>
    <row r="405" spans="1:5" x14ac:dyDescent="0.2">
      <c r="A405" s="5">
        <v>44885</v>
      </c>
      <c r="B405" s="6" t="s">
        <v>23</v>
      </c>
      <c r="C405" t="s">
        <v>249</v>
      </c>
      <c r="D405" s="6" t="s">
        <v>12</v>
      </c>
      <c r="E405">
        <v>-35</v>
      </c>
    </row>
    <row r="406" spans="1:5" x14ac:dyDescent="0.2">
      <c r="A406" s="5">
        <v>44885</v>
      </c>
      <c r="B406" s="6" t="s">
        <v>23</v>
      </c>
      <c r="C406" t="s">
        <v>129</v>
      </c>
      <c r="D406" s="6" t="s">
        <v>42</v>
      </c>
      <c r="E406">
        <v>-184.05</v>
      </c>
    </row>
    <row r="407" spans="1:5" x14ac:dyDescent="0.2">
      <c r="A407" s="5">
        <v>44885</v>
      </c>
      <c r="B407" s="6" t="s">
        <v>23</v>
      </c>
      <c r="C407" t="s">
        <v>127</v>
      </c>
      <c r="D407" s="6" t="s">
        <v>12</v>
      </c>
      <c r="E407">
        <v>-27.45</v>
      </c>
    </row>
    <row r="408" spans="1:5" x14ac:dyDescent="0.2">
      <c r="A408" s="5">
        <v>44885</v>
      </c>
      <c r="B408" s="6" t="s">
        <v>23</v>
      </c>
      <c r="C408" t="s">
        <v>127</v>
      </c>
      <c r="D408" s="6" t="s">
        <v>12</v>
      </c>
      <c r="E408">
        <v>-61.99</v>
      </c>
    </row>
    <row r="409" spans="1:5" x14ac:dyDescent="0.2">
      <c r="A409" s="5">
        <v>44885</v>
      </c>
      <c r="B409" s="6" t="s">
        <v>23</v>
      </c>
      <c r="C409" t="s">
        <v>228</v>
      </c>
      <c r="D409" s="6" t="s">
        <v>64</v>
      </c>
      <c r="E409">
        <v>-39.99</v>
      </c>
    </row>
    <row r="410" spans="1:5" x14ac:dyDescent="0.2">
      <c r="A410" s="5">
        <v>44885</v>
      </c>
      <c r="B410" s="6" t="s">
        <v>23</v>
      </c>
      <c r="C410" t="s">
        <v>250</v>
      </c>
      <c r="D410" s="6" t="s">
        <v>31</v>
      </c>
      <c r="E410">
        <v>-29.63</v>
      </c>
    </row>
    <row r="411" spans="1:5" x14ac:dyDescent="0.2">
      <c r="A411" s="5">
        <v>44886</v>
      </c>
      <c r="B411" s="6" t="s">
        <v>7</v>
      </c>
      <c r="C411" t="s">
        <v>137</v>
      </c>
      <c r="D411" s="6" t="s">
        <v>42</v>
      </c>
      <c r="E411">
        <v>-11.99</v>
      </c>
    </row>
    <row r="412" spans="1:5" x14ac:dyDescent="0.2">
      <c r="A412" s="5">
        <v>44886</v>
      </c>
      <c r="B412" s="6" t="s">
        <v>7</v>
      </c>
      <c r="C412" t="s">
        <v>137</v>
      </c>
      <c r="D412" s="6" t="s">
        <v>12</v>
      </c>
      <c r="E412" s="6">
        <v>-24.24</v>
      </c>
    </row>
    <row r="413" spans="1:5" x14ac:dyDescent="0.2">
      <c r="A413" s="5">
        <v>44886</v>
      </c>
      <c r="B413" s="6" t="s">
        <v>7</v>
      </c>
      <c r="C413" t="s">
        <v>137</v>
      </c>
      <c r="D413" s="6" t="s">
        <v>41</v>
      </c>
      <c r="E413" s="6">
        <v>-94.13</v>
      </c>
    </row>
    <row r="414" spans="1:5" x14ac:dyDescent="0.2">
      <c r="A414" s="5">
        <v>44886</v>
      </c>
      <c r="B414" s="6" t="s">
        <v>7</v>
      </c>
      <c r="C414" t="s">
        <v>137</v>
      </c>
      <c r="D414" s="6" t="s">
        <v>11</v>
      </c>
      <c r="E414" s="6">
        <v>-25.99</v>
      </c>
    </row>
    <row r="415" spans="1:5" x14ac:dyDescent="0.2">
      <c r="A415" s="5">
        <v>44886</v>
      </c>
      <c r="B415" s="6" t="s">
        <v>7</v>
      </c>
      <c r="C415" t="s">
        <v>57</v>
      </c>
      <c r="D415" s="6" t="s">
        <v>121</v>
      </c>
      <c r="E415">
        <v>-1218</v>
      </c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CC4E65F-6742-3441-B8A5-210F2912AB41}">
          <x14:formula1>
            <xm:f>OFFSET(Categories!$A$2,0,0,COUNTIF(Categories!$A$2:$A$99,"&lt;&gt;"))</xm:f>
          </x14:formula1>
          <xm:sqref>D2:D415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85DC7-AAE6-0D45-BE57-A2D20F484BD4}">
  <dimension ref="A1:A38"/>
  <sheetViews>
    <sheetView workbookViewId="0">
      <selection activeCell="A39" sqref="A39"/>
    </sheetView>
  </sheetViews>
  <sheetFormatPr baseColWidth="10" defaultRowHeight="16" x14ac:dyDescent="0.2"/>
  <cols>
    <col min="1" max="1" width="20" bestFit="1" customWidth="1"/>
  </cols>
  <sheetData>
    <row r="1" spans="1:1" x14ac:dyDescent="0.2">
      <c r="A1" t="s">
        <v>13</v>
      </c>
    </row>
    <row r="2" spans="1:1" x14ac:dyDescent="0.2">
      <c r="A2" t="s">
        <v>16</v>
      </c>
    </row>
    <row r="3" spans="1:1" x14ac:dyDescent="0.2">
      <c r="A3" t="s">
        <v>53</v>
      </c>
    </row>
    <row r="4" spans="1:1" x14ac:dyDescent="0.2">
      <c r="A4" t="s">
        <v>15</v>
      </c>
    </row>
    <row r="5" spans="1:1" x14ac:dyDescent="0.2">
      <c r="A5" t="s">
        <v>60</v>
      </c>
    </row>
    <row r="6" spans="1:1" x14ac:dyDescent="0.2">
      <c r="A6" t="s">
        <v>90</v>
      </c>
    </row>
    <row r="7" spans="1:1" x14ac:dyDescent="0.2">
      <c r="A7" t="s">
        <v>122</v>
      </c>
    </row>
    <row r="8" spans="1:1" x14ac:dyDescent="0.2">
      <c r="A8" t="s">
        <v>59</v>
      </c>
    </row>
    <row r="9" spans="1:1" x14ac:dyDescent="0.2">
      <c r="A9" t="s">
        <v>58</v>
      </c>
    </row>
    <row r="10" spans="1:1" x14ac:dyDescent="0.2">
      <c r="A10" t="s">
        <v>54</v>
      </c>
    </row>
    <row r="11" spans="1:1" x14ac:dyDescent="0.2">
      <c r="A11" t="s">
        <v>38</v>
      </c>
    </row>
    <row r="12" spans="1:1" x14ac:dyDescent="0.2">
      <c r="A12" t="s">
        <v>8</v>
      </c>
    </row>
    <row r="13" spans="1:1" x14ac:dyDescent="0.2">
      <c r="A13" t="s">
        <v>74</v>
      </c>
    </row>
    <row r="14" spans="1:1" x14ac:dyDescent="0.2">
      <c r="A14" t="s">
        <v>30</v>
      </c>
    </row>
    <row r="15" spans="1:1" x14ac:dyDescent="0.2">
      <c r="A15" t="s">
        <v>43</v>
      </c>
    </row>
    <row r="16" spans="1:1" x14ac:dyDescent="0.2">
      <c r="A16" t="s">
        <v>33</v>
      </c>
    </row>
    <row r="17" spans="1:1" x14ac:dyDescent="0.2">
      <c r="A17" t="s">
        <v>12</v>
      </c>
    </row>
    <row r="18" spans="1:1" x14ac:dyDescent="0.2">
      <c r="A18" t="s">
        <v>66</v>
      </c>
    </row>
    <row r="19" spans="1:1" x14ac:dyDescent="0.2">
      <c r="A19" t="s">
        <v>42</v>
      </c>
    </row>
    <row r="20" spans="1:1" x14ac:dyDescent="0.2">
      <c r="A20" t="s">
        <v>55</v>
      </c>
    </row>
    <row r="21" spans="1:1" x14ac:dyDescent="0.2">
      <c r="A21" t="s">
        <v>32</v>
      </c>
    </row>
    <row r="22" spans="1:1" x14ac:dyDescent="0.2">
      <c r="A22" t="s">
        <v>10</v>
      </c>
    </row>
    <row r="23" spans="1:1" x14ac:dyDescent="0.2">
      <c r="A23" t="s">
        <v>64</v>
      </c>
    </row>
    <row r="24" spans="1:1" x14ac:dyDescent="0.2">
      <c r="A24" t="s">
        <v>63</v>
      </c>
    </row>
    <row r="25" spans="1:1" x14ac:dyDescent="0.2">
      <c r="A25" t="s">
        <v>40</v>
      </c>
    </row>
    <row r="26" spans="1:1" x14ac:dyDescent="0.2">
      <c r="A26" t="s">
        <v>128</v>
      </c>
    </row>
    <row r="27" spans="1:1" x14ac:dyDescent="0.2">
      <c r="A27" t="s">
        <v>11</v>
      </c>
    </row>
    <row r="28" spans="1:1" x14ac:dyDescent="0.2">
      <c r="A28" t="s">
        <v>39</v>
      </c>
    </row>
    <row r="29" spans="1:1" x14ac:dyDescent="0.2">
      <c r="A29" t="s">
        <v>144</v>
      </c>
    </row>
    <row r="30" spans="1:1" x14ac:dyDescent="0.2">
      <c r="A30" t="s">
        <v>41</v>
      </c>
    </row>
    <row r="31" spans="1:1" x14ac:dyDescent="0.2">
      <c r="A31" t="s">
        <v>111</v>
      </c>
    </row>
    <row r="32" spans="1:1" x14ac:dyDescent="0.2">
      <c r="A32" t="s">
        <v>31</v>
      </c>
    </row>
    <row r="33" spans="1:1" x14ac:dyDescent="0.2">
      <c r="A33" t="s">
        <v>9</v>
      </c>
    </row>
    <row r="34" spans="1:1" x14ac:dyDescent="0.2">
      <c r="A34" t="s">
        <v>143</v>
      </c>
    </row>
    <row r="35" spans="1:1" x14ac:dyDescent="0.2">
      <c r="A35" t="s">
        <v>14</v>
      </c>
    </row>
    <row r="36" spans="1:1" x14ac:dyDescent="0.2">
      <c r="A36" t="s">
        <v>229</v>
      </c>
    </row>
    <row r="37" spans="1:1" x14ac:dyDescent="0.2">
      <c r="A37" t="s">
        <v>121</v>
      </c>
    </row>
    <row r="38" spans="1:1" x14ac:dyDescent="0.2">
      <c r="A38" t="s">
        <v>37</v>
      </c>
    </row>
  </sheetData>
  <autoFilter ref="A1:A9" xr:uid="{92A85DC7-AAE6-0D45-BE57-A2D20F484BD4}">
    <sortState xmlns:xlrd2="http://schemas.microsoft.com/office/spreadsheetml/2017/richdata2" ref="A2:A38">
      <sortCondition ref="A1:A38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52D9C-B85B-8949-9E9F-5F54C35BF5A2}">
  <dimension ref="B1:E7"/>
  <sheetViews>
    <sheetView workbookViewId="0">
      <selection activeCell="E5" sqref="E5"/>
    </sheetView>
  </sheetViews>
  <sheetFormatPr baseColWidth="10" defaultRowHeight="16" x14ac:dyDescent="0.2"/>
  <cols>
    <col min="2" max="2" width="14" bestFit="1" customWidth="1"/>
    <col min="3" max="3" width="15.5" bestFit="1" customWidth="1"/>
    <col min="4" max="4" width="9.83203125" bestFit="1" customWidth="1"/>
    <col min="5" max="5" width="10.83203125" bestFit="1" customWidth="1"/>
    <col min="6" max="6" width="15.83203125" bestFit="1" customWidth="1"/>
    <col min="7" max="7" width="18.83203125" bestFit="1" customWidth="1"/>
    <col min="8" max="8" width="20.6640625" bestFit="1" customWidth="1"/>
  </cols>
  <sheetData>
    <row r="1" spans="2:5" x14ac:dyDescent="0.2">
      <c r="B1" s="3" t="s">
        <v>4</v>
      </c>
      <c r="C1" t="s">
        <v>120</v>
      </c>
    </row>
    <row r="3" spans="2:5" x14ac:dyDescent="0.2">
      <c r="B3" s="3" t="s">
        <v>116</v>
      </c>
      <c r="C3" s="3" t="s">
        <v>119</v>
      </c>
    </row>
    <row r="4" spans="2:5" x14ac:dyDescent="0.2">
      <c r="B4" s="3" t="s">
        <v>112</v>
      </c>
      <c r="C4" t="s">
        <v>118</v>
      </c>
      <c r="D4" t="s">
        <v>117</v>
      </c>
      <c r="E4" t="s">
        <v>113</v>
      </c>
    </row>
    <row r="5" spans="2:5" x14ac:dyDescent="0.2">
      <c r="B5" s="4" t="s">
        <v>114</v>
      </c>
      <c r="C5" s="2">
        <v>19504.420000000002</v>
      </c>
      <c r="D5" s="2">
        <v>-24726.820000000003</v>
      </c>
      <c r="E5" s="2">
        <v>-5222.4000000000015</v>
      </c>
    </row>
    <row r="6" spans="2:5" x14ac:dyDescent="0.2">
      <c r="B6" s="4" t="s">
        <v>115</v>
      </c>
      <c r="C6" s="2">
        <v>3300</v>
      </c>
      <c r="D6" s="2">
        <v>-3431.31</v>
      </c>
      <c r="E6" s="2">
        <v>-131.30999999999995</v>
      </c>
    </row>
    <row r="7" spans="2:5" x14ac:dyDescent="0.2">
      <c r="B7" s="4" t="s">
        <v>113</v>
      </c>
      <c r="C7" s="2">
        <v>22804.420000000002</v>
      </c>
      <c r="D7" s="2">
        <v>-28158.130000000005</v>
      </c>
      <c r="E7" s="2">
        <v>-5353.7100000000009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Transactions</vt:lpstr>
      <vt:lpstr>Categories</vt:lpstr>
      <vt:lpstr>Pivots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2022-08-09T09:21:36Z</dcterms:created>
  <dcterms:modified xsi:type="dcterms:W3CDTF">2022-11-22T10:16:09Z</dcterms:modified>
</cp:coreProperties>
</file>