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8" yWindow="612" windowWidth="17916" windowHeight="8148" activeTab="4"/>
  </bookViews>
  <sheets>
    <sheet name="Control" sheetId="1" r:id="rId1"/>
    <sheet name="Experiment" sheetId="2" r:id="rId2"/>
    <sheet name="All_Invariant" sheetId="3" r:id="rId3"/>
    <sheet name="All_Evaluation" sheetId="4" r:id="rId4"/>
    <sheet name="All_Sign" sheetId="5" r:id="rId5"/>
  </sheets>
  <calcPr calcId="145621"/>
</workbook>
</file>

<file path=xl/calcChain.xml><?xml version="1.0" encoding="utf-8"?>
<calcChain xmlns="http://schemas.openxmlformats.org/spreadsheetml/2006/main">
  <c r="H25" i="5" l="1"/>
  <c r="H24" i="5"/>
  <c r="H23" i="5"/>
  <c r="H22" i="5"/>
  <c r="H21" i="5"/>
  <c r="H20" i="5"/>
  <c r="H19" i="5"/>
  <c r="H18" i="5"/>
  <c r="H17" i="5"/>
  <c r="H16" i="5"/>
  <c r="H15" i="5"/>
  <c r="H14" i="5"/>
  <c r="H13" i="5"/>
  <c r="H12" i="5"/>
  <c r="H11" i="5"/>
  <c r="H10" i="5"/>
  <c r="H9" i="5"/>
  <c r="H8" i="5"/>
  <c r="H7" i="5"/>
  <c r="H6" i="5"/>
  <c r="H5" i="5"/>
  <c r="H4" i="5"/>
  <c r="H3" i="5"/>
  <c r="L25" i="5"/>
  <c r="L24" i="5"/>
  <c r="L23" i="5"/>
  <c r="L22" i="5"/>
  <c r="L21" i="5"/>
  <c r="L20" i="5"/>
  <c r="L19" i="5"/>
  <c r="L18" i="5"/>
  <c r="L17" i="5"/>
  <c r="L16" i="5"/>
  <c r="L15" i="5"/>
  <c r="L14" i="5"/>
  <c r="L13" i="5"/>
  <c r="L12" i="5"/>
  <c r="L11" i="5"/>
  <c r="L10" i="5"/>
  <c r="L9" i="5"/>
  <c r="L8" i="5"/>
  <c r="L7" i="5"/>
  <c r="L6" i="5"/>
  <c r="L5" i="5"/>
  <c r="L4" i="5"/>
  <c r="L3" i="5"/>
  <c r="L43" i="5"/>
  <c r="L42" i="5"/>
  <c r="F42" i="5"/>
  <c r="F47" i="4"/>
  <c r="F48" i="4" s="1"/>
  <c r="J49" i="4"/>
  <c r="J48" i="4"/>
  <c r="J47" i="4"/>
  <c r="J44" i="4"/>
  <c r="F49" i="4"/>
  <c r="J46" i="4"/>
  <c r="J45" i="4"/>
  <c r="J42" i="4"/>
  <c r="K42" i="4"/>
  <c r="F45" i="4"/>
  <c r="G42" i="4"/>
  <c r="F44" i="4" s="1"/>
  <c r="F42" i="4"/>
  <c r="K41" i="4"/>
  <c r="J41" i="4"/>
  <c r="G41" i="4"/>
  <c r="F41" i="4"/>
  <c r="F46" i="4" l="1"/>
  <c r="B48" i="3"/>
  <c r="K42" i="3"/>
  <c r="K43" i="3" s="1"/>
  <c r="K44" i="3" s="1"/>
  <c r="K45" i="3" s="1"/>
  <c r="F42" i="3"/>
  <c r="F43" i="3" s="1"/>
  <c r="B42" i="3"/>
  <c r="B43" i="3" s="1"/>
  <c r="B47" i="3"/>
  <c r="L47" i="3"/>
  <c r="K41" i="3"/>
  <c r="F47" i="3"/>
  <c r="G41" i="3"/>
  <c r="F41" i="3"/>
  <c r="C41" i="3"/>
  <c r="B41" i="3"/>
  <c r="L7" i="3"/>
  <c r="L11" i="3"/>
  <c r="L15" i="3"/>
  <c r="L19" i="3"/>
  <c r="L23" i="3"/>
  <c r="L27" i="3"/>
  <c r="L31" i="3"/>
  <c r="L35" i="3"/>
  <c r="L39" i="3"/>
  <c r="K39" i="3"/>
  <c r="J39" i="3"/>
  <c r="K38" i="3"/>
  <c r="L38" i="3" s="1"/>
  <c r="J38" i="3"/>
  <c r="K37" i="3"/>
  <c r="J37" i="3"/>
  <c r="L37" i="3" s="1"/>
  <c r="K36" i="3"/>
  <c r="J36" i="3"/>
  <c r="L36" i="3" s="1"/>
  <c r="K35" i="3"/>
  <c r="J35" i="3"/>
  <c r="K34" i="3"/>
  <c r="L34" i="3" s="1"/>
  <c r="J34" i="3"/>
  <c r="K33" i="3"/>
  <c r="J33" i="3"/>
  <c r="L33" i="3" s="1"/>
  <c r="K32" i="3"/>
  <c r="J32" i="3"/>
  <c r="L32" i="3" s="1"/>
  <c r="K31" i="3"/>
  <c r="J31" i="3"/>
  <c r="K30" i="3"/>
  <c r="L30" i="3" s="1"/>
  <c r="J30" i="3"/>
  <c r="K29" i="3"/>
  <c r="J29" i="3"/>
  <c r="L29" i="3" s="1"/>
  <c r="K28" i="3"/>
  <c r="J28" i="3"/>
  <c r="L28" i="3" s="1"/>
  <c r="K27" i="3"/>
  <c r="J27" i="3"/>
  <c r="K26" i="3"/>
  <c r="L26" i="3" s="1"/>
  <c r="J26" i="3"/>
  <c r="K25" i="3"/>
  <c r="J25" i="3"/>
  <c r="L25" i="3" s="1"/>
  <c r="K24" i="3"/>
  <c r="J24" i="3"/>
  <c r="L24" i="3" s="1"/>
  <c r="K23" i="3"/>
  <c r="J23" i="3"/>
  <c r="K22" i="3"/>
  <c r="L22" i="3" s="1"/>
  <c r="J22" i="3"/>
  <c r="K21" i="3"/>
  <c r="J21" i="3"/>
  <c r="L21" i="3" s="1"/>
  <c r="K20" i="3"/>
  <c r="J20" i="3"/>
  <c r="L20" i="3" s="1"/>
  <c r="K19" i="3"/>
  <c r="J19" i="3"/>
  <c r="K18" i="3"/>
  <c r="L18" i="3" s="1"/>
  <c r="J18" i="3"/>
  <c r="K17" i="3"/>
  <c r="J17" i="3"/>
  <c r="L17" i="3" s="1"/>
  <c r="K16" i="3"/>
  <c r="J16" i="3"/>
  <c r="L16" i="3" s="1"/>
  <c r="K15" i="3"/>
  <c r="J15" i="3"/>
  <c r="K14" i="3"/>
  <c r="L14" i="3" s="1"/>
  <c r="J14" i="3"/>
  <c r="K13" i="3"/>
  <c r="J13" i="3"/>
  <c r="L13" i="3" s="1"/>
  <c r="K12" i="3"/>
  <c r="J12" i="3"/>
  <c r="L12" i="3" s="1"/>
  <c r="K11" i="3"/>
  <c r="J11" i="3"/>
  <c r="K10" i="3"/>
  <c r="L10" i="3" s="1"/>
  <c r="J10" i="3"/>
  <c r="K9" i="3"/>
  <c r="J9" i="3"/>
  <c r="L9" i="3" s="1"/>
  <c r="K8" i="3"/>
  <c r="J8" i="3"/>
  <c r="L8" i="3" s="1"/>
  <c r="K7" i="3"/>
  <c r="J7" i="3"/>
  <c r="K6" i="3"/>
  <c r="L6" i="3" s="1"/>
  <c r="J6" i="3"/>
  <c r="K5" i="3"/>
  <c r="J5" i="3"/>
  <c r="L5" i="3" s="1"/>
  <c r="K4" i="3"/>
  <c r="J4" i="3"/>
  <c r="L4" i="3" s="1"/>
  <c r="K3" i="3"/>
  <c r="J3" i="3"/>
  <c r="L3" i="3" s="1"/>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B44" i="3" l="1"/>
  <c r="B45" i="3"/>
  <c r="F45" i="3"/>
  <c r="F44" i="3"/>
</calcChain>
</file>

<file path=xl/sharedStrings.xml><?xml version="1.0" encoding="utf-8"?>
<sst xmlns="http://schemas.openxmlformats.org/spreadsheetml/2006/main" count="291" uniqueCount="79">
  <si>
    <t>Date</t>
  </si>
  <si>
    <t>Pageviews</t>
  </si>
  <si>
    <t>Clicks</t>
  </si>
  <si>
    <t>Enrollments</t>
  </si>
  <si>
    <t>Payments</t>
  </si>
  <si>
    <t>Sat, Oct 11</t>
  </si>
  <si>
    <t>Sun, Oct 12</t>
  </si>
  <si>
    <t>Mon, Oct 13</t>
  </si>
  <si>
    <t>Tue, Oct 14</t>
  </si>
  <si>
    <t>Wed, Oct 15</t>
  </si>
  <si>
    <t>Thu, Oct 16</t>
  </si>
  <si>
    <t>Fri, Oct 17</t>
  </si>
  <si>
    <t>Sat, Oct 18</t>
  </si>
  <si>
    <t>Sun, Oct 19</t>
  </si>
  <si>
    <t>Mon, Oct 20</t>
  </si>
  <si>
    <t>Tue, Oct 21</t>
  </si>
  <si>
    <t>Wed, Oct 22</t>
  </si>
  <si>
    <t>Thu, Oct 23</t>
  </si>
  <si>
    <t>Fri, Oct 24</t>
  </si>
  <si>
    <t>Sat, Oct 25</t>
  </si>
  <si>
    <t>Sun, Oct 26</t>
  </si>
  <si>
    <t>Mon, Oct 27</t>
  </si>
  <si>
    <t>Tue, Oct 28</t>
  </si>
  <si>
    <t>Wed, Oct 29</t>
  </si>
  <si>
    <t>Thu, Oct 30</t>
  </si>
  <si>
    <t>Fri, Oct 31</t>
  </si>
  <si>
    <t>Sat, Nov 1</t>
  </si>
  <si>
    <t>Sun, Nov 2</t>
  </si>
  <si>
    <t>Mon, Nov 3</t>
  </si>
  <si>
    <t>Tue, Nov 4</t>
  </si>
  <si>
    <t>Wed, Nov 5</t>
  </si>
  <si>
    <t>Thu, Nov 6</t>
  </si>
  <si>
    <t>Fri, Nov 7</t>
  </si>
  <si>
    <t>Sat, Nov 8</t>
  </si>
  <si>
    <t>Sun, Nov 9</t>
  </si>
  <si>
    <t>Mon, Nov 10</t>
  </si>
  <si>
    <t>Tue, Nov 11</t>
  </si>
  <si>
    <t>Wed, Nov 12</t>
  </si>
  <si>
    <t>Thu, Nov 13</t>
  </si>
  <si>
    <t>Fri, Nov 14</t>
  </si>
  <si>
    <t>Sat, Nov 15</t>
  </si>
  <si>
    <t>Sun, Nov 16</t>
  </si>
  <si>
    <t>Control</t>
  </si>
  <si>
    <t>Exp</t>
  </si>
  <si>
    <t>Margin (ME)</t>
  </si>
  <si>
    <t>Upper bound</t>
  </si>
  <si>
    <t>Lower bound</t>
  </si>
  <si>
    <t>diff</t>
  </si>
  <si>
    <t>Diff</t>
  </si>
  <si>
    <t xml:space="preserve">Control </t>
  </si>
  <si>
    <t>prob</t>
  </si>
  <si>
    <t>For a count metrics, you should calculate a confidence interval around the fraction of events you expect to be assigned to the control group, and the observed value should be the actual fraction that was assigned to the control group. This is the process that was shown in Lesson 5.</t>
  </si>
  <si>
    <t>sum</t>
  </si>
  <si>
    <t>Actual p_hat</t>
  </si>
  <si>
    <t>Theoretical sd for p_hat</t>
  </si>
  <si>
    <t>For any other type of metric, you should construct a confidence interval for a difference in proportions using a similar strategy as in Lesson 1, then check whether the difference between group values falls within that confidence level.</t>
  </si>
  <si>
    <t xml:space="preserve">p_hat: </t>
  </si>
  <si>
    <t>sd for p_hat</t>
  </si>
  <si>
    <t>me</t>
  </si>
  <si>
    <t>upper bound</t>
  </si>
  <si>
    <t>lower bound</t>
  </si>
  <si>
    <t>A metric is statistically significant if the confidence interval does not include 0 (that is, you can be confident there was a change), and it is practically significant if the confidence interval does not include the practical significance boundary (that is, you can be confident there is a change that matters to the business.)</t>
  </si>
  <si>
    <t>Pooled p_hat calculation is used</t>
  </si>
  <si>
    <t>Difference in p_hat calculation is used</t>
  </si>
  <si>
    <t>enroll sum</t>
  </si>
  <si>
    <t>click sum</t>
  </si>
  <si>
    <t>ME</t>
  </si>
  <si>
    <t>Keep in mind this metric is invariant</t>
  </si>
  <si>
    <t>Diff p_hat calculation is used</t>
  </si>
  <si>
    <t>Keep in mind this metric is not invariant</t>
  </si>
  <si>
    <t>Practical sig</t>
  </si>
  <si>
    <t>p_hat (diff)</t>
  </si>
  <si>
    <t>sd for p_hat (diff)</t>
  </si>
  <si>
    <t>Actual diff in p</t>
  </si>
  <si>
    <t>Sign</t>
  </si>
  <si>
    <t>total number of days</t>
  </si>
  <si>
    <t>total number of success</t>
  </si>
  <si>
    <t>p-value for sign test</t>
  </si>
  <si>
    <t>alpha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</si>
</sst>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5" formatCode="_(* #,##0_);_(* \(#,##0\);_(* &quot;-&quot;??_);_(@_)"/>
    <numFmt numFmtId="169" formatCode="0.0000"/>
    <numFmt numFmtId="173" formatCode="_(* #,##0.0000_);_(* \(#,##0.0000\);_(* &quot;-&quot;??_);_(@_)"/>
    <numFmt numFmtId="181" formatCode="_(* #,##0.0000000_);_(* \(#,##0.0000000\);_(* &quot;-&quot;??_);_(@_)"/>
    <numFmt numFmtId="182" formatCode="_(* #,##0.00000000_);_(* \(#,##0.00000000\);_(* &quot;-&quot;??_);_(@_)"/>
  </numFmts>
  <fonts count="8" x14ac:knownFonts="1">
    <font>
      <sz val="10"/>
      <color rgb="FF000000"/>
      <name val="Arial"/>
    </font>
    <font>
      <sz val="10"/>
      <name val="Arial"/>
    </font>
    <font>
      <sz val="10"/>
      <color rgb="FF000000"/>
      <name val="Arial"/>
    </font>
    <font>
      <b/>
      <sz val="8"/>
      <color rgb="FF4F4F4F"/>
      <name val="Arial"/>
      <family val="2"/>
    </font>
    <font>
      <sz val="10"/>
      <color rgb="FF000000"/>
      <name val="Arial"/>
      <family val="2"/>
    </font>
    <font>
      <sz val="10"/>
      <name val="Arial"/>
      <family val="2"/>
    </font>
    <font>
      <b/>
      <sz val="10"/>
      <color rgb="FF000000"/>
      <name val="Arial"/>
      <family val="2"/>
    </font>
    <font>
      <b/>
      <sz val="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2">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xf numFmtId="165" fontId="0" fillId="0" borderId="0" xfId="1" applyNumberFormat="1" applyFont="1" applyAlignment="1"/>
    <xf numFmtId="165" fontId="1" fillId="0" borderId="0" xfId="1" applyNumberFormat="1" applyFont="1" applyAlignment="1"/>
    <xf numFmtId="165" fontId="1" fillId="0" borderId="0" xfId="1" applyNumberFormat="1" applyFont="1" applyAlignment="1">
      <alignment horizontal="right"/>
    </xf>
    <xf numFmtId="165" fontId="0" fillId="0" borderId="0" xfId="0" applyNumberFormat="1" applyFont="1" applyAlignment="1"/>
    <xf numFmtId="169" fontId="0" fillId="0" borderId="0" xfId="0" applyNumberFormat="1" applyFont="1" applyAlignment="1"/>
    <xf numFmtId="173" fontId="0" fillId="0" borderId="0" xfId="1" applyNumberFormat="1" applyFont="1" applyAlignment="1"/>
    <xf numFmtId="173" fontId="0" fillId="0" borderId="0" xfId="0" applyNumberFormat="1" applyFont="1" applyAlignment="1"/>
    <xf numFmtId="0" fontId="3" fillId="0" borderId="0" xfId="0" applyFont="1" applyAlignment="1"/>
    <xf numFmtId="0" fontId="5" fillId="0" borderId="0" xfId="0" applyFont="1" applyAlignment="1"/>
    <xf numFmtId="173" fontId="4" fillId="0" borderId="0" xfId="1" applyNumberFormat="1" applyFont="1" applyAlignment="1"/>
    <xf numFmtId="0" fontId="4" fillId="0" borderId="0" xfId="0" applyFont="1" applyAlignment="1"/>
    <xf numFmtId="173" fontId="6" fillId="0" borderId="0" xfId="1" applyNumberFormat="1" applyFont="1" applyAlignment="1"/>
    <xf numFmtId="181" fontId="6" fillId="0" borderId="0" xfId="1" applyNumberFormat="1" applyFont="1" applyAlignment="1"/>
    <xf numFmtId="182" fontId="6" fillId="0" borderId="0" xfId="1" applyNumberFormat="1" applyFont="1" applyAlignment="1"/>
    <xf numFmtId="173" fontId="6" fillId="0" borderId="0" xfId="0" applyNumberFormat="1" applyFont="1" applyAlignment="1"/>
    <xf numFmtId="0" fontId="5" fillId="0" borderId="0" xfId="0" applyFont="1" applyAlignment="1">
      <alignment horizontal="right"/>
    </xf>
    <xf numFmtId="0" fontId="7" fillId="0" borderId="0" xfId="0" applyFont="1" applyAlignment="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pane ySplit="1" topLeftCell="A2" activePane="bottomLeft" state="frozen"/>
      <selection pane="bottomLeft" sqref="A1:XFD1048576"/>
    </sheetView>
  </sheetViews>
  <sheetFormatPr defaultColWidth="14.44140625" defaultRowHeight="15.75" customHeight="1" x14ac:dyDescent="0.25"/>
  <sheetData>
    <row r="1" spans="1:5" ht="15.75" customHeight="1" x14ac:dyDescent="0.25">
      <c r="A1" s="1" t="s">
        <v>0</v>
      </c>
      <c r="B1" s="1" t="s">
        <v>1</v>
      </c>
      <c r="C1" s="1" t="s">
        <v>2</v>
      </c>
      <c r="D1" s="1" t="s">
        <v>3</v>
      </c>
      <c r="E1" s="1" t="s">
        <v>4</v>
      </c>
    </row>
    <row r="2" spans="1:5" ht="15.75" customHeight="1" x14ac:dyDescent="0.25">
      <c r="A2" s="1" t="s">
        <v>5</v>
      </c>
      <c r="B2" s="3">
        <v>7723</v>
      </c>
      <c r="C2" s="3">
        <v>687</v>
      </c>
      <c r="D2" s="3">
        <v>134</v>
      </c>
      <c r="E2" s="3">
        <v>70</v>
      </c>
    </row>
    <row r="3" spans="1:5" ht="15.75" customHeight="1" x14ac:dyDescent="0.25">
      <c r="A3" s="1" t="s">
        <v>6</v>
      </c>
      <c r="B3" s="3">
        <v>9102</v>
      </c>
      <c r="C3" s="3">
        <v>779</v>
      </c>
      <c r="D3" s="3">
        <v>147</v>
      </c>
      <c r="E3" s="3">
        <v>70</v>
      </c>
    </row>
    <row r="4" spans="1:5" ht="15.75" customHeight="1" x14ac:dyDescent="0.25">
      <c r="A4" s="1" t="s">
        <v>7</v>
      </c>
      <c r="B4" s="3">
        <v>10511</v>
      </c>
      <c r="C4" s="3">
        <v>909</v>
      </c>
      <c r="D4" s="3">
        <v>167</v>
      </c>
      <c r="E4" s="3">
        <v>95</v>
      </c>
    </row>
    <row r="5" spans="1:5" ht="15.75" customHeight="1" x14ac:dyDescent="0.25">
      <c r="A5" s="1" t="s">
        <v>8</v>
      </c>
      <c r="B5" s="3">
        <v>9871</v>
      </c>
      <c r="C5" s="3">
        <v>836</v>
      </c>
      <c r="D5" s="3">
        <v>156</v>
      </c>
      <c r="E5" s="3">
        <v>105</v>
      </c>
    </row>
    <row r="6" spans="1:5" ht="15.75" customHeight="1" x14ac:dyDescent="0.25">
      <c r="A6" s="1" t="s">
        <v>9</v>
      </c>
      <c r="B6" s="3">
        <v>10014</v>
      </c>
      <c r="C6" s="3">
        <v>837</v>
      </c>
      <c r="D6" s="3">
        <v>163</v>
      </c>
      <c r="E6" s="3">
        <v>64</v>
      </c>
    </row>
    <row r="7" spans="1:5" ht="15.75" customHeight="1" x14ac:dyDescent="0.25">
      <c r="A7" s="1" t="s">
        <v>10</v>
      </c>
      <c r="B7" s="3">
        <v>9670</v>
      </c>
      <c r="C7" s="3">
        <v>823</v>
      </c>
      <c r="D7" s="3">
        <v>138</v>
      </c>
      <c r="E7" s="3">
        <v>82</v>
      </c>
    </row>
    <row r="8" spans="1:5" ht="15.75" customHeight="1" x14ac:dyDescent="0.25">
      <c r="A8" s="1" t="s">
        <v>11</v>
      </c>
      <c r="B8" s="3">
        <v>9008</v>
      </c>
      <c r="C8" s="3">
        <v>748</v>
      </c>
      <c r="D8" s="3">
        <v>146</v>
      </c>
      <c r="E8" s="3">
        <v>76</v>
      </c>
    </row>
    <row r="9" spans="1:5" ht="15.75" customHeight="1" x14ac:dyDescent="0.25">
      <c r="A9" s="1" t="s">
        <v>12</v>
      </c>
      <c r="B9" s="3">
        <v>7434</v>
      </c>
      <c r="C9" s="3">
        <v>632</v>
      </c>
      <c r="D9" s="3">
        <v>110</v>
      </c>
      <c r="E9" s="3">
        <v>70</v>
      </c>
    </row>
    <row r="10" spans="1:5" ht="15.75" customHeight="1" x14ac:dyDescent="0.25">
      <c r="A10" s="1" t="s">
        <v>13</v>
      </c>
      <c r="B10" s="3">
        <v>8459</v>
      </c>
      <c r="C10" s="3">
        <v>691</v>
      </c>
      <c r="D10" s="3">
        <v>131</v>
      </c>
      <c r="E10" s="3">
        <v>60</v>
      </c>
    </row>
    <row r="11" spans="1:5" ht="15.75" customHeight="1" x14ac:dyDescent="0.25">
      <c r="A11" s="1" t="s">
        <v>14</v>
      </c>
      <c r="B11" s="3">
        <v>10667</v>
      </c>
      <c r="C11" s="3">
        <v>861</v>
      </c>
      <c r="D11" s="3">
        <v>165</v>
      </c>
      <c r="E11" s="3">
        <v>97</v>
      </c>
    </row>
    <row r="12" spans="1:5" ht="15.75" customHeight="1" x14ac:dyDescent="0.25">
      <c r="A12" s="1" t="s">
        <v>15</v>
      </c>
      <c r="B12" s="3">
        <v>10660</v>
      </c>
      <c r="C12" s="3">
        <v>867</v>
      </c>
      <c r="D12" s="3">
        <v>196</v>
      </c>
      <c r="E12" s="3">
        <v>105</v>
      </c>
    </row>
    <row r="13" spans="1:5" ht="15.75" customHeight="1" x14ac:dyDescent="0.25">
      <c r="A13" s="1" t="s">
        <v>16</v>
      </c>
      <c r="B13" s="3">
        <v>9947</v>
      </c>
      <c r="C13" s="3">
        <v>838</v>
      </c>
      <c r="D13" s="3">
        <v>162</v>
      </c>
      <c r="E13" s="3">
        <v>92</v>
      </c>
    </row>
    <row r="14" spans="1:5" ht="15.75" customHeight="1" x14ac:dyDescent="0.25">
      <c r="A14" s="1" t="s">
        <v>17</v>
      </c>
      <c r="B14" s="3">
        <v>8324</v>
      </c>
      <c r="C14" s="3">
        <v>665</v>
      </c>
      <c r="D14" s="3">
        <v>127</v>
      </c>
      <c r="E14" s="3">
        <v>56</v>
      </c>
    </row>
    <row r="15" spans="1:5" ht="15.75" customHeight="1" x14ac:dyDescent="0.25">
      <c r="A15" s="1" t="s">
        <v>18</v>
      </c>
      <c r="B15" s="3">
        <v>9434</v>
      </c>
      <c r="C15" s="3">
        <v>673</v>
      </c>
      <c r="D15" s="3">
        <v>220</v>
      </c>
      <c r="E15" s="3">
        <v>122</v>
      </c>
    </row>
    <row r="16" spans="1:5" ht="15.75" customHeight="1" x14ac:dyDescent="0.25">
      <c r="A16" s="1" t="s">
        <v>19</v>
      </c>
      <c r="B16" s="3">
        <v>8687</v>
      </c>
      <c r="C16" s="3">
        <v>691</v>
      </c>
      <c r="D16" s="3">
        <v>176</v>
      </c>
      <c r="E16" s="3">
        <v>128</v>
      </c>
    </row>
    <row r="17" spans="1:5" ht="15.75" customHeight="1" x14ac:dyDescent="0.25">
      <c r="A17" s="1" t="s">
        <v>20</v>
      </c>
      <c r="B17" s="3">
        <v>8896</v>
      </c>
      <c r="C17" s="3">
        <v>708</v>
      </c>
      <c r="D17" s="3">
        <v>161</v>
      </c>
      <c r="E17" s="3">
        <v>104</v>
      </c>
    </row>
    <row r="18" spans="1:5" ht="15.75" customHeight="1" x14ac:dyDescent="0.25">
      <c r="A18" s="1" t="s">
        <v>21</v>
      </c>
      <c r="B18" s="3">
        <v>9535</v>
      </c>
      <c r="C18" s="3">
        <v>759</v>
      </c>
      <c r="D18" s="3">
        <v>233</v>
      </c>
      <c r="E18" s="3">
        <v>124</v>
      </c>
    </row>
    <row r="19" spans="1:5" ht="15.75" customHeight="1" x14ac:dyDescent="0.25">
      <c r="A19" s="1" t="s">
        <v>22</v>
      </c>
      <c r="B19" s="3">
        <v>9363</v>
      </c>
      <c r="C19" s="3">
        <v>736</v>
      </c>
      <c r="D19" s="3">
        <v>154</v>
      </c>
      <c r="E19" s="3">
        <v>91</v>
      </c>
    </row>
    <row r="20" spans="1:5" ht="15.75" customHeight="1" x14ac:dyDescent="0.25">
      <c r="A20" s="1" t="s">
        <v>23</v>
      </c>
      <c r="B20" s="3">
        <v>9327</v>
      </c>
      <c r="C20" s="3">
        <v>739</v>
      </c>
      <c r="D20" s="3">
        <v>196</v>
      </c>
      <c r="E20" s="3">
        <v>86</v>
      </c>
    </row>
    <row r="21" spans="1:5" ht="15.75" customHeight="1" x14ac:dyDescent="0.25">
      <c r="A21" s="1" t="s">
        <v>24</v>
      </c>
      <c r="B21" s="3">
        <v>9345</v>
      </c>
      <c r="C21" s="3">
        <v>734</v>
      </c>
      <c r="D21" s="3">
        <v>167</v>
      </c>
      <c r="E21" s="3">
        <v>75</v>
      </c>
    </row>
    <row r="22" spans="1:5" ht="15.75" customHeight="1" x14ac:dyDescent="0.25">
      <c r="A22" s="1" t="s">
        <v>25</v>
      </c>
      <c r="B22" s="3">
        <v>8890</v>
      </c>
      <c r="C22" s="3">
        <v>706</v>
      </c>
      <c r="D22" s="3">
        <v>174</v>
      </c>
      <c r="E22" s="3">
        <v>101</v>
      </c>
    </row>
    <row r="23" spans="1:5" ht="15.75" customHeight="1" x14ac:dyDescent="0.25">
      <c r="A23" s="1" t="s">
        <v>26</v>
      </c>
      <c r="B23" s="3">
        <v>8460</v>
      </c>
      <c r="C23" s="3">
        <v>681</v>
      </c>
      <c r="D23" s="3">
        <v>156</v>
      </c>
      <c r="E23" s="3">
        <v>93</v>
      </c>
    </row>
    <row r="24" spans="1:5" ht="15.75" customHeight="1" x14ac:dyDescent="0.25">
      <c r="A24" s="1" t="s">
        <v>27</v>
      </c>
      <c r="B24" s="3">
        <v>8836</v>
      </c>
      <c r="C24" s="3">
        <v>693</v>
      </c>
      <c r="D24" s="3">
        <v>206</v>
      </c>
      <c r="E24" s="3">
        <v>67</v>
      </c>
    </row>
    <row r="25" spans="1:5" ht="15.75" customHeight="1" x14ac:dyDescent="0.25">
      <c r="A25" s="1" t="s">
        <v>28</v>
      </c>
      <c r="B25" s="3">
        <v>9437</v>
      </c>
      <c r="C25" s="3">
        <v>788</v>
      </c>
      <c r="D25" s="1"/>
      <c r="E25" s="4"/>
    </row>
    <row r="26" spans="1:5" ht="15.75" customHeight="1" x14ac:dyDescent="0.25">
      <c r="A26" s="1" t="s">
        <v>29</v>
      </c>
      <c r="B26" s="3">
        <v>9420</v>
      </c>
      <c r="C26" s="3">
        <v>781</v>
      </c>
      <c r="D26" s="1"/>
      <c r="E26" s="4"/>
    </row>
    <row r="27" spans="1:5" ht="15.75" customHeight="1" x14ac:dyDescent="0.25">
      <c r="A27" s="1" t="s">
        <v>30</v>
      </c>
      <c r="B27" s="3">
        <v>9570</v>
      </c>
      <c r="C27" s="3">
        <v>805</v>
      </c>
      <c r="D27" s="1"/>
      <c r="E27" s="4"/>
    </row>
    <row r="28" spans="1:5" ht="15.75" customHeight="1" x14ac:dyDescent="0.25">
      <c r="A28" s="1" t="s">
        <v>31</v>
      </c>
      <c r="B28" s="3">
        <v>9921</v>
      </c>
      <c r="C28" s="3">
        <v>830</v>
      </c>
      <c r="D28" s="1"/>
      <c r="E28" s="4"/>
    </row>
    <row r="29" spans="1:5" ht="15.75" customHeight="1" x14ac:dyDescent="0.25">
      <c r="A29" s="1" t="s">
        <v>32</v>
      </c>
      <c r="B29" s="3">
        <v>9424</v>
      </c>
      <c r="C29" s="3">
        <v>781</v>
      </c>
      <c r="D29" s="1"/>
      <c r="E29" s="4"/>
    </row>
    <row r="30" spans="1:5" ht="15.75" customHeight="1" x14ac:dyDescent="0.25">
      <c r="A30" s="1" t="s">
        <v>33</v>
      </c>
      <c r="B30" s="3">
        <v>9010</v>
      </c>
      <c r="C30" s="3">
        <v>756</v>
      </c>
      <c r="D30" s="1"/>
      <c r="E30" s="4"/>
    </row>
    <row r="31" spans="1:5" ht="13.2" x14ac:dyDescent="0.25">
      <c r="A31" s="1" t="s">
        <v>34</v>
      </c>
      <c r="B31" s="3">
        <v>9656</v>
      </c>
      <c r="C31" s="3">
        <v>825</v>
      </c>
      <c r="D31" s="1"/>
      <c r="E31" s="4"/>
    </row>
    <row r="32" spans="1:5" ht="13.2" x14ac:dyDescent="0.25">
      <c r="A32" s="1" t="s">
        <v>35</v>
      </c>
      <c r="B32" s="3">
        <v>10419</v>
      </c>
      <c r="C32" s="3">
        <v>874</v>
      </c>
      <c r="D32" s="1"/>
      <c r="E32" s="4"/>
    </row>
    <row r="33" spans="1:5" ht="13.2" x14ac:dyDescent="0.25">
      <c r="A33" s="1" t="s">
        <v>36</v>
      </c>
      <c r="B33" s="3">
        <v>9880</v>
      </c>
      <c r="C33" s="3">
        <v>830</v>
      </c>
      <c r="D33" s="1"/>
      <c r="E33" s="4"/>
    </row>
    <row r="34" spans="1:5" ht="13.2" x14ac:dyDescent="0.25">
      <c r="A34" s="1" t="s">
        <v>37</v>
      </c>
      <c r="B34" s="3">
        <v>10134</v>
      </c>
      <c r="C34" s="3">
        <v>801</v>
      </c>
      <c r="D34" s="1"/>
      <c r="E34" s="4"/>
    </row>
    <row r="35" spans="1:5" ht="13.2" x14ac:dyDescent="0.25">
      <c r="A35" s="1" t="s">
        <v>38</v>
      </c>
      <c r="B35" s="3">
        <v>9717</v>
      </c>
      <c r="C35" s="3">
        <v>814</v>
      </c>
      <c r="D35" s="1"/>
      <c r="E35" s="4"/>
    </row>
    <row r="36" spans="1:5" ht="13.2" x14ac:dyDescent="0.25">
      <c r="A36" s="1" t="s">
        <v>39</v>
      </c>
      <c r="B36" s="3">
        <v>9192</v>
      </c>
      <c r="C36" s="3">
        <v>735</v>
      </c>
      <c r="D36" s="1"/>
      <c r="E36" s="4"/>
    </row>
    <row r="37" spans="1:5" ht="13.2" x14ac:dyDescent="0.25">
      <c r="A37" s="1" t="s">
        <v>40</v>
      </c>
      <c r="B37" s="3">
        <v>8630</v>
      </c>
      <c r="C37" s="3">
        <v>743</v>
      </c>
      <c r="D37" s="1"/>
      <c r="E37" s="4"/>
    </row>
    <row r="38" spans="1:5" ht="13.2" x14ac:dyDescent="0.25">
      <c r="A38" s="1" t="s">
        <v>41</v>
      </c>
      <c r="B38" s="3">
        <v>8970</v>
      </c>
      <c r="C38" s="3">
        <v>722</v>
      </c>
      <c r="D38" s="1"/>
      <c r="E38" s="4"/>
    </row>
    <row r="39" spans="1:5" ht="13.2" x14ac:dyDescent="0.25">
      <c r="A39" s="1"/>
      <c r="B39" s="3"/>
      <c r="C39" s="3"/>
      <c r="D39" s="1"/>
      <c r="E39" s="4"/>
    </row>
    <row r="40" spans="1:5" ht="13.2" x14ac:dyDescent="0.25">
      <c r="A40" s="1"/>
      <c r="B40" s="3"/>
      <c r="C40" s="3"/>
      <c r="D40" s="1"/>
      <c r="E4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2" activePane="bottomLeft" state="frozen"/>
      <selection pane="bottomLeft" activeCell="E2" sqref="E2:E24"/>
    </sheetView>
  </sheetViews>
  <sheetFormatPr defaultColWidth="14.44140625" defaultRowHeight="15.75" customHeight="1" x14ac:dyDescent="0.25"/>
  <sheetData>
    <row r="1" spans="1:5" ht="15.75" customHeight="1" x14ac:dyDescent="0.25">
      <c r="A1" s="1" t="s">
        <v>0</v>
      </c>
      <c r="B1" s="2" t="s">
        <v>1</v>
      </c>
      <c r="C1" s="1" t="s">
        <v>2</v>
      </c>
      <c r="D1" s="1" t="s">
        <v>3</v>
      </c>
      <c r="E1" s="1" t="s">
        <v>4</v>
      </c>
    </row>
    <row r="2" spans="1:5" ht="15.75" customHeight="1" x14ac:dyDescent="0.25">
      <c r="A2" s="1" t="s">
        <v>5</v>
      </c>
      <c r="B2" s="3">
        <v>7716</v>
      </c>
      <c r="C2" s="3">
        <v>686</v>
      </c>
      <c r="D2" s="3">
        <v>105</v>
      </c>
      <c r="E2" s="3">
        <v>34</v>
      </c>
    </row>
    <row r="3" spans="1:5" ht="15.75" customHeight="1" x14ac:dyDescent="0.25">
      <c r="A3" s="1" t="s">
        <v>6</v>
      </c>
      <c r="B3" s="3">
        <v>9288</v>
      </c>
      <c r="C3" s="3">
        <v>785</v>
      </c>
      <c r="D3" s="3">
        <v>116</v>
      </c>
      <c r="E3" s="3">
        <v>91</v>
      </c>
    </row>
    <row r="4" spans="1:5" ht="15.75" customHeight="1" x14ac:dyDescent="0.25">
      <c r="A4" s="1" t="s">
        <v>7</v>
      </c>
      <c r="B4" s="3">
        <v>10480</v>
      </c>
      <c r="C4" s="3">
        <v>884</v>
      </c>
      <c r="D4" s="3">
        <v>145</v>
      </c>
      <c r="E4" s="3">
        <v>79</v>
      </c>
    </row>
    <row r="5" spans="1:5" ht="15.75" customHeight="1" x14ac:dyDescent="0.25">
      <c r="A5" s="1" t="s">
        <v>8</v>
      </c>
      <c r="B5" s="3">
        <v>9867</v>
      </c>
      <c r="C5" s="3">
        <v>827</v>
      </c>
      <c r="D5" s="3">
        <v>138</v>
      </c>
      <c r="E5" s="3">
        <v>92</v>
      </c>
    </row>
    <row r="6" spans="1:5" ht="15.75" customHeight="1" x14ac:dyDescent="0.25">
      <c r="A6" s="1" t="s">
        <v>9</v>
      </c>
      <c r="B6" s="3">
        <v>9793</v>
      </c>
      <c r="C6" s="3">
        <v>832</v>
      </c>
      <c r="D6" s="3">
        <v>140</v>
      </c>
      <c r="E6" s="3">
        <v>94</v>
      </c>
    </row>
    <row r="7" spans="1:5" ht="15.75" customHeight="1" x14ac:dyDescent="0.25">
      <c r="A7" s="1" t="s">
        <v>10</v>
      </c>
      <c r="B7" s="3">
        <v>9500</v>
      </c>
      <c r="C7" s="3">
        <v>788</v>
      </c>
      <c r="D7" s="3">
        <v>129</v>
      </c>
      <c r="E7" s="3">
        <v>61</v>
      </c>
    </row>
    <row r="8" spans="1:5" ht="15.75" customHeight="1" x14ac:dyDescent="0.25">
      <c r="A8" s="1" t="s">
        <v>11</v>
      </c>
      <c r="B8" s="3">
        <v>9088</v>
      </c>
      <c r="C8" s="3">
        <v>780</v>
      </c>
      <c r="D8" s="3">
        <v>127</v>
      </c>
      <c r="E8" s="3">
        <v>44</v>
      </c>
    </row>
    <row r="9" spans="1:5" ht="15.75" customHeight="1" x14ac:dyDescent="0.25">
      <c r="A9" s="1" t="s">
        <v>12</v>
      </c>
      <c r="B9" s="3">
        <v>7664</v>
      </c>
      <c r="C9" s="3">
        <v>652</v>
      </c>
      <c r="D9" s="3">
        <v>94</v>
      </c>
      <c r="E9" s="3">
        <v>62</v>
      </c>
    </row>
    <row r="10" spans="1:5" ht="15.75" customHeight="1" x14ac:dyDescent="0.25">
      <c r="A10" s="1" t="s">
        <v>13</v>
      </c>
      <c r="B10" s="3">
        <v>8434</v>
      </c>
      <c r="C10" s="3">
        <v>697</v>
      </c>
      <c r="D10" s="3">
        <v>120</v>
      </c>
      <c r="E10" s="3">
        <v>77</v>
      </c>
    </row>
    <row r="11" spans="1:5" ht="15.75" customHeight="1" x14ac:dyDescent="0.25">
      <c r="A11" s="1" t="s">
        <v>14</v>
      </c>
      <c r="B11" s="3">
        <v>10496</v>
      </c>
      <c r="C11" s="3">
        <v>860</v>
      </c>
      <c r="D11" s="3">
        <v>153</v>
      </c>
      <c r="E11" s="3">
        <v>98</v>
      </c>
    </row>
    <row r="12" spans="1:5" ht="15.75" customHeight="1" x14ac:dyDescent="0.25">
      <c r="A12" s="1" t="s">
        <v>15</v>
      </c>
      <c r="B12" s="3">
        <v>10551</v>
      </c>
      <c r="C12" s="3">
        <v>864</v>
      </c>
      <c r="D12" s="3">
        <v>143</v>
      </c>
      <c r="E12" s="3">
        <v>71</v>
      </c>
    </row>
    <row r="13" spans="1:5" ht="15.75" customHeight="1" x14ac:dyDescent="0.25">
      <c r="A13" s="1" t="s">
        <v>16</v>
      </c>
      <c r="B13" s="3">
        <v>9737</v>
      </c>
      <c r="C13" s="3">
        <v>801</v>
      </c>
      <c r="D13" s="3">
        <v>128</v>
      </c>
      <c r="E13" s="3">
        <v>70</v>
      </c>
    </row>
    <row r="14" spans="1:5" ht="15.75" customHeight="1" x14ac:dyDescent="0.25">
      <c r="A14" s="1" t="s">
        <v>17</v>
      </c>
      <c r="B14" s="3">
        <v>8176</v>
      </c>
      <c r="C14" s="3">
        <v>642</v>
      </c>
      <c r="D14" s="3">
        <v>122</v>
      </c>
      <c r="E14" s="3">
        <v>68</v>
      </c>
    </row>
    <row r="15" spans="1:5" ht="15.75" customHeight="1" x14ac:dyDescent="0.25">
      <c r="A15" s="1" t="s">
        <v>18</v>
      </c>
      <c r="B15" s="3">
        <v>9402</v>
      </c>
      <c r="C15" s="3">
        <v>697</v>
      </c>
      <c r="D15" s="3">
        <v>194</v>
      </c>
      <c r="E15" s="3">
        <v>94</v>
      </c>
    </row>
    <row r="16" spans="1:5" ht="15.75" customHeight="1" x14ac:dyDescent="0.25">
      <c r="A16" s="1" t="s">
        <v>19</v>
      </c>
      <c r="B16" s="3">
        <v>8669</v>
      </c>
      <c r="C16" s="3">
        <v>669</v>
      </c>
      <c r="D16" s="3">
        <v>127</v>
      </c>
      <c r="E16" s="3">
        <v>81</v>
      </c>
    </row>
    <row r="17" spans="1:5" ht="15.75" customHeight="1" x14ac:dyDescent="0.25">
      <c r="A17" s="1" t="s">
        <v>20</v>
      </c>
      <c r="B17" s="3">
        <v>8881</v>
      </c>
      <c r="C17" s="3">
        <v>693</v>
      </c>
      <c r="D17" s="3">
        <v>153</v>
      </c>
      <c r="E17" s="3">
        <v>101</v>
      </c>
    </row>
    <row r="18" spans="1:5" ht="15.75" customHeight="1" x14ac:dyDescent="0.25">
      <c r="A18" s="1" t="s">
        <v>21</v>
      </c>
      <c r="B18" s="3">
        <v>9655</v>
      </c>
      <c r="C18" s="3">
        <v>771</v>
      </c>
      <c r="D18" s="3">
        <v>213</v>
      </c>
      <c r="E18" s="3">
        <v>119</v>
      </c>
    </row>
    <row r="19" spans="1:5" ht="15.75" customHeight="1" x14ac:dyDescent="0.25">
      <c r="A19" s="1" t="s">
        <v>22</v>
      </c>
      <c r="B19" s="3">
        <v>9396</v>
      </c>
      <c r="C19" s="3">
        <v>736</v>
      </c>
      <c r="D19" s="3">
        <v>162</v>
      </c>
      <c r="E19" s="3">
        <v>120</v>
      </c>
    </row>
    <row r="20" spans="1:5" ht="15.75" customHeight="1" x14ac:dyDescent="0.25">
      <c r="A20" s="1" t="s">
        <v>23</v>
      </c>
      <c r="B20" s="3">
        <v>9262</v>
      </c>
      <c r="C20" s="3">
        <v>727</v>
      </c>
      <c r="D20" s="3">
        <v>201</v>
      </c>
      <c r="E20" s="3">
        <v>96</v>
      </c>
    </row>
    <row r="21" spans="1:5" ht="15.75" customHeight="1" x14ac:dyDescent="0.25">
      <c r="A21" s="1" t="s">
        <v>24</v>
      </c>
      <c r="B21" s="3">
        <v>9308</v>
      </c>
      <c r="C21" s="3">
        <v>728</v>
      </c>
      <c r="D21" s="3">
        <v>207</v>
      </c>
      <c r="E21" s="3">
        <v>67</v>
      </c>
    </row>
    <row r="22" spans="1:5" ht="15.75" customHeight="1" x14ac:dyDescent="0.25">
      <c r="A22" s="1" t="s">
        <v>25</v>
      </c>
      <c r="B22" s="3">
        <v>8715</v>
      </c>
      <c r="C22" s="3">
        <v>722</v>
      </c>
      <c r="D22" s="3">
        <v>182</v>
      </c>
      <c r="E22" s="3">
        <v>123</v>
      </c>
    </row>
    <row r="23" spans="1:5" ht="15.75" customHeight="1" x14ac:dyDescent="0.25">
      <c r="A23" s="1" t="s">
        <v>26</v>
      </c>
      <c r="B23" s="3">
        <v>8448</v>
      </c>
      <c r="C23" s="3">
        <v>695</v>
      </c>
      <c r="D23" s="3">
        <v>142</v>
      </c>
      <c r="E23" s="3">
        <v>100</v>
      </c>
    </row>
    <row r="24" spans="1:5" ht="15.75" customHeight="1" x14ac:dyDescent="0.25">
      <c r="A24" s="1" t="s">
        <v>27</v>
      </c>
      <c r="B24" s="3">
        <v>8836</v>
      </c>
      <c r="C24" s="3">
        <v>724</v>
      </c>
      <c r="D24" s="3">
        <v>182</v>
      </c>
      <c r="E24" s="3">
        <v>103</v>
      </c>
    </row>
    <row r="25" spans="1:5" ht="15.75" customHeight="1" x14ac:dyDescent="0.25">
      <c r="A25" s="1" t="s">
        <v>28</v>
      </c>
      <c r="B25" s="3">
        <v>9359</v>
      </c>
      <c r="C25" s="3">
        <v>789</v>
      </c>
      <c r="D25" s="4"/>
      <c r="E25" s="4"/>
    </row>
    <row r="26" spans="1:5" ht="15.75" customHeight="1" x14ac:dyDescent="0.25">
      <c r="A26" s="1" t="s">
        <v>29</v>
      </c>
      <c r="B26" s="3">
        <v>9427</v>
      </c>
      <c r="C26" s="3">
        <v>743</v>
      </c>
      <c r="D26" s="4"/>
      <c r="E26" s="4"/>
    </row>
    <row r="27" spans="1:5" ht="15.75" customHeight="1" x14ac:dyDescent="0.25">
      <c r="A27" s="1" t="s">
        <v>30</v>
      </c>
      <c r="B27" s="3">
        <v>9633</v>
      </c>
      <c r="C27" s="3">
        <v>808</v>
      </c>
      <c r="D27" s="4"/>
      <c r="E27" s="4"/>
    </row>
    <row r="28" spans="1:5" ht="15.75" customHeight="1" x14ac:dyDescent="0.25">
      <c r="A28" s="1" t="s">
        <v>31</v>
      </c>
      <c r="B28" s="3">
        <v>9842</v>
      </c>
      <c r="C28" s="3">
        <v>831</v>
      </c>
      <c r="D28" s="4"/>
      <c r="E28" s="4"/>
    </row>
    <row r="29" spans="1:5" ht="15.75" customHeight="1" x14ac:dyDescent="0.25">
      <c r="A29" s="1" t="s">
        <v>32</v>
      </c>
      <c r="B29" s="3">
        <v>9272</v>
      </c>
      <c r="C29" s="3">
        <v>767</v>
      </c>
      <c r="D29" s="4"/>
      <c r="E29" s="4"/>
    </row>
    <row r="30" spans="1:5" ht="15.75" customHeight="1" x14ac:dyDescent="0.25">
      <c r="A30" s="1" t="s">
        <v>33</v>
      </c>
      <c r="B30" s="3">
        <v>8969</v>
      </c>
      <c r="C30" s="3">
        <v>760</v>
      </c>
      <c r="D30" s="4"/>
      <c r="E30" s="4"/>
    </row>
    <row r="31" spans="1:5" ht="13.2" x14ac:dyDescent="0.25">
      <c r="A31" s="1" t="s">
        <v>34</v>
      </c>
      <c r="B31" s="3">
        <v>9697</v>
      </c>
      <c r="C31" s="3">
        <v>850</v>
      </c>
      <c r="D31" s="4"/>
      <c r="E31" s="4"/>
    </row>
    <row r="32" spans="1:5" ht="13.2" x14ac:dyDescent="0.25">
      <c r="A32" s="1" t="s">
        <v>35</v>
      </c>
      <c r="B32" s="3">
        <v>10445</v>
      </c>
      <c r="C32" s="3">
        <v>851</v>
      </c>
      <c r="D32" s="4"/>
      <c r="E32" s="4"/>
    </row>
    <row r="33" spans="1:5" ht="13.2" x14ac:dyDescent="0.25">
      <c r="A33" s="1" t="s">
        <v>36</v>
      </c>
      <c r="B33" s="3">
        <v>9931</v>
      </c>
      <c r="C33" s="3">
        <v>831</v>
      </c>
      <c r="D33" s="4"/>
      <c r="E33" s="4"/>
    </row>
    <row r="34" spans="1:5" ht="13.2" x14ac:dyDescent="0.25">
      <c r="A34" s="1" t="s">
        <v>37</v>
      </c>
      <c r="B34" s="3">
        <v>10042</v>
      </c>
      <c r="C34" s="3">
        <v>802</v>
      </c>
      <c r="D34" s="4"/>
      <c r="E34" s="4"/>
    </row>
    <row r="35" spans="1:5" ht="13.2" x14ac:dyDescent="0.25">
      <c r="A35" s="1" t="s">
        <v>38</v>
      </c>
      <c r="B35" s="3">
        <v>9721</v>
      </c>
      <c r="C35" s="3">
        <v>829</v>
      </c>
      <c r="D35" s="4"/>
      <c r="E35" s="4"/>
    </row>
    <row r="36" spans="1:5" ht="13.2" x14ac:dyDescent="0.25">
      <c r="A36" s="1" t="s">
        <v>39</v>
      </c>
      <c r="B36" s="3">
        <v>9304</v>
      </c>
      <c r="C36" s="3">
        <v>770</v>
      </c>
      <c r="D36" s="4"/>
      <c r="E36" s="4"/>
    </row>
    <row r="37" spans="1:5" ht="13.2" x14ac:dyDescent="0.25">
      <c r="A37" s="1" t="s">
        <v>40</v>
      </c>
      <c r="B37" s="3">
        <v>8668</v>
      </c>
      <c r="C37" s="3">
        <v>724</v>
      </c>
      <c r="D37" s="4"/>
      <c r="E37" s="4"/>
    </row>
    <row r="38" spans="1:5" ht="13.2" x14ac:dyDescent="0.25">
      <c r="A38" s="1" t="s">
        <v>41</v>
      </c>
      <c r="B38" s="3">
        <v>8988</v>
      </c>
      <c r="C38" s="3">
        <v>710</v>
      </c>
      <c r="D38" s="4"/>
      <c r="E3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opLeftCell="A31" workbookViewId="0">
      <selection activeCell="K41" sqref="K41"/>
    </sheetView>
  </sheetViews>
  <sheetFormatPr defaultRowHeight="13.2" x14ac:dyDescent="0.25"/>
  <cols>
    <col min="1" max="1" width="19.77734375" customWidth="1"/>
    <col min="2" max="2" width="13.5546875" style="5" bestFit="1" customWidth="1"/>
    <col min="3" max="3" width="10.88671875" style="5" bestFit="1" customWidth="1"/>
    <col min="4" max="4" width="12.109375" bestFit="1" customWidth="1"/>
    <col min="6" max="6" width="9.88671875" bestFit="1" customWidth="1"/>
    <col min="8" max="8" width="10.5546875" bestFit="1" customWidth="1"/>
    <col min="10" max="10" width="10.5546875" customWidth="1"/>
  </cols>
  <sheetData>
    <row r="1" spans="1:12" x14ac:dyDescent="0.25">
      <c r="B1" s="5" t="s">
        <v>42</v>
      </c>
      <c r="C1" s="5" t="s">
        <v>43</v>
      </c>
      <c r="D1" t="s">
        <v>47</v>
      </c>
      <c r="F1" t="s">
        <v>42</v>
      </c>
      <c r="G1" t="s">
        <v>43</v>
      </c>
      <c r="H1" t="s">
        <v>48</v>
      </c>
      <c r="J1" t="s">
        <v>49</v>
      </c>
      <c r="K1" t="s">
        <v>43</v>
      </c>
      <c r="L1" t="s">
        <v>48</v>
      </c>
    </row>
    <row r="2" spans="1:12" x14ac:dyDescent="0.25">
      <c r="A2" s="2" t="s">
        <v>0</v>
      </c>
      <c r="B2" s="6" t="s">
        <v>1</v>
      </c>
      <c r="C2" s="5" t="s">
        <v>1</v>
      </c>
      <c r="D2" t="s">
        <v>1</v>
      </c>
      <c r="F2" t="s">
        <v>2</v>
      </c>
      <c r="G2" t="s">
        <v>2</v>
      </c>
      <c r="H2" t="s">
        <v>2</v>
      </c>
      <c r="J2" t="s">
        <v>50</v>
      </c>
      <c r="K2" t="s">
        <v>50</v>
      </c>
      <c r="L2" t="s">
        <v>50</v>
      </c>
    </row>
    <row r="3" spans="1:12" x14ac:dyDescent="0.25">
      <c r="A3" s="2" t="s">
        <v>5</v>
      </c>
      <c r="B3" s="7">
        <v>7723</v>
      </c>
      <c r="C3" s="7">
        <v>7716</v>
      </c>
      <c r="D3" s="8">
        <f>B3-C3</f>
        <v>7</v>
      </c>
      <c r="F3" s="3">
        <v>687</v>
      </c>
      <c r="G3" s="3">
        <v>686</v>
      </c>
      <c r="H3">
        <f>F3-G3</f>
        <v>1</v>
      </c>
      <c r="J3" s="11">
        <f>F3/B3</f>
        <v>8.8955069273598336E-2</v>
      </c>
      <c r="K3" s="11">
        <f>G3/C3</f>
        <v>8.8906168999481602E-2</v>
      </c>
      <c r="L3" s="11">
        <f>J3-K3</f>
        <v>4.8900274116733811E-5</v>
      </c>
    </row>
    <row r="4" spans="1:12" x14ac:dyDescent="0.25">
      <c r="A4" s="2" t="s">
        <v>6</v>
      </c>
      <c r="B4" s="7">
        <v>9102</v>
      </c>
      <c r="C4" s="7">
        <v>9288</v>
      </c>
      <c r="D4" s="8">
        <f t="shared" ref="D4:D39" si="0">B4-C4</f>
        <v>-186</v>
      </c>
      <c r="F4" s="3">
        <v>779</v>
      </c>
      <c r="G4" s="3">
        <v>785</v>
      </c>
      <c r="H4">
        <f t="shared" ref="H4:H39" si="1">F4-G4</f>
        <v>-6</v>
      </c>
      <c r="J4" s="11">
        <f t="shared" ref="J4:J39" si="2">F4/B4</f>
        <v>8.5585585585585586E-2</v>
      </c>
      <c r="K4" s="11">
        <f t="shared" ref="K4:K39" si="3">G4/C4</f>
        <v>8.4517657192075796E-2</v>
      </c>
      <c r="L4" s="11">
        <f t="shared" ref="L4:L39" si="4">J4-K4</f>
        <v>1.06792839350979E-3</v>
      </c>
    </row>
    <row r="5" spans="1:12" x14ac:dyDescent="0.25">
      <c r="A5" s="2" t="s">
        <v>7</v>
      </c>
      <c r="B5" s="7">
        <v>10511</v>
      </c>
      <c r="C5" s="7">
        <v>10480</v>
      </c>
      <c r="D5" s="8">
        <f t="shared" si="0"/>
        <v>31</v>
      </c>
      <c r="F5" s="3">
        <v>909</v>
      </c>
      <c r="G5" s="3">
        <v>884</v>
      </c>
      <c r="H5">
        <f t="shared" si="1"/>
        <v>25</v>
      </c>
      <c r="J5" s="11">
        <f t="shared" si="2"/>
        <v>8.6480829607078299E-2</v>
      </c>
      <c r="K5" s="11">
        <f t="shared" si="3"/>
        <v>8.4351145038167943E-2</v>
      </c>
      <c r="L5" s="11">
        <f t="shared" si="4"/>
        <v>2.1296845689103561E-3</v>
      </c>
    </row>
    <row r="6" spans="1:12" x14ac:dyDescent="0.25">
      <c r="A6" s="2" t="s">
        <v>8</v>
      </c>
      <c r="B6" s="7">
        <v>9871</v>
      </c>
      <c r="C6" s="7">
        <v>9867</v>
      </c>
      <c r="D6" s="8">
        <f t="shared" si="0"/>
        <v>4</v>
      </c>
      <c r="F6" s="3">
        <v>836</v>
      </c>
      <c r="G6" s="3">
        <v>827</v>
      </c>
      <c r="H6">
        <f t="shared" si="1"/>
        <v>9</v>
      </c>
      <c r="J6" s="11">
        <f t="shared" si="2"/>
        <v>8.4692533684530447E-2</v>
      </c>
      <c r="K6" s="11">
        <f t="shared" si="3"/>
        <v>8.3814735988649039E-2</v>
      </c>
      <c r="L6" s="11">
        <f t="shared" si="4"/>
        <v>8.7779769588140766E-4</v>
      </c>
    </row>
    <row r="7" spans="1:12" x14ac:dyDescent="0.25">
      <c r="A7" s="2" t="s">
        <v>9</v>
      </c>
      <c r="B7" s="7">
        <v>10014</v>
      </c>
      <c r="C7" s="7">
        <v>9793</v>
      </c>
      <c r="D7" s="8">
        <f t="shared" si="0"/>
        <v>221</v>
      </c>
      <c r="F7" s="3">
        <v>837</v>
      </c>
      <c r="G7" s="3">
        <v>832</v>
      </c>
      <c r="H7">
        <f t="shared" si="1"/>
        <v>5</v>
      </c>
      <c r="J7" s="11">
        <f t="shared" si="2"/>
        <v>8.3582983822648296E-2</v>
      </c>
      <c r="K7" s="11">
        <f t="shared" si="3"/>
        <v>8.4958643929337288E-2</v>
      </c>
      <c r="L7" s="11">
        <f t="shared" si="4"/>
        <v>-1.3756601066889917E-3</v>
      </c>
    </row>
    <row r="8" spans="1:12" x14ac:dyDescent="0.25">
      <c r="A8" s="2" t="s">
        <v>10</v>
      </c>
      <c r="B8" s="7">
        <v>9670</v>
      </c>
      <c r="C8" s="7">
        <v>9500</v>
      </c>
      <c r="D8" s="8">
        <f t="shared" si="0"/>
        <v>170</v>
      </c>
      <c r="F8" s="3">
        <v>823</v>
      </c>
      <c r="G8" s="3">
        <v>788</v>
      </c>
      <c r="H8">
        <f t="shared" si="1"/>
        <v>35</v>
      </c>
      <c r="J8" s="11">
        <f t="shared" si="2"/>
        <v>8.5108583247156158E-2</v>
      </c>
      <c r="K8" s="11">
        <f t="shared" si="3"/>
        <v>8.2947368421052631E-2</v>
      </c>
      <c r="L8" s="11">
        <f t="shared" si="4"/>
        <v>2.1612148261035274E-3</v>
      </c>
    </row>
    <row r="9" spans="1:12" x14ac:dyDescent="0.25">
      <c r="A9" s="2" t="s">
        <v>11</v>
      </c>
      <c r="B9" s="7">
        <v>9008</v>
      </c>
      <c r="C9" s="7">
        <v>9088</v>
      </c>
      <c r="D9" s="8">
        <f t="shared" si="0"/>
        <v>-80</v>
      </c>
      <c r="F9" s="3">
        <v>748</v>
      </c>
      <c r="G9" s="3">
        <v>780</v>
      </c>
      <c r="H9">
        <f t="shared" si="1"/>
        <v>-32</v>
      </c>
      <c r="J9" s="11">
        <f t="shared" si="2"/>
        <v>8.3037300177619899E-2</v>
      </c>
      <c r="K9" s="11">
        <f t="shared" si="3"/>
        <v>8.5827464788732391E-2</v>
      </c>
      <c r="L9" s="11">
        <f t="shared" si="4"/>
        <v>-2.7901646111124917E-3</v>
      </c>
    </row>
    <row r="10" spans="1:12" x14ac:dyDescent="0.25">
      <c r="A10" s="2" t="s">
        <v>12</v>
      </c>
      <c r="B10" s="7">
        <v>7434</v>
      </c>
      <c r="C10" s="7">
        <v>7664</v>
      </c>
      <c r="D10" s="8">
        <f t="shared" si="0"/>
        <v>-230</v>
      </c>
      <c r="F10" s="3">
        <v>632</v>
      </c>
      <c r="G10" s="3">
        <v>652</v>
      </c>
      <c r="H10">
        <f t="shared" si="1"/>
        <v>-20</v>
      </c>
      <c r="J10" s="11">
        <f t="shared" si="2"/>
        <v>8.5014796879203658E-2</v>
      </c>
      <c r="K10" s="11">
        <f t="shared" si="3"/>
        <v>8.5073068893528184E-2</v>
      </c>
      <c r="L10" s="11">
        <f t="shared" si="4"/>
        <v>-5.8272014324525778E-5</v>
      </c>
    </row>
    <row r="11" spans="1:12" x14ac:dyDescent="0.25">
      <c r="A11" s="2" t="s">
        <v>13</v>
      </c>
      <c r="B11" s="7">
        <v>8459</v>
      </c>
      <c r="C11" s="7">
        <v>8434</v>
      </c>
      <c r="D11" s="8">
        <f t="shared" si="0"/>
        <v>25</v>
      </c>
      <c r="F11" s="3">
        <v>691</v>
      </c>
      <c r="G11" s="3">
        <v>697</v>
      </c>
      <c r="H11">
        <f t="shared" si="1"/>
        <v>-6</v>
      </c>
      <c r="J11" s="11">
        <f t="shared" si="2"/>
        <v>8.1688142806478306E-2</v>
      </c>
      <c r="K11" s="11">
        <f t="shared" si="3"/>
        <v>8.2641688404078734E-2</v>
      </c>
      <c r="L11" s="11">
        <f t="shared" si="4"/>
        <v>-9.5354559760042756E-4</v>
      </c>
    </row>
    <row r="12" spans="1:12" x14ac:dyDescent="0.25">
      <c r="A12" s="2" t="s">
        <v>14</v>
      </c>
      <c r="B12" s="7">
        <v>10667</v>
      </c>
      <c r="C12" s="7">
        <v>10496</v>
      </c>
      <c r="D12" s="8">
        <f t="shared" si="0"/>
        <v>171</v>
      </c>
      <c r="F12" s="3">
        <v>861</v>
      </c>
      <c r="G12" s="3">
        <v>860</v>
      </c>
      <c r="H12">
        <f t="shared" si="1"/>
        <v>1</v>
      </c>
      <c r="J12" s="11">
        <f t="shared" si="2"/>
        <v>8.0716227617886938E-2</v>
      </c>
      <c r="K12" s="11">
        <f t="shared" si="3"/>
        <v>8.1935975609756101E-2</v>
      </c>
      <c r="L12" s="11">
        <f t="shared" si="4"/>
        <v>-1.2197479918691634E-3</v>
      </c>
    </row>
    <row r="13" spans="1:12" x14ac:dyDescent="0.25">
      <c r="A13" s="2" t="s">
        <v>15</v>
      </c>
      <c r="B13" s="7">
        <v>10660</v>
      </c>
      <c r="C13" s="7">
        <v>10551</v>
      </c>
      <c r="D13" s="8">
        <f t="shared" si="0"/>
        <v>109</v>
      </c>
      <c r="F13" s="3">
        <v>867</v>
      </c>
      <c r="G13" s="3">
        <v>864</v>
      </c>
      <c r="H13">
        <f t="shared" si="1"/>
        <v>3</v>
      </c>
      <c r="J13" s="11">
        <f t="shared" si="2"/>
        <v>8.1332082551594742E-2</v>
      </c>
      <c r="K13" s="11">
        <f t="shared" si="3"/>
        <v>8.1887972704009104E-2</v>
      </c>
      <c r="L13" s="11">
        <f t="shared" si="4"/>
        <v>-5.5589015241436224E-4</v>
      </c>
    </row>
    <row r="14" spans="1:12" x14ac:dyDescent="0.25">
      <c r="A14" s="2" t="s">
        <v>16</v>
      </c>
      <c r="B14" s="7">
        <v>9947</v>
      </c>
      <c r="C14" s="7">
        <v>9737</v>
      </c>
      <c r="D14" s="8">
        <f t="shared" si="0"/>
        <v>210</v>
      </c>
      <c r="F14" s="3">
        <v>838</v>
      </c>
      <c r="G14" s="3">
        <v>801</v>
      </c>
      <c r="H14">
        <f t="shared" si="1"/>
        <v>37</v>
      </c>
      <c r="J14" s="11">
        <f t="shared" si="2"/>
        <v>8.4246506484367142E-2</v>
      </c>
      <c r="K14" s="11">
        <f t="shared" si="3"/>
        <v>8.2263530861661702E-2</v>
      </c>
      <c r="L14" s="11">
        <f t="shared" si="4"/>
        <v>1.9829756227054407E-3</v>
      </c>
    </row>
    <row r="15" spans="1:12" x14ac:dyDescent="0.25">
      <c r="A15" s="2" t="s">
        <v>17</v>
      </c>
      <c r="B15" s="7">
        <v>8324</v>
      </c>
      <c r="C15" s="7">
        <v>8176</v>
      </c>
      <c r="D15" s="8">
        <f t="shared" si="0"/>
        <v>148</v>
      </c>
      <c r="F15" s="3">
        <v>665</v>
      </c>
      <c r="G15" s="3">
        <v>642</v>
      </c>
      <c r="H15">
        <f t="shared" si="1"/>
        <v>23</v>
      </c>
      <c r="J15" s="11">
        <f t="shared" si="2"/>
        <v>7.9889476213358956E-2</v>
      </c>
      <c r="K15" s="11">
        <f t="shared" si="3"/>
        <v>7.8522504892367909E-2</v>
      </c>
      <c r="L15" s="11">
        <f t="shared" si="4"/>
        <v>1.3669713209910478E-3</v>
      </c>
    </row>
    <row r="16" spans="1:12" x14ac:dyDescent="0.25">
      <c r="A16" s="2" t="s">
        <v>18</v>
      </c>
      <c r="B16" s="7">
        <v>9434</v>
      </c>
      <c r="C16" s="7">
        <v>9402</v>
      </c>
      <c r="D16" s="8">
        <f t="shared" si="0"/>
        <v>32</v>
      </c>
      <c r="F16" s="3">
        <v>673</v>
      </c>
      <c r="G16" s="3">
        <v>697</v>
      </c>
      <c r="H16">
        <f t="shared" si="1"/>
        <v>-24</v>
      </c>
      <c r="J16" s="11">
        <f t="shared" si="2"/>
        <v>7.1337714649141404E-2</v>
      </c>
      <c r="K16" s="11">
        <f t="shared" si="3"/>
        <v>7.413316315677515E-2</v>
      </c>
      <c r="L16" s="11">
        <f t="shared" si="4"/>
        <v>-2.7954485076337465E-3</v>
      </c>
    </row>
    <row r="17" spans="1:12" x14ac:dyDescent="0.25">
      <c r="A17" s="2" t="s">
        <v>19</v>
      </c>
      <c r="B17" s="7">
        <v>8687</v>
      </c>
      <c r="C17" s="7">
        <v>8669</v>
      </c>
      <c r="D17" s="8">
        <f t="shared" si="0"/>
        <v>18</v>
      </c>
      <c r="F17" s="3">
        <v>691</v>
      </c>
      <c r="G17" s="3">
        <v>669</v>
      </c>
      <c r="H17">
        <f t="shared" si="1"/>
        <v>22</v>
      </c>
      <c r="J17" s="11">
        <f t="shared" si="2"/>
        <v>7.954414642569356E-2</v>
      </c>
      <c r="K17" s="11">
        <f t="shared" si="3"/>
        <v>7.7171530741723379E-2</v>
      </c>
      <c r="L17" s="11">
        <f t="shared" si="4"/>
        <v>2.3726156839701806E-3</v>
      </c>
    </row>
    <row r="18" spans="1:12" x14ac:dyDescent="0.25">
      <c r="A18" s="2" t="s">
        <v>20</v>
      </c>
      <c r="B18" s="7">
        <v>8896</v>
      </c>
      <c r="C18" s="7">
        <v>8881</v>
      </c>
      <c r="D18" s="8">
        <f t="shared" si="0"/>
        <v>15</v>
      </c>
      <c r="F18" s="3">
        <v>708</v>
      </c>
      <c r="G18" s="3">
        <v>693</v>
      </c>
      <c r="H18">
        <f t="shared" si="1"/>
        <v>15</v>
      </c>
      <c r="J18" s="11">
        <f t="shared" si="2"/>
        <v>7.9586330935251803E-2</v>
      </c>
      <c r="K18" s="11">
        <f t="shared" si="3"/>
        <v>7.8031753180948085E-2</v>
      </c>
      <c r="L18" s="11">
        <f t="shared" si="4"/>
        <v>1.5545777543037181E-3</v>
      </c>
    </row>
    <row r="19" spans="1:12" x14ac:dyDescent="0.25">
      <c r="A19" s="2" t="s">
        <v>21</v>
      </c>
      <c r="B19" s="7">
        <v>9535</v>
      </c>
      <c r="C19" s="7">
        <v>9655</v>
      </c>
      <c r="D19" s="8">
        <f t="shared" si="0"/>
        <v>-120</v>
      </c>
      <c r="F19" s="3">
        <v>759</v>
      </c>
      <c r="G19" s="3">
        <v>771</v>
      </c>
      <c r="H19">
        <f t="shared" si="1"/>
        <v>-12</v>
      </c>
      <c r="J19" s="11">
        <f t="shared" si="2"/>
        <v>7.960146827477714E-2</v>
      </c>
      <c r="K19" s="11">
        <f t="shared" si="3"/>
        <v>7.9854997410668052E-2</v>
      </c>
      <c r="L19" s="11">
        <f t="shared" si="4"/>
        <v>-2.5352913589091197E-4</v>
      </c>
    </row>
    <row r="20" spans="1:12" x14ac:dyDescent="0.25">
      <c r="A20" s="2" t="s">
        <v>22</v>
      </c>
      <c r="B20" s="7">
        <v>9363</v>
      </c>
      <c r="C20" s="7">
        <v>9396</v>
      </c>
      <c r="D20" s="8">
        <f t="shared" si="0"/>
        <v>-33</v>
      </c>
      <c r="F20" s="3">
        <v>736</v>
      </c>
      <c r="G20" s="3">
        <v>736</v>
      </c>
      <c r="H20">
        <f t="shared" si="1"/>
        <v>0</v>
      </c>
      <c r="J20" s="11">
        <f t="shared" si="2"/>
        <v>7.8607283990174096E-2</v>
      </c>
      <c r="K20" s="11">
        <f t="shared" si="3"/>
        <v>7.833120476798637E-2</v>
      </c>
      <c r="L20" s="11">
        <f t="shared" si="4"/>
        <v>2.7607922218772507E-4</v>
      </c>
    </row>
    <row r="21" spans="1:12" x14ac:dyDescent="0.25">
      <c r="A21" s="2" t="s">
        <v>23</v>
      </c>
      <c r="B21" s="7">
        <v>9327</v>
      </c>
      <c r="C21" s="7">
        <v>9262</v>
      </c>
      <c r="D21" s="8">
        <f t="shared" si="0"/>
        <v>65</v>
      </c>
      <c r="F21" s="3">
        <v>739</v>
      </c>
      <c r="G21" s="3">
        <v>727</v>
      </c>
      <c r="H21">
        <f t="shared" si="1"/>
        <v>12</v>
      </c>
      <c r="J21" s="11">
        <f t="shared" si="2"/>
        <v>7.9232336228154815E-2</v>
      </c>
      <c r="K21" s="11">
        <f t="shared" si="3"/>
        <v>7.8492766141222192E-2</v>
      </c>
      <c r="L21" s="11">
        <f t="shared" si="4"/>
        <v>7.3957008693262272E-4</v>
      </c>
    </row>
    <row r="22" spans="1:12" x14ac:dyDescent="0.25">
      <c r="A22" s="2" t="s">
        <v>24</v>
      </c>
      <c r="B22" s="7">
        <v>9345</v>
      </c>
      <c r="C22" s="7">
        <v>9308</v>
      </c>
      <c r="D22" s="8">
        <f t="shared" si="0"/>
        <v>37</v>
      </c>
      <c r="F22" s="3">
        <v>734</v>
      </c>
      <c r="G22" s="3">
        <v>728</v>
      </c>
      <c r="H22">
        <f t="shared" si="1"/>
        <v>6</v>
      </c>
      <c r="J22" s="11">
        <f t="shared" si="2"/>
        <v>7.854467629748528E-2</v>
      </c>
      <c r="K22" s="11">
        <f t="shared" si="3"/>
        <v>7.8212290502793297E-2</v>
      </c>
      <c r="L22" s="11">
        <f t="shared" si="4"/>
        <v>3.3238579469198337E-4</v>
      </c>
    </row>
    <row r="23" spans="1:12" x14ac:dyDescent="0.25">
      <c r="A23" s="2" t="s">
        <v>25</v>
      </c>
      <c r="B23" s="7">
        <v>8890</v>
      </c>
      <c r="C23" s="7">
        <v>8715</v>
      </c>
      <c r="D23" s="8">
        <f t="shared" si="0"/>
        <v>175</v>
      </c>
      <c r="F23" s="3">
        <v>706</v>
      </c>
      <c r="G23" s="3">
        <v>722</v>
      </c>
      <c r="H23">
        <f t="shared" si="1"/>
        <v>-16</v>
      </c>
      <c r="J23" s="11">
        <f t="shared" si="2"/>
        <v>7.9415073115860518E-2</v>
      </c>
      <c r="K23" s="11">
        <f t="shared" si="3"/>
        <v>8.2845668387837065E-2</v>
      </c>
      <c r="L23" s="11">
        <f t="shared" si="4"/>
        <v>-3.430595271976547E-3</v>
      </c>
    </row>
    <row r="24" spans="1:12" x14ac:dyDescent="0.25">
      <c r="A24" s="2" t="s">
        <v>26</v>
      </c>
      <c r="B24" s="7">
        <v>8460</v>
      </c>
      <c r="C24" s="7">
        <v>8448</v>
      </c>
      <c r="D24" s="8">
        <f t="shared" si="0"/>
        <v>12</v>
      </c>
      <c r="F24" s="3">
        <v>681</v>
      </c>
      <c r="G24" s="3">
        <v>695</v>
      </c>
      <c r="H24">
        <f t="shared" si="1"/>
        <v>-14</v>
      </c>
      <c r="J24" s="11">
        <f t="shared" si="2"/>
        <v>8.0496453900709225E-2</v>
      </c>
      <c r="K24" s="11">
        <f t="shared" si="3"/>
        <v>8.2267992424242431E-2</v>
      </c>
      <c r="L24" s="11">
        <f t="shared" si="4"/>
        <v>-1.771538523533206E-3</v>
      </c>
    </row>
    <row r="25" spans="1:12" x14ac:dyDescent="0.25">
      <c r="A25" s="2" t="s">
        <v>27</v>
      </c>
      <c r="B25" s="7">
        <v>8836</v>
      </c>
      <c r="C25" s="7">
        <v>8836</v>
      </c>
      <c r="D25" s="8">
        <f t="shared" si="0"/>
        <v>0</v>
      </c>
      <c r="F25" s="3">
        <v>693</v>
      </c>
      <c r="G25" s="3">
        <v>724</v>
      </c>
      <c r="H25">
        <f t="shared" si="1"/>
        <v>-31</v>
      </c>
      <c r="J25" s="11">
        <f t="shared" si="2"/>
        <v>7.8429153463105472E-2</v>
      </c>
      <c r="K25" s="11">
        <f t="shared" si="3"/>
        <v>8.1937528293345399E-2</v>
      </c>
      <c r="L25" s="11">
        <f t="shared" si="4"/>
        <v>-3.508374830239927E-3</v>
      </c>
    </row>
    <row r="26" spans="1:12" x14ac:dyDescent="0.25">
      <c r="A26" s="2" t="s">
        <v>28</v>
      </c>
      <c r="B26" s="7">
        <v>9437</v>
      </c>
      <c r="C26" s="7">
        <v>9359</v>
      </c>
      <c r="D26" s="8">
        <f t="shared" si="0"/>
        <v>78</v>
      </c>
      <c r="F26" s="3">
        <v>788</v>
      </c>
      <c r="G26" s="3">
        <v>789</v>
      </c>
      <c r="H26">
        <f t="shared" si="1"/>
        <v>-1</v>
      </c>
      <c r="J26" s="11">
        <f t="shared" si="2"/>
        <v>8.3501112641729366E-2</v>
      </c>
      <c r="K26" s="11">
        <f t="shared" si="3"/>
        <v>8.4303878619510636E-2</v>
      </c>
      <c r="L26" s="11">
        <f t="shared" si="4"/>
        <v>-8.0276597778126957E-4</v>
      </c>
    </row>
    <row r="27" spans="1:12" x14ac:dyDescent="0.25">
      <c r="A27" s="2" t="s">
        <v>29</v>
      </c>
      <c r="B27" s="7">
        <v>9420</v>
      </c>
      <c r="C27" s="7">
        <v>9427</v>
      </c>
      <c r="D27" s="8">
        <f t="shared" si="0"/>
        <v>-7</v>
      </c>
      <c r="F27" s="3">
        <v>781</v>
      </c>
      <c r="G27" s="3">
        <v>743</v>
      </c>
      <c r="H27">
        <f t="shared" si="1"/>
        <v>38</v>
      </c>
      <c r="J27" s="11">
        <f t="shared" si="2"/>
        <v>8.2908704883227172E-2</v>
      </c>
      <c r="K27" s="11">
        <f t="shared" si="3"/>
        <v>7.8816166330752099E-2</v>
      </c>
      <c r="L27" s="11">
        <f t="shared" si="4"/>
        <v>4.0925385524750724E-3</v>
      </c>
    </row>
    <row r="28" spans="1:12" x14ac:dyDescent="0.25">
      <c r="A28" s="2" t="s">
        <v>30</v>
      </c>
      <c r="B28" s="7">
        <v>9570</v>
      </c>
      <c r="C28" s="7">
        <v>9633</v>
      </c>
      <c r="D28" s="8">
        <f t="shared" si="0"/>
        <v>-63</v>
      </c>
      <c r="F28" s="3">
        <v>805</v>
      </c>
      <c r="G28" s="3">
        <v>808</v>
      </c>
      <c r="H28">
        <f t="shared" si="1"/>
        <v>-3</v>
      </c>
      <c r="J28" s="11">
        <f t="shared" si="2"/>
        <v>8.4117032392894461E-2</v>
      </c>
      <c r="K28" s="11">
        <f t="shared" si="3"/>
        <v>8.3878334890480646E-2</v>
      </c>
      <c r="L28" s="11">
        <f t="shared" si="4"/>
        <v>2.3869750241381493E-4</v>
      </c>
    </row>
    <row r="29" spans="1:12" x14ac:dyDescent="0.25">
      <c r="A29" s="2" t="s">
        <v>31</v>
      </c>
      <c r="B29" s="7">
        <v>9921</v>
      </c>
      <c r="C29" s="7">
        <v>9842</v>
      </c>
      <c r="D29" s="8">
        <f t="shared" si="0"/>
        <v>79</v>
      </c>
      <c r="F29" s="3">
        <v>830</v>
      </c>
      <c r="G29" s="3">
        <v>831</v>
      </c>
      <c r="H29">
        <f t="shared" si="1"/>
        <v>-1</v>
      </c>
      <c r="J29" s="11">
        <f t="shared" si="2"/>
        <v>8.3660921278096961E-2</v>
      </c>
      <c r="K29" s="11">
        <f t="shared" si="3"/>
        <v>8.4434058118268651E-2</v>
      </c>
      <c r="L29" s="11">
        <f t="shared" si="4"/>
        <v>-7.7313684017168982E-4</v>
      </c>
    </row>
    <row r="30" spans="1:12" x14ac:dyDescent="0.25">
      <c r="A30" s="2" t="s">
        <v>32</v>
      </c>
      <c r="B30" s="7">
        <v>9424</v>
      </c>
      <c r="C30" s="7">
        <v>9272</v>
      </c>
      <c r="D30" s="8">
        <f t="shared" si="0"/>
        <v>152</v>
      </c>
      <c r="F30" s="3">
        <v>781</v>
      </c>
      <c r="G30" s="3">
        <v>767</v>
      </c>
      <c r="H30">
        <f t="shared" si="1"/>
        <v>14</v>
      </c>
      <c r="J30" s="11">
        <f t="shared" si="2"/>
        <v>8.2873514431239387E-2</v>
      </c>
      <c r="K30" s="11">
        <f t="shared" si="3"/>
        <v>8.2722174288179462E-2</v>
      </c>
      <c r="L30" s="11">
        <f t="shared" si="4"/>
        <v>1.5134014305992483E-4</v>
      </c>
    </row>
    <row r="31" spans="1:12" x14ac:dyDescent="0.25">
      <c r="A31" s="2" t="s">
        <v>33</v>
      </c>
      <c r="B31" s="7">
        <v>9010</v>
      </c>
      <c r="C31" s="7">
        <v>8969</v>
      </c>
      <c r="D31" s="8">
        <f t="shared" si="0"/>
        <v>41</v>
      </c>
      <c r="F31" s="3">
        <v>756</v>
      </c>
      <c r="G31" s="3">
        <v>760</v>
      </c>
      <c r="H31">
        <f t="shared" si="1"/>
        <v>-4</v>
      </c>
      <c r="J31" s="11">
        <f t="shared" si="2"/>
        <v>8.390677025527192E-2</v>
      </c>
      <c r="K31" s="11">
        <f t="shared" si="3"/>
        <v>8.4736313970342286E-2</v>
      </c>
      <c r="L31" s="11">
        <f t="shared" si="4"/>
        <v>-8.2954371507036606E-4</v>
      </c>
    </row>
    <row r="32" spans="1:12" x14ac:dyDescent="0.25">
      <c r="A32" s="2" t="s">
        <v>34</v>
      </c>
      <c r="B32" s="7">
        <v>9656</v>
      </c>
      <c r="C32" s="7">
        <v>9697</v>
      </c>
      <c r="D32" s="8">
        <f t="shared" si="0"/>
        <v>-41</v>
      </c>
      <c r="F32" s="3">
        <v>825</v>
      </c>
      <c r="G32" s="3">
        <v>850</v>
      </c>
      <c r="H32">
        <f t="shared" si="1"/>
        <v>-25</v>
      </c>
      <c r="J32" s="11">
        <f t="shared" si="2"/>
        <v>8.5439105219552614E-2</v>
      </c>
      <c r="K32" s="11">
        <f t="shared" si="3"/>
        <v>8.7655976075074762E-2</v>
      </c>
      <c r="L32" s="11">
        <f t="shared" si="4"/>
        <v>-2.2168708555221489E-3</v>
      </c>
    </row>
    <row r="33" spans="1:12" x14ac:dyDescent="0.25">
      <c r="A33" s="2" t="s">
        <v>35</v>
      </c>
      <c r="B33" s="7">
        <v>10419</v>
      </c>
      <c r="C33" s="7">
        <v>10445</v>
      </c>
      <c r="D33" s="8">
        <f t="shared" si="0"/>
        <v>-26</v>
      </c>
      <c r="F33" s="3">
        <v>874</v>
      </c>
      <c r="G33" s="3">
        <v>851</v>
      </c>
      <c r="H33">
        <f t="shared" si="1"/>
        <v>23</v>
      </c>
      <c r="J33" s="11">
        <f t="shared" si="2"/>
        <v>8.3885209713024281E-2</v>
      </c>
      <c r="K33" s="11">
        <f t="shared" si="3"/>
        <v>8.1474389660124463E-2</v>
      </c>
      <c r="L33" s="11">
        <f t="shared" si="4"/>
        <v>2.4108200528998175E-3</v>
      </c>
    </row>
    <row r="34" spans="1:12" x14ac:dyDescent="0.25">
      <c r="A34" s="2" t="s">
        <v>36</v>
      </c>
      <c r="B34" s="7">
        <v>9880</v>
      </c>
      <c r="C34" s="7">
        <v>9931</v>
      </c>
      <c r="D34" s="8">
        <f t="shared" si="0"/>
        <v>-51</v>
      </c>
      <c r="F34" s="3">
        <v>830</v>
      </c>
      <c r="G34" s="3">
        <v>831</v>
      </c>
      <c r="H34">
        <f t="shared" si="1"/>
        <v>-1</v>
      </c>
      <c r="J34" s="11">
        <f t="shared" si="2"/>
        <v>8.4008097165991905E-2</v>
      </c>
      <c r="K34" s="11">
        <f t="shared" si="3"/>
        <v>8.3677373879770423E-2</v>
      </c>
      <c r="L34" s="11">
        <f t="shared" si="4"/>
        <v>3.3072328622148206E-4</v>
      </c>
    </row>
    <row r="35" spans="1:12" x14ac:dyDescent="0.25">
      <c r="A35" s="2" t="s">
        <v>37</v>
      </c>
      <c r="B35" s="7">
        <v>10134</v>
      </c>
      <c r="C35" s="7">
        <v>10042</v>
      </c>
      <c r="D35" s="8">
        <f t="shared" si="0"/>
        <v>92</v>
      </c>
      <c r="F35" s="3">
        <v>801</v>
      </c>
      <c r="G35" s="3">
        <v>802</v>
      </c>
      <c r="H35">
        <f t="shared" si="1"/>
        <v>-1</v>
      </c>
      <c r="J35" s="11">
        <f t="shared" si="2"/>
        <v>7.9040852575488457E-2</v>
      </c>
      <c r="K35" s="11">
        <f t="shared" si="3"/>
        <v>7.9864568810993825E-2</v>
      </c>
      <c r="L35" s="11">
        <f t="shared" si="4"/>
        <v>-8.2371623550536732E-4</v>
      </c>
    </row>
    <row r="36" spans="1:12" x14ac:dyDescent="0.25">
      <c r="A36" s="2" t="s">
        <v>38</v>
      </c>
      <c r="B36" s="7">
        <v>9717</v>
      </c>
      <c r="C36" s="7">
        <v>9721</v>
      </c>
      <c r="D36" s="8">
        <f t="shared" si="0"/>
        <v>-4</v>
      </c>
      <c r="F36" s="3">
        <v>814</v>
      </c>
      <c r="G36" s="3">
        <v>829</v>
      </c>
      <c r="H36">
        <f t="shared" si="1"/>
        <v>-15</v>
      </c>
      <c r="J36" s="11">
        <f t="shared" si="2"/>
        <v>8.3770711124832767E-2</v>
      </c>
      <c r="K36" s="11">
        <f t="shared" si="3"/>
        <v>8.5279292253883351E-2</v>
      </c>
      <c r="L36" s="11">
        <f t="shared" si="4"/>
        <v>-1.5085811290505846E-3</v>
      </c>
    </row>
    <row r="37" spans="1:12" x14ac:dyDescent="0.25">
      <c r="A37" s="2" t="s">
        <v>39</v>
      </c>
      <c r="B37" s="7">
        <v>9192</v>
      </c>
      <c r="C37" s="7">
        <v>9304</v>
      </c>
      <c r="D37" s="8">
        <f t="shared" si="0"/>
        <v>-112</v>
      </c>
      <c r="F37" s="3">
        <v>735</v>
      </c>
      <c r="G37" s="3">
        <v>770</v>
      </c>
      <c r="H37">
        <f t="shared" si="1"/>
        <v>-35</v>
      </c>
      <c r="J37" s="11">
        <f t="shared" si="2"/>
        <v>7.9960835509138378E-2</v>
      </c>
      <c r="K37" s="11">
        <f t="shared" si="3"/>
        <v>8.2760103181427347E-2</v>
      </c>
      <c r="L37" s="11">
        <f t="shared" si="4"/>
        <v>-2.7992676722889687E-3</v>
      </c>
    </row>
    <row r="38" spans="1:12" x14ac:dyDescent="0.25">
      <c r="A38" s="2" t="s">
        <v>40</v>
      </c>
      <c r="B38" s="7">
        <v>8630</v>
      </c>
      <c r="C38" s="7">
        <v>8668</v>
      </c>
      <c r="D38" s="8">
        <f t="shared" si="0"/>
        <v>-38</v>
      </c>
      <c r="F38" s="3">
        <v>743</v>
      </c>
      <c r="G38" s="3">
        <v>724</v>
      </c>
      <c r="H38">
        <f t="shared" si="1"/>
        <v>19</v>
      </c>
      <c r="J38" s="11">
        <f t="shared" si="2"/>
        <v>8.6095017381228267E-2</v>
      </c>
      <c r="K38" s="11">
        <f t="shared" si="3"/>
        <v>8.3525611444393175E-2</v>
      </c>
      <c r="L38" s="11">
        <f t="shared" si="4"/>
        <v>2.5694059368350924E-3</v>
      </c>
    </row>
    <row r="39" spans="1:12" x14ac:dyDescent="0.25">
      <c r="A39" s="2" t="s">
        <v>41</v>
      </c>
      <c r="B39" s="7">
        <v>8970</v>
      </c>
      <c r="C39" s="7">
        <v>8988</v>
      </c>
      <c r="D39" s="8">
        <f t="shared" si="0"/>
        <v>-18</v>
      </c>
      <c r="F39" s="3">
        <v>722</v>
      </c>
      <c r="G39" s="3">
        <v>710</v>
      </c>
      <c r="H39">
        <f t="shared" si="1"/>
        <v>12</v>
      </c>
      <c r="J39" s="11">
        <f t="shared" si="2"/>
        <v>8.0490523968784838E-2</v>
      </c>
      <c r="K39" s="11">
        <f t="shared" si="3"/>
        <v>7.8994214508233199E-2</v>
      </c>
      <c r="L39" s="11">
        <f t="shared" si="4"/>
        <v>1.4963094605516397E-3</v>
      </c>
    </row>
    <row r="40" spans="1:12" x14ac:dyDescent="0.25">
      <c r="A40" s="2"/>
      <c r="B40" s="7"/>
    </row>
    <row r="41" spans="1:12" x14ac:dyDescent="0.25">
      <c r="A41" s="13" t="s">
        <v>52</v>
      </c>
      <c r="B41" s="7">
        <f>SUM(B3:B39)</f>
        <v>345543</v>
      </c>
      <c r="C41" s="7">
        <f>SUM(C3:C39)</f>
        <v>344660</v>
      </c>
      <c r="D41" s="11"/>
      <c r="F41" s="7">
        <f>SUM(F3:F39)</f>
        <v>28378</v>
      </c>
      <c r="G41" s="7">
        <f>SUM(G3:G39)</f>
        <v>28325</v>
      </c>
      <c r="H41" s="9"/>
      <c r="J41" s="15" t="s">
        <v>56</v>
      </c>
      <c r="K41" s="19">
        <f>(F41+G41)/(B41+C41)</f>
        <v>8.2154090897895257E-2</v>
      </c>
      <c r="L41" s="9"/>
    </row>
    <row r="42" spans="1:12" x14ac:dyDescent="0.25">
      <c r="A42" s="13" t="s">
        <v>54</v>
      </c>
      <c r="B42" s="17">
        <f>SQRT(0.5*0.5/(B41+C41))</f>
        <v>6.0184074029432473E-4</v>
      </c>
      <c r="C42" s="10"/>
      <c r="D42" s="11"/>
      <c r="F42" s="10">
        <f>SQRT(0.5*0.5/(F41 +G41))</f>
        <v>2.0997470796992519E-3</v>
      </c>
      <c r="G42" s="10"/>
      <c r="J42" s="14" t="s">
        <v>57</v>
      </c>
      <c r="K42" s="16">
        <f>SQRT(K41*(1-K41)*(1/B41+1/C41))</f>
        <v>6.6106081563872224E-4</v>
      </c>
    </row>
    <row r="43" spans="1:12" x14ac:dyDescent="0.25">
      <c r="A43" s="2" t="s">
        <v>44</v>
      </c>
      <c r="B43" s="18">
        <f>1.96*B42</f>
        <v>1.1796078509768765E-3</v>
      </c>
      <c r="C43" s="10"/>
      <c r="D43" s="11"/>
      <c r="F43" s="10">
        <f>1.96*F42</f>
        <v>4.1155042762105335E-3</v>
      </c>
      <c r="J43" s="14" t="s">
        <v>58</v>
      </c>
      <c r="K43" s="19">
        <f>1.96*K42</f>
        <v>1.2956791986518956E-3</v>
      </c>
    </row>
    <row r="44" spans="1:12" x14ac:dyDescent="0.25">
      <c r="A44" s="2" t="s">
        <v>45</v>
      </c>
      <c r="B44" s="16">
        <f>0.5+B43</f>
        <v>0.50117960785097693</v>
      </c>
      <c r="C44" s="10"/>
      <c r="D44" s="11"/>
      <c r="F44" s="14">
        <f>0.5+F43</f>
        <v>0.50411550427621055</v>
      </c>
      <c r="H44" s="11"/>
      <c r="J44" s="14" t="s">
        <v>59</v>
      </c>
      <c r="K44" s="19">
        <f>0+K43</f>
        <v>1.2956791986518956E-3</v>
      </c>
      <c r="L44" s="11"/>
    </row>
    <row r="45" spans="1:12" x14ac:dyDescent="0.25">
      <c r="A45" s="2" t="s">
        <v>46</v>
      </c>
      <c r="B45" s="16">
        <f>0.5-B43</f>
        <v>0.49882039214902313</v>
      </c>
      <c r="C45" s="10"/>
      <c r="D45" s="11"/>
      <c r="F45" s="10">
        <f>0.5-F43</f>
        <v>0.49588449572378945</v>
      </c>
      <c r="H45" s="11"/>
      <c r="J45" s="14" t="s">
        <v>60</v>
      </c>
      <c r="K45" s="19">
        <f>0-K44</f>
        <v>-1.2956791986518956E-3</v>
      </c>
      <c r="L45" s="11"/>
    </row>
    <row r="47" spans="1:12" x14ac:dyDescent="0.25">
      <c r="A47" s="13" t="s">
        <v>53</v>
      </c>
      <c r="B47" s="11">
        <f>C41/(B41+C41)</f>
        <v>0.4993603331193866</v>
      </c>
      <c r="F47" s="11">
        <f>G41/(F41+G41)</f>
        <v>0.49953265259333723</v>
      </c>
      <c r="J47" s="11"/>
      <c r="L47" s="19">
        <f>(G41/C41)-(F41/B41)</f>
        <v>5.6627091586936018E-5</v>
      </c>
    </row>
    <row r="48" spans="1:12" x14ac:dyDescent="0.25">
      <c r="B48" s="16">
        <f>1-B47</f>
        <v>0.50063966688061345</v>
      </c>
    </row>
    <row r="49" spans="1:10" x14ac:dyDescent="0.25">
      <c r="A49" s="13" t="s">
        <v>62</v>
      </c>
      <c r="F49" s="13" t="s">
        <v>62</v>
      </c>
      <c r="J49" s="15" t="s">
        <v>63</v>
      </c>
    </row>
    <row r="50" spans="1:10" x14ac:dyDescent="0.25">
      <c r="J50" s="15" t="s">
        <v>67</v>
      </c>
    </row>
    <row r="57" spans="1:10" x14ac:dyDescent="0.25">
      <c r="A57" s="12" t="s">
        <v>51</v>
      </c>
    </row>
    <row r="58" spans="1:10" x14ac:dyDescent="0.25">
      <c r="A58" s="12" t="s">
        <v>55</v>
      </c>
    </row>
    <row r="60" spans="1:10" x14ac:dyDescent="0.25">
      <c r="A60"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B1" workbookViewId="0">
      <selection activeCell="B1" sqref="A1:XFD1048576"/>
    </sheetView>
  </sheetViews>
  <sheetFormatPr defaultColWidth="14.44140625" defaultRowHeight="13.2" x14ac:dyDescent="0.25"/>
  <cols>
    <col min="5" max="5" width="33.33203125" bestFit="1" customWidth="1"/>
    <col min="8" max="8" width="5.6640625" customWidth="1"/>
  </cols>
  <sheetData>
    <row r="1" spans="1:11" x14ac:dyDescent="0.25">
      <c r="C1" s="15" t="s">
        <v>42</v>
      </c>
      <c r="D1" s="15" t="s">
        <v>43</v>
      </c>
      <c r="F1" s="15" t="s">
        <v>42</v>
      </c>
      <c r="G1" s="15" t="s">
        <v>43</v>
      </c>
      <c r="H1" s="15"/>
      <c r="I1" s="15"/>
      <c r="J1" s="15" t="s">
        <v>42</v>
      </c>
      <c r="K1" s="15" t="s">
        <v>43</v>
      </c>
    </row>
    <row r="2" spans="1:11" ht="15.75" customHeight="1" x14ac:dyDescent="0.25">
      <c r="A2" s="2" t="s">
        <v>0</v>
      </c>
      <c r="B2" s="2" t="s">
        <v>1</v>
      </c>
      <c r="C2" s="2" t="s">
        <v>2</v>
      </c>
      <c r="D2" s="13" t="s">
        <v>2</v>
      </c>
      <c r="E2" s="2"/>
      <c r="F2" s="2" t="s">
        <v>3</v>
      </c>
      <c r="G2" s="13" t="s">
        <v>3</v>
      </c>
      <c r="H2" s="13"/>
      <c r="I2" s="2"/>
      <c r="J2" s="2" t="s">
        <v>4</v>
      </c>
      <c r="K2" s="13" t="s">
        <v>4</v>
      </c>
    </row>
    <row r="3" spans="1:11" ht="15.75" customHeight="1" x14ac:dyDescent="0.25">
      <c r="A3" s="2" t="s">
        <v>5</v>
      </c>
      <c r="B3" s="3">
        <v>7723</v>
      </c>
      <c r="C3" s="3">
        <v>687</v>
      </c>
      <c r="D3" s="3">
        <v>686</v>
      </c>
      <c r="E3" s="3"/>
      <c r="F3" s="3">
        <v>134</v>
      </c>
      <c r="G3" s="3">
        <v>105</v>
      </c>
      <c r="H3" s="3"/>
      <c r="I3" s="3"/>
      <c r="J3" s="3">
        <v>70</v>
      </c>
      <c r="K3" s="3">
        <v>34</v>
      </c>
    </row>
    <row r="4" spans="1:11" ht="15.75" customHeight="1" x14ac:dyDescent="0.25">
      <c r="A4" s="2" t="s">
        <v>6</v>
      </c>
      <c r="B4" s="3">
        <v>9102</v>
      </c>
      <c r="C4" s="3">
        <v>779</v>
      </c>
      <c r="D4" s="3">
        <v>785</v>
      </c>
      <c r="E4" s="3"/>
      <c r="F4" s="3">
        <v>147</v>
      </c>
      <c r="G4" s="3">
        <v>116</v>
      </c>
      <c r="H4" s="3"/>
      <c r="I4" s="3"/>
      <c r="J4" s="3">
        <v>70</v>
      </c>
      <c r="K4" s="3">
        <v>91</v>
      </c>
    </row>
    <row r="5" spans="1:11" ht="15.75" customHeight="1" x14ac:dyDescent="0.25">
      <c r="A5" s="2" t="s">
        <v>7</v>
      </c>
      <c r="B5" s="3">
        <v>10511</v>
      </c>
      <c r="C5" s="3">
        <v>909</v>
      </c>
      <c r="D5" s="3">
        <v>884</v>
      </c>
      <c r="E5" s="3"/>
      <c r="F5" s="3">
        <v>167</v>
      </c>
      <c r="G5" s="3">
        <v>145</v>
      </c>
      <c r="H5" s="3"/>
      <c r="I5" s="3"/>
      <c r="J5" s="3">
        <v>95</v>
      </c>
      <c r="K5" s="3">
        <v>79</v>
      </c>
    </row>
    <row r="6" spans="1:11" ht="15.75" customHeight="1" x14ac:dyDescent="0.25">
      <c r="A6" s="2" t="s">
        <v>8</v>
      </c>
      <c r="B6" s="3">
        <v>9871</v>
      </c>
      <c r="C6" s="3">
        <v>836</v>
      </c>
      <c r="D6" s="3">
        <v>827</v>
      </c>
      <c r="E6" s="3"/>
      <c r="F6" s="3">
        <v>156</v>
      </c>
      <c r="G6" s="3">
        <v>138</v>
      </c>
      <c r="H6" s="3"/>
      <c r="I6" s="3"/>
      <c r="J6" s="3">
        <v>105</v>
      </c>
      <c r="K6" s="3">
        <v>92</v>
      </c>
    </row>
    <row r="7" spans="1:11" ht="15.75" customHeight="1" x14ac:dyDescent="0.25">
      <c r="A7" s="2" t="s">
        <v>9</v>
      </c>
      <c r="B7" s="3">
        <v>10014</v>
      </c>
      <c r="C7" s="3">
        <v>837</v>
      </c>
      <c r="D7" s="3">
        <v>832</v>
      </c>
      <c r="E7" s="3"/>
      <c r="F7" s="3">
        <v>163</v>
      </c>
      <c r="G7" s="3">
        <v>140</v>
      </c>
      <c r="H7" s="3"/>
      <c r="I7" s="3"/>
      <c r="J7" s="3">
        <v>64</v>
      </c>
      <c r="K7" s="3">
        <v>94</v>
      </c>
    </row>
    <row r="8" spans="1:11" ht="15.75" customHeight="1" x14ac:dyDescent="0.25">
      <c r="A8" s="2" t="s">
        <v>10</v>
      </c>
      <c r="B8" s="3">
        <v>9670</v>
      </c>
      <c r="C8" s="3">
        <v>823</v>
      </c>
      <c r="D8" s="3">
        <v>788</v>
      </c>
      <c r="E8" s="3"/>
      <c r="F8" s="3">
        <v>138</v>
      </c>
      <c r="G8" s="3">
        <v>129</v>
      </c>
      <c r="H8" s="3"/>
      <c r="I8" s="3"/>
      <c r="J8" s="3">
        <v>82</v>
      </c>
      <c r="K8" s="3">
        <v>61</v>
      </c>
    </row>
    <row r="9" spans="1:11" ht="15.75" customHeight="1" x14ac:dyDescent="0.25">
      <c r="A9" s="2" t="s">
        <v>11</v>
      </c>
      <c r="B9" s="3">
        <v>9008</v>
      </c>
      <c r="C9" s="3">
        <v>748</v>
      </c>
      <c r="D9" s="3">
        <v>780</v>
      </c>
      <c r="E9" s="3"/>
      <c r="F9" s="3">
        <v>146</v>
      </c>
      <c r="G9" s="3">
        <v>127</v>
      </c>
      <c r="H9" s="3"/>
      <c r="I9" s="3"/>
      <c r="J9" s="3">
        <v>76</v>
      </c>
      <c r="K9" s="3">
        <v>44</v>
      </c>
    </row>
    <row r="10" spans="1:11" ht="15.75" customHeight="1" x14ac:dyDescent="0.25">
      <c r="A10" s="2" t="s">
        <v>12</v>
      </c>
      <c r="B10" s="3">
        <v>7434</v>
      </c>
      <c r="C10" s="3">
        <v>632</v>
      </c>
      <c r="D10" s="3">
        <v>652</v>
      </c>
      <c r="E10" s="3"/>
      <c r="F10" s="3">
        <v>110</v>
      </c>
      <c r="G10" s="3">
        <v>94</v>
      </c>
      <c r="H10" s="3"/>
      <c r="I10" s="3"/>
      <c r="J10" s="3">
        <v>70</v>
      </c>
      <c r="K10" s="3">
        <v>62</v>
      </c>
    </row>
    <row r="11" spans="1:11" ht="15.75" customHeight="1" x14ac:dyDescent="0.25">
      <c r="A11" s="2" t="s">
        <v>13</v>
      </c>
      <c r="B11" s="3">
        <v>8459</v>
      </c>
      <c r="C11" s="3">
        <v>691</v>
      </c>
      <c r="D11" s="3">
        <v>697</v>
      </c>
      <c r="E11" s="3"/>
      <c r="F11" s="3">
        <v>131</v>
      </c>
      <c r="G11" s="3">
        <v>120</v>
      </c>
      <c r="H11" s="3"/>
      <c r="I11" s="3"/>
      <c r="J11" s="3">
        <v>60</v>
      </c>
      <c r="K11" s="3">
        <v>77</v>
      </c>
    </row>
    <row r="12" spans="1:11" ht="15.75" customHeight="1" x14ac:dyDescent="0.25">
      <c r="A12" s="2" t="s">
        <v>14</v>
      </c>
      <c r="B12" s="3">
        <v>10667</v>
      </c>
      <c r="C12" s="3">
        <v>861</v>
      </c>
      <c r="D12" s="3">
        <v>860</v>
      </c>
      <c r="E12" s="3"/>
      <c r="F12" s="3">
        <v>165</v>
      </c>
      <c r="G12" s="3">
        <v>153</v>
      </c>
      <c r="H12" s="3"/>
      <c r="I12" s="3"/>
      <c r="J12" s="3">
        <v>97</v>
      </c>
      <c r="K12" s="3">
        <v>98</v>
      </c>
    </row>
    <row r="13" spans="1:11" ht="15.75" customHeight="1" x14ac:dyDescent="0.25">
      <c r="A13" s="2" t="s">
        <v>15</v>
      </c>
      <c r="B13" s="3">
        <v>10660</v>
      </c>
      <c r="C13" s="3">
        <v>867</v>
      </c>
      <c r="D13" s="3">
        <v>864</v>
      </c>
      <c r="E13" s="3"/>
      <c r="F13" s="3">
        <v>196</v>
      </c>
      <c r="G13" s="3">
        <v>143</v>
      </c>
      <c r="H13" s="3"/>
      <c r="I13" s="3"/>
      <c r="J13" s="3">
        <v>105</v>
      </c>
      <c r="K13" s="3">
        <v>71</v>
      </c>
    </row>
    <row r="14" spans="1:11" ht="15.75" customHeight="1" x14ac:dyDescent="0.25">
      <c r="A14" s="2" t="s">
        <v>16</v>
      </c>
      <c r="B14" s="3">
        <v>9947</v>
      </c>
      <c r="C14" s="3">
        <v>838</v>
      </c>
      <c r="D14" s="3">
        <v>801</v>
      </c>
      <c r="E14" s="3"/>
      <c r="F14" s="3">
        <v>162</v>
      </c>
      <c r="G14" s="3">
        <v>128</v>
      </c>
      <c r="H14" s="3"/>
      <c r="I14" s="3"/>
      <c r="J14" s="3">
        <v>92</v>
      </c>
      <c r="K14" s="3">
        <v>70</v>
      </c>
    </row>
    <row r="15" spans="1:11" ht="15.75" customHeight="1" x14ac:dyDescent="0.25">
      <c r="A15" s="2" t="s">
        <v>17</v>
      </c>
      <c r="B15" s="3">
        <v>8324</v>
      </c>
      <c r="C15" s="3">
        <v>665</v>
      </c>
      <c r="D15" s="3">
        <v>642</v>
      </c>
      <c r="E15" s="3"/>
      <c r="F15" s="3">
        <v>127</v>
      </c>
      <c r="G15" s="3">
        <v>122</v>
      </c>
      <c r="H15" s="3"/>
      <c r="I15" s="3"/>
      <c r="J15" s="3">
        <v>56</v>
      </c>
      <c r="K15" s="3">
        <v>68</v>
      </c>
    </row>
    <row r="16" spans="1:11" ht="15.75" customHeight="1" x14ac:dyDescent="0.25">
      <c r="A16" s="2" t="s">
        <v>18</v>
      </c>
      <c r="B16" s="3">
        <v>9434</v>
      </c>
      <c r="C16" s="3">
        <v>673</v>
      </c>
      <c r="D16" s="3">
        <v>697</v>
      </c>
      <c r="E16" s="3"/>
      <c r="F16" s="3">
        <v>220</v>
      </c>
      <c r="G16" s="3">
        <v>194</v>
      </c>
      <c r="H16" s="3"/>
      <c r="I16" s="3"/>
      <c r="J16" s="3">
        <v>122</v>
      </c>
      <c r="K16" s="3">
        <v>94</v>
      </c>
    </row>
    <row r="17" spans="1:11" ht="15.75" customHeight="1" x14ac:dyDescent="0.25">
      <c r="A17" s="2" t="s">
        <v>19</v>
      </c>
      <c r="B17" s="3">
        <v>8687</v>
      </c>
      <c r="C17" s="3">
        <v>691</v>
      </c>
      <c r="D17" s="3">
        <v>669</v>
      </c>
      <c r="E17" s="3"/>
      <c r="F17" s="3">
        <v>176</v>
      </c>
      <c r="G17" s="3">
        <v>127</v>
      </c>
      <c r="H17" s="3"/>
      <c r="I17" s="3"/>
      <c r="J17" s="3">
        <v>128</v>
      </c>
      <c r="K17" s="3">
        <v>81</v>
      </c>
    </row>
    <row r="18" spans="1:11" ht="15.75" customHeight="1" x14ac:dyDescent="0.25">
      <c r="A18" s="2" t="s">
        <v>20</v>
      </c>
      <c r="B18" s="3">
        <v>8896</v>
      </c>
      <c r="C18" s="3">
        <v>708</v>
      </c>
      <c r="D18" s="3">
        <v>693</v>
      </c>
      <c r="E18" s="3"/>
      <c r="F18" s="3">
        <v>161</v>
      </c>
      <c r="G18" s="3">
        <v>153</v>
      </c>
      <c r="H18" s="3"/>
      <c r="I18" s="3"/>
      <c r="J18" s="3">
        <v>104</v>
      </c>
      <c r="K18" s="3">
        <v>101</v>
      </c>
    </row>
    <row r="19" spans="1:11" ht="15.75" customHeight="1" x14ac:dyDescent="0.25">
      <c r="A19" s="2" t="s">
        <v>21</v>
      </c>
      <c r="B19" s="3">
        <v>9535</v>
      </c>
      <c r="C19" s="3">
        <v>759</v>
      </c>
      <c r="D19" s="3">
        <v>771</v>
      </c>
      <c r="E19" s="3"/>
      <c r="F19" s="3">
        <v>233</v>
      </c>
      <c r="G19" s="3">
        <v>213</v>
      </c>
      <c r="H19" s="3"/>
      <c r="I19" s="3"/>
      <c r="J19" s="3">
        <v>124</v>
      </c>
      <c r="K19" s="3">
        <v>119</v>
      </c>
    </row>
    <row r="20" spans="1:11" ht="15.75" customHeight="1" x14ac:dyDescent="0.25">
      <c r="A20" s="2" t="s">
        <v>22</v>
      </c>
      <c r="B20" s="3">
        <v>9363</v>
      </c>
      <c r="C20" s="3">
        <v>736</v>
      </c>
      <c r="D20" s="3">
        <v>736</v>
      </c>
      <c r="E20" s="3"/>
      <c r="F20" s="3">
        <v>154</v>
      </c>
      <c r="G20" s="3">
        <v>162</v>
      </c>
      <c r="H20" s="3"/>
      <c r="I20" s="3"/>
      <c r="J20" s="3">
        <v>91</v>
      </c>
      <c r="K20" s="3">
        <v>120</v>
      </c>
    </row>
    <row r="21" spans="1:11" ht="15.75" customHeight="1" x14ac:dyDescent="0.25">
      <c r="A21" s="2" t="s">
        <v>23</v>
      </c>
      <c r="B21" s="3">
        <v>9327</v>
      </c>
      <c r="C21" s="3">
        <v>739</v>
      </c>
      <c r="D21" s="3">
        <v>727</v>
      </c>
      <c r="E21" s="3"/>
      <c r="F21" s="3">
        <v>196</v>
      </c>
      <c r="G21" s="3">
        <v>201</v>
      </c>
      <c r="H21" s="3"/>
      <c r="I21" s="3"/>
      <c r="J21" s="3">
        <v>86</v>
      </c>
      <c r="K21" s="3">
        <v>96</v>
      </c>
    </row>
    <row r="22" spans="1:11" ht="15.75" customHeight="1" x14ac:dyDescent="0.25">
      <c r="A22" s="2" t="s">
        <v>24</v>
      </c>
      <c r="B22" s="3">
        <v>9345</v>
      </c>
      <c r="C22" s="3">
        <v>734</v>
      </c>
      <c r="D22" s="3">
        <v>728</v>
      </c>
      <c r="E22" s="3"/>
      <c r="F22" s="3">
        <v>167</v>
      </c>
      <c r="G22" s="3">
        <v>207</v>
      </c>
      <c r="H22" s="3"/>
      <c r="I22" s="3"/>
      <c r="J22" s="3">
        <v>75</v>
      </c>
      <c r="K22" s="3">
        <v>67</v>
      </c>
    </row>
    <row r="23" spans="1:11" ht="15.75" customHeight="1" x14ac:dyDescent="0.25">
      <c r="A23" s="2" t="s">
        <v>25</v>
      </c>
      <c r="B23" s="3">
        <v>8890</v>
      </c>
      <c r="C23" s="3">
        <v>706</v>
      </c>
      <c r="D23" s="3">
        <v>722</v>
      </c>
      <c r="E23" s="3"/>
      <c r="F23" s="3">
        <v>174</v>
      </c>
      <c r="G23" s="3">
        <v>182</v>
      </c>
      <c r="H23" s="3"/>
      <c r="I23" s="3"/>
      <c r="J23" s="3">
        <v>101</v>
      </c>
      <c r="K23" s="3">
        <v>123</v>
      </c>
    </row>
    <row r="24" spans="1:11" ht="15.75" customHeight="1" x14ac:dyDescent="0.25">
      <c r="A24" s="2" t="s">
        <v>26</v>
      </c>
      <c r="B24" s="3">
        <v>8460</v>
      </c>
      <c r="C24" s="3">
        <v>681</v>
      </c>
      <c r="D24" s="3">
        <v>695</v>
      </c>
      <c r="E24" s="3"/>
      <c r="F24" s="3">
        <v>156</v>
      </c>
      <c r="G24" s="3">
        <v>142</v>
      </c>
      <c r="H24" s="3"/>
      <c r="I24" s="3"/>
      <c r="J24" s="3">
        <v>93</v>
      </c>
      <c r="K24" s="3">
        <v>100</v>
      </c>
    </row>
    <row r="25" spans="1:11" ht="15.75" customHeight="1" x14ac:dyDescent="0.25">
      <c r="A25" s="2" t="s">
        <v>27</v>
      </c>
      <c r="B25" s="3">
        <v>8836</v>
      </c>
      <c r="C25" s="3">
        <v>693</v>
      </c>
      <c r="D25" s="3">
        <v>724</v>
      </c>
      <c r="E25" s="3"/>
      <c r="F25" s="3">
        <v>206</v>
      </c>
      <c r="G25" s="3">
        <v>182</v>
      </c>
      <c r="H25" s="3"/>
      <c r="I25" s="3"/>
      <c r="J25" s="3">
        <v>67</v>
      </c>
      <c r="K25" s="3">
        <v>103</v>
      </c>
    </row>
    <row r="26" spans="1:11" ht="15.75" customHeight="1" x14ac:dyDescent="0.25">
      <c r="A26" s="2" t="s">
        <v>28</v>
      </c>
      <c r="B26" s="3">
        <v>9437</v>
      </c>
      <c r="C26" s="3">
        <v>788</v>
      </c>
      <c r="D26" s="3">
        <v>789</v>
      </c>
      <c r="E26" s="3"/>
      <c r="F26" s="2"/>
      <c r="G26" s="2"/>
      <c r="H26" s="2"/>
      <c r="I26" s="2"/>
      <c r="J26" s="4"/>
    </row>
    <row r="27" spans="1:11" ht="15.75" customHeight="1" x14ac:dyDescent="0.25">
      <c r="A27" s="2" t="s">
        <v>29</v>
      </c>
      <c r="B27" s="3">
        <v>9420</v>
      </c>
      <c r="C27" s="3">
        <v>781</v>
      </c>
      <c r="D27" s="3">
        <v>743</v>
      </c>
      <c r="E27" s="3"/>
      <c r="F27" s="2"/>
      <c r="G27" s="2"/>
      <c r="H27" s="2"/>
      <c r="I27" s="2"/>
      <c r="J27" s="4"/>
    </row>
    <row r="28" spans="1:11" ht="15.75" customHeight="1" x14ac:dyDescent="0.25">
      <c r="A28" s="2" t="s">
        <v>30</v>
      </c>
      <c r="B28" s="3">
        <v>9570</v>
      </c>
      <c r="C28" s="3">
        <v>805</v>
      </c>
      <c r="D28" s="3">
        <v>808</v>
      </c>
      <c r="E28" s="3"/>
      <c r="F28" s="2"/>
      <c r="G28" s="2"/>
      <c r="H28" s="2"/>
      <c r="I28" s="2"/>
      <c r="J28" s="4"/>
    </row>
    <row r="29" spans="1:11" ht="15.75" customHeight="1" x14ac:dyDescent="0.25">
      <c r="A29" s="2" t="s">
        <v>31</v>
      </c>
      <c r="B29" s="3">
        <v>9921</v>
      </c>
      <c r="C29" s="3">
        <v>830</v>
      </c>
      <c r="D29" s="3">
        <v>831</v>
      </c>
      <c r="E29" s="3"/>
      <c r="F29" s="2"/>
      <c r="G29" s="2"/>
      <c r="H29" s="2"/>
      <c r="I29" s="2"/>
      <c r="J29" s="4"/>
    </row>
    <row r="30" spans="1:11" ht="15.75" customHeight="1" x14ac:dyDescent="0.25">
      <c r="A30" s="2" t="s">
        <v>32</v>
      </c>
      <c r="B30" s="3">
        <v>9424</v>
      </c>
      <c r="C30" s="3">
        <v>781</v>
      </c>
      <c r="D30" s="3">
        <v>767</v>
      </c>
      <c r="E30" s="3"/>
      <c r="F30" s="2"/>
      <c r="G30" s="2"/>
      <c r="H30" s="2"/>
      <c r="I30" s="2"/>
      <c r="J30" s="4"/>
    </row>
    <row r="31" spans="1:11" ht="15.75" customHeight="1" x14ac:dyDescent="0.25">
      <c r="A31" s="2" t="s">
        <v>33</v>
      </c>
      <c r="B31" s="3">
        <v>9010</v>
      </c>
      <c r="C31" s="3">
        <v>756</v>
      </c>
      <c r="D31" s="3">
        <v>760</v>
      </c>
      <c r="E31" s="3"/>
      <c r="F31" s="2"/>
      <c r="G31" s="2"/>
      <c r="H31" s="2"/>
      <c r="I31" s="2"/>
      <c r="J31" s="4"/>
    </row>
    <row r="32" spans="1:11" x14ac:dyDescent="0.25">
      <c r="A32" s="2" t="s">
        <v>34</v>
      </c>
      <c r="B32" s="3">
        <v>9656</v>
      </c>
      <c r="C32" s="3">
        <v>825</v>
      </c>
      <c r="D32" s="3">
        <v>850</v>
      </c>
      <c r="E32" s="3"/>
      <c r="F32" s="2"/>
      <c r="G32" s="2"/>
      <c r="H32" s="2"/>
      <c r="I32" s="2"/>
      <c r="J32" s="4"/>
    </row>
    <row r="33" spans="1:11" x14ac:dyDescent="0.25">
      <c r="A33" s="2" t="s">
        <v>35</v>
      </c>
      <c r="B33" s="3">
        <v>10419</v>
      </c>
      <c r="C33" s="3">
        <v>874</v>
      </c>
      <c r="D33" s="3">
        <v>851</v>
      </c>
      <c r="E33" s="3"/>
      <c r="F33" s="2"/>
      <c r="G33" s="2"/>
      <c r="H33" s="2"/>
      <c r="I33" s="2"/>
      <c r="J33" s="4"/>
    </row>
    <row r="34" spans="1:11" x14ac:dyDescent="0.25">
      <c r="A34" s="2" t="s">
        <v>36</v>
      </c>
      <c r="B34" s="3">
        <v>9880</v>
      </c>
      <c r="C34" s="3">
        <v>830</v>
      </c>
      <c r="D34" s="3">
        <v>831</v>
      </c>
      <c r="E34" s="3"/>
      <c r="F34" s="2"/>
      <c r="G34" s="2"/>
      <c r="H34" s="2"/>
      <c r="I34" s="2"/>
      <c r="J34" s="4"/>
    </row>
    <row r="35" spans="1:11" x14ac:dyDescent="0.25">
      <c r="A35" s="2" t="s">
        <v>37</v>
      </c>
      <c r="B35" s="3">
        <v>10134</v>
      </c>
      <c r="C35" s="3">
        <v>801</v>
      </c>
      <c r="D35" s="3">
        <v>802</v>
      </c>
      <c r="E35" s="3"/>
      <c r="F35" s="2"/>
      <c r="G35" s="2"/>
      <c r="H35" s="2"/>
      <c r="I35" s="2"/>
      <c r="J35" s="4"/>
    </row>
    <row r="36" spans="1:11" x14ac:dyDescent="0.25">
      <c r="A36" s="2" t="s">
        <v>38</v>
      </c>
      <c r="B36" s="3">
        <v>9717</v>
      </c>
      <c r="C36" s="3">
        <v>814</v>
      </c>
      <c r="D36" s="3">
        <v>829</v>
      </c>
      <c r="E36" s="3"/>
      <c r="F36" s="2"/>
      <c r="G36" s="2"/>
      <c r="H36" s="2"/>
      <c r="I36" s="2"/>
      <c r="J36" s="4"/>
    </row>
    <row r="37" spans="1:11" x14ac:dyDescent="0.25">
      <c r="A37" s="2" t="s">
        <v>39</v>
      </c>
      <c r="B37" s="3">
        <v>9192</v>
      </c>
      <c r="C37" s="3">
        <v>735</v>
      </c>
      <c r="D37" s="3">
        <v>770</v>
      </c>
      <c r="E37" s="3"/>
      <c r="F37" s="2"/>
      <c r="G37" s="2"/>
      <c r="H37" s="2"/>
      <c r="I37" s="2"/>
      <c r="J37" s="4"/>
    </row>
    <row r="38" spans="1:11" x14ac:dyDescent="0.25">
      <c r="A38" s="2" t="s">
        <v>40</v>
      </c>
      <c r="B38" s="3">
        <v>8630</v>
      </c>
      <c r="C38" s="3">
        <v>743</v>
      </c>
      <c r="D38" s="3">
        <v>724</v>
      </c>
      <c r="E38" s="3"/>
      <c r="F38" s="2"/>
      <c r="G38" s="2"/>
      <c r="H38" s="2"/>
      <c r="I38" s="2"/>
      <c r="J38" s="4"/>
    </row>
    <row r="39" spans="1:11" x14ac:dyDescent="0.25">
      <c r="A39" s="2" t="s">
        <v>41</v>
      </c>
      <c r="B39" s="3">
        <v>8970</v>
      </c>
      <c r="C39" s="3">
        <v>722</v>
      </c>
      <c r="D39" s="3">
        <v>710</v>
      </c>
      <c r="E39" s="3"/>
      <c r="F39" s="2"/>
      <c r="G39" s="2"/>
      <c r="H39" s="2"/>
      <c r="I39" s="2"/>
      <c r="J39" s="4"/>
    </row>
    <row r="40" spans="1:11" x14ac:dyDescent="0.25">
      <c r="A40" s="2"/>
      <c r="B40" s="3"/>
      <c r="C40" s="3"/>
      <c r="D40" s="3"/>
      <c r="E40" s="3"/>
      <c r="F40" s="2"/>
      <c r="G40" s="2"/>
      <c r="H40" s="2"/>
      <c r="I40" s="2"/>
      <c r="J40" s="4"/>
    </row>
    <row r="41" spans="1:11" x14ac:dyDescent="0.25">
      <c r="A41" s="2"/>
      <c r="B41" s="3"/>
      <c r="C41" s="3"/>
      <c r="D41" s="3"/>
      <c r="E41" s="20" t="s">
        <v>64</v>
      </c>
      <c r="F41" s="13">
        <f>SUM(F3:F39)</f>
        <v>3785</v>
      </c>
      <c r="G41" s="13">
        <f>SUM(G3:G39)</f>
        <v>3423</v>
      </c>
      <c r="H41" s="13"/>
      <c r="I41" s="20" t="s">
        <v>64</v>
      </c>
      <c r="J41" s="13">
        <f>SUM(J3:J39)</f>
        <v>2033</v>
      </c>
      <c r="K41" s="13">
        <f>SUM(K3:K39)</f>
        <v>1945</v>
      </c>
    </row>
    <row r="42" spans="1:11" x14ac:dyDescent="0.25">
      <c r="E42" s="15" t="s">
        <v>65</v>
      </c>
      <c r="F42" s="15">
        <f>SUM(C3:C25)</f>
        <v>17293</v>
      </c>
      <c r="G42" s="15">
        <f>SUM(D3:D25)</f>
        <v>17260</v>
      </c>
      <c r="H42" s="15"/>
      <c r="I42" s="15" t="s">
        <v>65</v>
      </c>
      <c r="J42" s="15">
        <f>SUM(C3:C25)</f>
        <v>17293</v>
      </c>
      <c r="K42" s="15">
        <f>SUM(D3:D25)</f>
        <v>17260</v>
      </c>
    </row>
    <row r="44" spans="1:11" x14ac:dyDescent="0.25">
      <c r="E44" s="15" t="s">
        <v>71</v>
      </c>
      <c r="F44" s="9">
        <f>(F41+G41)/(F42+G42)</f>
        <v>0.20860706740369866</v>
      </c>
      <c r="I44" s="15" t="s">
        <v>71</v>
      </c>
      <c r="J44" s="9">
        <f>(J41+K41)/(J42+K42)</f>
        <v>0.11512748531241861</v>
      </c>
    </row>
    <row r="45" spans="1:11" x14ac:dyDescent="0.25">
      <c r="E45" s="15" t="s">
        <v>72</v>
      </c>
      <c r="F45" s="9">
        <f>SQRT(F44*(1-F44)*(1/F42 +1/G42))</f>
        <v>4.3716753852259364E-3</v>
      </c>
      <c r="I45" s="15" t="s">
        <v>72</v>
      </c>
      <c r="J45" s="9">
        <f>SQRT(J44*(1-J44)*(1/J42 +1/K42))</f>
        <v>3.4341335129324238E-3</v>
      </c>
    </row>
    <row r="46" spans="1:11" x14ac:dyDescent="0.25">
      <c r="E46" s="15" t="s">
        <v>66</v>
      </c>
      <c r="F46" s="9">
        <f>1.96*F45</f>
        <v>8.5684837550428355E-3</v>
      </c>
      <c r="I46" s="15" t="s">
        <v>66</v>
      </c>
      <c r="J46" s="9">
        <f>1.96*J45</f>
        <v>6.7309016853475505E-3</v>
      </c>
    </row>
    <row r="47" spans="1:11" x14ac:dyDescent="0.25">
      <c r="E47" s="15" t="s">
        <v>73</v>
      </c>
      <c r="F47" s="9">
        <f>(G41/G42)-(F41/F42)</f>
        <v>-2.0554874580361565E-2</v>
      </c>
      <c r="I47" s="15" t="s">
        <v>73</v>
      </c>
      <c r="J47" s="9">
        <f>(K41/K42)-(J41/J42)</f>
        <v>-4.8737226745441675E-3</v>
      </c>
    </row>
    <row r="48" spans="1:11" x14ac:dyDescent="0.25">
      <c r="E48" s="15" t="s">
        <v>59</v>
      </c>
      <c r="F48" s="9">
        <f>F47+F46</f>
        <v>-1.198639082531873E-2</v>
      </c>
      <c r="I48" s="15" t="s">
        <v>59</v>
      </c>
      <c r="J48" s="9">
        <f>J47+J46</f>
        <v>1.857179010803383E-3</v>
      </c>
    </row>
    <row r="49" spans="1:10" x14ac:dyDescent="0.25">
      <c r="E49" s="15" t="s">
        <v>60</v>
      </c>
      <c r="F49" s="9">
        <f>F47-F46</f>
        <v>-2.9123358335404401E-2</v>
      </c>
      <c r="I49" s="15" t="s">
        <v>60</v>
      </c>
      <c r="J49" s="9">
        <f>J47-J46</f>
        <v>-1.1604624359891718E-2</v>
      </c>
    </row>
    <row r="51" spans="1:10" x14ac:dyDescent="0.25">
      <c r="E51" s="15" t="s">
        <v>68</v>
      </c>
      <c r="I51" s="15" t="s">
        <v>68</v>
      </c>
    </row>
    <row r="52" spans="1:10" x14ac:dyDescent="0.25">
      <c r="E52" s="15" t="s">
        <v>69</v>
      </c>
      <c r="I52" s="15" t="s">
        <v>69</v>
      </c>
    </row>
    <row r="54" spans="1:10" x14ac:dyDescent="0.25">
      <c r="E54" s="15" t="s">
        <v>70</v>
      </c>
      <c r="F54">
        <v>0.01</v>
      </c>
      <c r="I54" s="15" t="s">
        <v>70</v>
      </c>
      <c r="J54">
        <v>7.4999999999999997E-3</v>
      </c>
    </row>
    <row r="57" spans="1:10" x14ac:dyDescent="0.25">
      <c r="A57" s="21"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workbookViewId="0">
      <selection activeCell="H3" sqref="H3:H25"/>
    </sheetView>
  </sheetViews>
  <sheetFormatPr defaultColWidth="14.44140625" defaultRowHeight="13.2" x14ac:dyDescent="0.25"/>
  <cols>
    <col min="5" max="5" width="33.33203125" bestFit="1" customWidth="1"/>
    <col min="8" max="8" width="13.44140625" customWidth="1"/>
  </cols>
  <sheetData>
    <row r="1" spans="1:12" x14ac:dyDescent="0.25">
      <c r="C1" s="15" t="s">
        <v>42</v>
      </c>
      <c r="D1" s="15" t="s">
        <v>43</v>
      </c>
      <c r="F1" s="15" t="s">
        <v>42</v>
      </c>
      <c r="G1" s="15" t="s">
        <v>43</v>
      </c>
      <c r="H1" s="15" t="s">
        <v>48</v>
      </c>
      <c r="I1" s="15"/>
      <c r="J1" s="15" t="s">
        <v>42</v>
      </c>
      <c r="K1" s="15" t="s">
        <v>43</v>
      </c>
      <c r="L1" s="15" t="s">
        <v>48</v>
      </c>
    </row>
    <row r="2" spans="1:12" ht="15.75" customHeight="1" x14ac:dyDescent="0.25">
      <c r="A2" s="2" t="s">
        <v>0</v>
      </c>
      <c r="B2" s="2" t="s">
        <v>1</v>
      </c>
      <c r="C2" s="2" t="s">
        <v>2</v>
      </c>
      <c r="D2" s="13" t="s">
        <v>2</v>
      </c>
      <c r="E2" s="2"/>
      <c r="F2" s="2" t="s">
        <v>3</v>
      </c>
      <c r="G2" s="13" t="s">
        <v>3</v>
      </c>
      <c r="H2" s="13" t="s">
        <v>74</v>
      </c>
      <c r="I2" s="2"/>
      <c r="J2" s="2" t="s">
        <v>4</v>
      </c>
      <c r="K2" s="13" t="s">
        <v>4</v>
      </c>
      <c r="L2" s="13" t="s">
        <v>74</v>
      </c>
    </row>
    <row r="3" spans="1:12" ht="15.75" customHeight="1" x14ac:dyDescent="0.25">
      <c r="A3" s="2" t="s">
        <v>5</v>
      </c>
      <c r="B3" s="3">
        <v>7723</v>
      </c>
      <c r="C3" s="3">
        <v>687</v>
      </c>
      <c r="D3" s="3">
        <v>686</v>
      </c>
      <c r="E3" s="3"/>
      <c r="F3" s="3">
        <v>134</v>
      </c>
      <c r="G3" s="3">
        <v>105</v>
      </c>
      <c r="H3" s="3">
        <f>IF((G3-F3)&gt;0,1, 0)</f>
        <v>0</v>
      </c>
      <c r="I3" s="3"/>
      <c r="J3" s="3">
        <v>70</v>
      </c>
      <c r="K3" s="3">
        <v>34</v>
      </c>
      <c r="L3" s="3">
        <f>IF((K3-J3)&gt;=0,1, 0)</f>
        <v>0</v>
      </c>
    </row>
    <row r="4" spans="1:12" ht="15.75" customHeight="1" x14ac:dyDescent="0.25">
      <c r="A4" s="2" t="s">
        <v>6</v>
      </c>
      <c r="B4" s="3">
        <v>9102</v>
      </c>
      <c r="C4" s="3">
        <v>779</v>
      </c>
      <c r="D4" s="3">
        <v>785</v>
      </c>
      <c r="E4" s="3"/>
      <c r="F4" s="3">
        <v>147</v>
      </c>
      <c r="G4" s="3">
        <v>116</v>
      </c>
      <c r="H4" s="3">
        <f t="shared" ref="H4:H25" si="0">IF((G4-F4)&gt;0,1, 0)</f>
        <v>0</v>
      </c>
      <c r="I4" s="3"/>
      <c r="J4" s="3">
        <v>70</v>
      </c>
      <c r="K4" s="3">
        <v>91</v>
      </c>
      <c r="L4" s="3">
        <f t="shared" ref="L4:L25" si="1">IF((K4-J4)&gt;=0,1, 0)</f>
        <v>1</v>
      </c>
    </row>
    <row r="5" spans="1:12" ht="15.75" customHeight="1" x14ac:dyDescent="0.25">
      <c r="A5" s="2" t="s">
        <v>7</v>
      </c>
      <c r="B5" s="3">
        <v>10511</v>
      </c>
      <c r="C5" s="3">
        <v>909</v>
      </c>
      <c r="D5" s="3">
        <v>884</v>
      </c>
      <c r="E5" s="3"/>
      <c r="F5" s="3">
        <v>167</v>
      </c>
      <c r="G5" s="3">
        <v>145</v>
      </c>
      <c r="H5" s="3">
        <f t="shared" si="0"/>
        <v>0</v>
      </c>
      <c r="I5" s="3"/>
      <c r="J5" s="3">
        <v>95</v>
      </c>
      <c r="K5" s="3">
        <v>79</v>
      </c>
      <c r="L5" s="3">
        <f t="shared" si="1"/>
        <v>0</v>
      </c>
    </row>
    <row r="6" spans="1:12" ht="15.75" customHeight="1" x14ac:dyDescent="0.25">
      <c r="A6" s="2" t="s">
        <v>8</v>
      </c>
      <c r="B6" s="3">
        <v>9871</v>
      </c>
      <c r="C6" s="3">
        <v>836</v>
      </c>
      <c r="D6" s="3">
        <v>827</v>
      </c>
      <c r="E6" s="3"/>
      <c r="F6" s="3">
        <v>156</v>
      </c>
      <c r="G6" s="3">
        <v>138</v>
      </c>
      <c r="H6" s="3">
        <f t="shared" si="0"/>
        <v>0</v>
      </c>
      <c r="I6" s="3"/>
      <c r="J6" s="3">
        <v>105</v>
      </c>
      <c r="K6" s="3">
        <v>92</v>
      </c>
      <c r="L6" s="3">
        <f t="shared" si="1"/>
        <v>0</v>
      </c>
    </row>
    <row r="7" spans="1:12" ht="15.75" customHeight="1" x14ac:dyDescent="0.25">
      <c r="A7" s="2" t="s">
        <v>9</v>
      </c>
      <c r="B7" s="3">
        <v>10014</v>
      </c>
      <c r="C7" s="3">
        <v>837</v>
      </c>
      <c r="D7" s="3">
        <v>832</v>
      </c>
      <c r="E7" s="3"/>
      <c r="F7" s="3">
        <v>163</v>
      </c>
      <c r="G7" s="3">
        <v>140</v>
      </c>
      <c r="H7" s="3">
        <f t="shared" si="0"/>
        <v>0</v>
      </c>
      <c r="I7" s="3"/>
      <c r="J7" s="3">
        <v>64</v>
      </c>
      <c r="K7" s="3">
        <v>94</v>
      </c>
      <c r="L7" s="3">
        <f t="shared" si="1"/>
        <v>1</v>
      </c>
    </row>
    <row r="8" spans="1:12" ht="15.75" customHeight="1" x14ac:dyDescent="0.25">
      <c r="A8" s="2" t="s">
        <v>10</v>
      </c>
      <c r="B8" s="3">
        <v>9670</v>
      </c>
      <c r="C8" s="3">
        <v>823</v>
      </c>
      <c r="D8" s="3">
        <v>788</v>
      </c>
      <c r="E8" s="3"/>
      <c r="F8" s="3">
        <v>138</v>
      </c>
      <c r="G8" s="3">
        <v>129</v>
      </c>
      <c r="H8" s="3">
        <f t="shared" si="0"/>
        <v>0</v>
      </c>
      <c r="I8" s="3"/>
      <c r="J8" s="3">
        <v>82</v>
      </c>
      <c r="K8" s="3">
        <v>61</v>
      </c>
      <c r="L8" s="3">
        <f t="shared" si="1"/>
        <v>0</v>
      </c>
    </row>
    <row r="9" spans="1:12" ht="15.75" customHeight="1" x14ac:dyDescent="0.25">
      <c r="A9" s="2" t="s">
        <v>11</v>
      </c>
      <c r="B9" s="3">
        <v>9008</v>
      </c>
      <c r="C9" s="3">
        <v>748</v>
      </c>
      <c r="D9" s="3">
        <v>780</v>
      </c>
      <c r="E9" s="3"/>
      <c r="F9" s="3">
        <v>146</v>
      </c>
      <c r="G9" s="3">
        <v>127</v>
      </c>
      <c r="H9" s="3">
        <f t="shared" si="0"/>
        <v>0</v>
      </c>
      <c r="I9" s="3"/>
      <c r="J9" s="3">
        <v>76</v>
      </c>
      <c r="K9" s="3">
        <v>44</v>
      </c>
      <c r="L9" s="3">
        <f t="shared" si="1"/>
        <v>0</v>
      </c>
    </row>
    <row r="10" spans="1:12" ht="15.75" customHeight="1" x14ac:dyDescent="0.25">
      <c r="A10" s="2" t="s">
        <v>12</v>
      </c>
      <c r="B10" s="3">
        <v>7434</v>
      </c>
      <c r="C10" s="3">
        <v>632</v>
      </c>
      <c r="D10" s="3">
        <v>652</v>
      </c>
      <c r="E10" s="3"/>
      <c r="F10" s="3">
        <v>110</v>
      </c>
      <c r="G10" s="3">
        <v>94</v>
      </c>
      <c r="H10" s="3">
        <f t="shared" si="0"/>
        <v>0</v>
      </c>
      <c r="I10" s="3"/>
      <c r="J10" s="3">
        <v>70</v>
      </c>
      <c r="K10" s="3">
        <v>62</v>
      </c>
      <c r="L10" s="3">
        <f t="shared" si="1"/>
        <v>0</v>
      </c>
    </row>
    <row r="11" spans="1:12" ht="15.75" customHeight="1" x14ac:dyDescent="0.25">
      <c r="A11" s="2" t="s">
        <v>13</v>
      </c>
      <c r="B11" s="3">
        <v>8459</v>
      </c>
      <c r="C11" s="3">
        <v>691</v>
      </c>
      <c r="D11" s="3">
        <v>697</v>
      </c>
      <c r="E11" s="3"/>
      <c r="F11" s="3">
        <v>131</v>
      </c>
      <c r="G11" s="3">
        <v>120</v>
      </c>
      <c r="H11" s="3">
        <f t="shared" si="0"/>
        <v>0</v>
      </c>
      <c r="I11" s="3"/>
      <c r="J11" s="3">
        <v>60</v>
      </c>
      <c r="K11" s="3">
        <v>77</v>
      </c>
      <c r="L11" s="3">
        <f t="shared" si="1"/>
        <v>1</v>
      </c>
    </row>
    <row r="12" spans="1:12" ht="15.75" customHeight="1" x14ac:dyDescent="0.25">
      <c r="A12" s="2" t="s">
        <v>14</v>
      </c>
      <c r="B12" s="3">
        <v>10667</v>
      </c>
      <c r="C12" s="3">
        <v>861</v>
      </c>
      <c r="D12" s="3">
        <v>860</v>
      </c>
      <c r="E12" s="3"/>
      <c r="F12" s="3">
        <v>165</v>
      </c>
      <c r="G12" s="3">
        <v>153</v>
      </c>
      <c r="H12" s="3">
        <f t="shared" si="0"/>
        <v>0</v>
      </c>
      <c r="I12" s="3"/>
      <c r="J12" s="3">
        <v>97</v>
      </c>
      <c r="K12" s="3">
        <v>98</v>
      </c>
      <c r="L12" s="3">
        <f t="shared" si="1"/>
        <v>1</v>
      </c>
    </row>
    <row r="13" spans="1:12" ht="15.75" customHeight="1" x14ac:dyDescent="0.25">
      <c r="A13" s="2" t="s">
        <v>15</v>
      </c>
      <c r="B13" s="3">
        <v>10660</v>
      </c>
      <c r="C13" s="3">
        <v>867</v>
      </c>
      <c r="D13" s="3">
        <v>864</v>
      </c>
      <c r="E13" s="3"/>
      <c r="F13" s="3">
        <v>196</v>
      </c>
      <c r="G13" s="3">
        <v>143</v>
      </c>
      <c r="H13" s="3">
        <f t="shared" si="0"/>
        <v>0</v>
      </c>
      <c r="I13" s="3"/>
      <c r="J13" s="3">
        <v>105</v>
      </c>
      <c r="K13" s="3">
        <v>71</v>
      </c>
      <c r="L13" s="3">
        <f t="shared" si="1"/>
        <v>0</v>
      </c>
    </row>
    <row r="14" spans="1:12" ht="15.75" customHeight="1" x14ac:dyDescent="0.25">
      <c r="A14" s="2" t="s">
        <v>16</v>
      </c>
      <c r="B14" s="3">
        <v>9947</v>
      </c>
      <c r="C14" s="3">
        <v>838</v>
      </c>
      <c r="D14" s="3">
        <v>801</v>
      </c>
      <c r="E14" s="3"/>
      <c r="F14" s="3">
        <v>162</v>
      </c>
      <c r="G14" s="3">
        <v>128</v>
      </c>
      <c r="H14" s="3">
        <f t="shared" si="0"/>
        <v>0</v>
      </c>
      <c r="I14" s="3"/>
      <c r="J14" s="3">
        <v>92</v>
      </c>
      <c r="K14" s="3">
        <v>70</v>
      </c>
      <c r="L14" s="3">
        <f t="shared" si="1"/>
        <v>0</v>
      </c>
    </row>
    <row r="15" spans="1:12" ht="15.75" customHeight="1" x14ac:dyDescent="0.25">
      <c r="A15" s="2" t="s">
        <v>17</v>
      </c>
      <c r="B15" s="3">
        <v>8324</v>
      </c>
      <c r="C15" s="3">
        <v>665</v>
      </c>
      <c r="D15" s="3">
        <v>642</v>
      </c>
      <c r="E15" s="3"/>
      <c r="F15" s="3">
        <v>127</v>
      </c>
      <c r="G15" s="3">
        <v>122</v>
      </c>
      <c r="H15" s="3">
        <f t="shared" si="0"/>
        <v>0</v>
      </c>
      <c r="I15" s="3"/>
      <c r="J15" s="3">
        <v>56</v>
      </c>
      <c r="K15" s="3">
        <v>68</v>
      </c>
      <c r="L15" s="3">
        <f t="shared" si="1"/>
        <v>1</v>
      </c>
    </row>
    <row r="16" spans="1:12" ht="15.75" customHeight="1" x14ac:dyDescent="0.25">
      <c r="A16" s="2" t="s">
        <v>18</v>
      </c>
      <c r="B16" s="3">
        <v>9434</v>
      </c>
      <c r="C16" s="3">
        <v>673</v>
      </c>
      <c r="D16" s="3">
        <v>697</v>
      </c>
      <c r="E16" s="3"/>
      <c r="F16" s="3">
        <v>220</v>
      </c>
      <c r="G16" s="3">
        <v>194</v>
      </c>
      <c r="H16" s="3">
        <f t="shared" si="0"/>
        <v>0</v>
      </c>
      <c r="I16" s="3"/>
      <c r="J16" s="3">
        <v>122</v>
      </c>
      <c r="K16" s="3">
        <v>94</v>
      </c>
      <c r="L16" s="3">
        <f t="shared" si="1"/>
        <v>0</v>
      </c>
    </row>
    <row r="17" spans="1:12" ht="15.75" customHeight="1" x14ac:dyDescent="0.25">
      <c r="A17" s="2" t="s">
        <v>19</v>
      </c>
      <c r="B17" s="3">
        <v>8687</v>
      </c>
      <c r="C17" s="3">
        <v>691</v>
      </c>
      <c r="D17" s="3">
        <v>669</v>
      </c>
      <c r="E17" s="3"/>
      <c r="F17" s="3">
        <v>176</v>
      </c>
      <c r="G17" s="3">
        <v>127</v>
      </c>
      <c r="H17" s="3">
        <f t="shared" si="0"/>
        <v>0</v>
      </c>
      <c r="I17" s="3"/>
      <c r="J17" s="3">
        <v>128</v>
      </c>
      <c r="K17" s="3">
        <v>81</v>
      </c>
      <c r="L17" s="3">
        <f t="shared" si="1"/>
        <v>0</v>
      </c>
    </row>
    <row r="18" spans="1:12" ht="15.75" customHeight="1" x14ac:dyDescent="0.25">
      <c r="A18" s="2" t="s">
        <v>20</v>
      </c>
      <c r="B18" s="3">
        <v>8896</v>
      </c>
      <c r="C18" s="3">
        <v>708</v>
      </c>
      <c r="D18" s="3">
        <v>693</v>
      </c>
      <c r="E18" s="3"/>
      <c r="F18" s="3">
        <v>161</v>
      </c>
      <c r="G18" s="3">
        <v>153</v>
      </c>
      <c r="H18" s="3">
        <f t="shared" si="0"/>
        <v>0</v>
      </c>
      <c r="I18" s="3"/>
      <c r="J18" s="3">
        <v>104</v>
      </c>
      <c r="K18" s="3">
        <v>101</v>
      </c>
      <c r="L18" s="3">
        <f t="shared" si="1"/>
        <v>0</v>
      </c>
    </row>
    <row r="19" spans="1:12" ht="15.75" customHeight="1" x14ac:dyDescent="0.25">
      <c r="A19" s="2" t="s">
        <v>21</v>
      </c>
      <c r="B19" s="3">
        <v>9535</v>
      </c>
      <c r="C19" s="3">
        <v>759</v>
      </c>
      <c r="D19" s="3">
        <v>771</v>
      </c>
      <c r="E19" s="3"/>
      <c r="F19" s="3">
        <v>233</v>
      </c>
      <c r="G19" s="3">
        <v>213</v>
      </c>
      <c r="H19" s="3">
        <f t="shared" si="0"/>
        <v>0</v>
      </c>
      <c r="I19" s="3"/>
      <c r="J19" s="3">
        <v>124</v>
      </c>
      <c r="K19" s="3">
        <v>119</v>
      </c>
      <c r="L19" s="3">
        <f t="shared" si="1"/>
        <v>0</v>
      </c>
    </row>
    <row r="20" spans="1:12" ht="15.75" customHeight="1" x14ac:dyDescent="0.25">
      <c r="A20" s="2" t="s">
        <v>22</v>
      </c>
      <c r="B20" s="3">
        <v>9363</v>
      </c>
      <c r="C20" s="3">
        <v>736</v>
      </c>
      <c r="D20" s="3">
        <v>736</v>
      </c>
      <c r="E20" s="3"/>
      <c r="F20" s="3">
        <v>154</v>
      </c>
      <c r="G20" s="3">
        <v>162</v>
      </c>
      <c r="H20" s="3">
        <f t="shared" si="0"/>
        <v>1</v>
      </c>
      <c r="I20" s="3"/>
      <c r="J20" s="3">
        <v>91</v>
      </c>
      <c r="K20" s="3">
        <v>120</v>
      </c>
      <c r="L20" s="3">
        <f t="shared" si="1"/>
        <v>1</v>
      </c>
    </row>
    <row r="21" spans="1:12" ht="15.75" customHeight="1" x14ac:dyDescent="0.25">
      <c r="A21" s="2" t="s">
        <v>23</v>
      </c>
      <c r="B21" s="3">
        <v>9327</v>
      </c>
      <c r="C21" s="3">
        <v>739</v>
      </c>
      <c r="D21" s="3">
        <v>727</v>
      </c>
      <c r="E21" s="3"/>
      <c r="F21" s="3">
        <v>196</v>
      </c>
      <c r="G21" s="3">
        <v>201</v>
      </c>
      <c r="H21" s="3">
        <f t="shared" si="0"/>
        <v>1</v>
      </c>
      <c r="I21" s="3"/>
      <c r="J21" s="3">
        <v>86</v>
      </c>
      <c r="K21" s="3">
        <v>96</v>
      </c>
      <c r="L21" s="3">
        <f t="shared" si="1"/>
        <v>1</v>
      </c>
    </row>
    <row r="22" spans="1:12" ht="15.75" customHeight="1" x14ac:dyDescent="0.25">
      <c r="A22" s="2" t="s">
        <v>24</v>
      </c>
      <c r="B22" s="3">
        <v>9345</v>
      </c>
      <c r="C22" s="3">
        <v>734</v>
      </c>
      <c r="D22" s="3">
        <v>728</v>
      </c>
      <c r="E22" s="3"/>
      <c r="F22" s="3">
        <v>167</v>
      </c>
      <c r="G22" s="3">
        <v>207</v>
      </c>
      <c r="H22" s="3">
        <f t="shared" si="0"/>
        <v>1</v>
      </c>
      <c r="I22" s="3"/>
      <c r="J22" s="3">
        <v>75</v>
      </c>
      <c r="K22" s="3">
        <v>67</v>
      </c>
      <c r="L22" s="3">
        <f t="shared" si="1"/>
        <v>0</v>
      </c>
    </row>
    <row r="23" spans="1:12" ht="15.75" customHeight="1" x14ac:dyDescent="0.25">
      <c r="A23" s="2" t="s">
        <v>25</v>
      </c>
      <c r="B23" s="3">
        <v>8890</v>
      </c>
      <c r="C23" s="3">
        <v>706</v>
      </c>
      <c r="D23" s="3">
        <v>722</v>
      </c>
      <c r="E23" s="3"/>
      <c r="F23" s="3">
        <v>174</v>
      </c>
      <c r="G23" s="3">
        <v>182</v>
      </c>
      <c r="H23" s="3">
        <f t="shared" si="0"/>
        <v>1</v>
      </c>
      <c r="I23" s="3"/>
      <c r="J23" s="3">
        <v>101</v>
      </c>
      <c r="K23" s="3">
        <v>123</v>
      </c>
      <c r="L23" s="3">
        <f t="shared" si="1"/>
        <v>1</v>
      </c>
    </row>
    <row r="24" spans="1:12" ht="15.75" customHeight="1" x14ac:dyDescent="0.25">
      <c r="A24" s="2" t="s">
        <v>26</v>
      </c>
      <c r="B24" s="3">
        <v>8460</v>
      </c>
      <c r="C24" s="3">
        <v>681</v>
      </c>
      <c r="D24" s="3">
        <v>695</v>
      </c>
      <c r="E24" s="3"/>
      <c r="F24" s="3">
        <v>156</v>
      </c>
      <c r="G24" s="3">
        <v>142</v>
      </c>
      <c r="H24" s="3">
        <f t="shared" si="0"/>
        <v>0</v>
      </c>
      <c r="I24" s="3"/>
      <c r="J24" s="3">
        <v>93</v>
      </c>
      <c r="K24" s="3">
        <v>100</v>
      </c>
      <c r="L24" s="3">
        <f t="shared" si="1"/>
        <v>1</v>
      </c>
    </row>
    <row r="25" spans="1:12" ht="15.75" customHeight="1" x14ac:dyDescent="0.25">
      <c r="A25" s="2" t="s">
        <v>27</v>
      </c>
      <c r="B25" s="3">
        <v>8836</v>
      </c>
      <c r="C25" s="3">
        <v>693</v>
      </c>
      <c r="D25" s="3">
        <v>724</v>
      </c>
      <c r="E25" s="3"/>
      <c r="F25" s="3">
        <v>206</v>
      </c>
      <c r="G25" s="3">
        <v>182</v>
      </c>
      <c r="H25" s="3">
        <f t="shared" si="0"/>
        <v>0</v>
      </c>
      <c r="I25" s="3"/>
      <c r="J25" s="3">
        <v>67</v>
      </c>
      <c r="K25" s="3">
        <v>103</v>
      </c>
      <c r="L25" s="3">
        <f t="shared" si="1"/>
        <v>1</v>
      </c>
    </row>
    <row r="26" spans="1:12" ht="15.75" customHeight="1" x14ac:dyDescent="0.25">
      <c r="A26" s="2" t="s">
        <v>28</v>
      </c>
      <c r="B26" s="3">
        <v>9437</v>
      </c>
      <c r="C26" s="3">
        <v>788</v>
      </c>
      <c r="D26" s="3">
        <v>789</v>
      </c>
      <c r="E26" s="3"/>
      <c r="F26" s="2"/>
      <c r="G26" s="2"/>
      <c r="H26" s="2"/>
      <c r="I26" s="2"/>
      <c r="J26" s="4"/>
    </row>
    <row r="27" spans="1:12" ht="15.75" customHeight="1" x14ac:dyDescent="0.25">
      <c r="A27" s="2" t="s">
        <v>29</v>
      </c>
      <c r="B27" s="3">
        <v>9420</v>
      </c>
      <c r="C27" s="3">
        <v>781</v>
      </c>
      <c r="D27" s="3">
        <v>743</v>
      </c>
      <c r="E27" s="3"/>
      <c r="F27" s="2"/>
      <c r="G27" s="2"/>
      <c r="H27" s="2"/>
      <c r="I27" s="2"/>
      <c r="J27" s="4"/>
    </row>
    <row r="28" spans="1:12" ht="15.75" customHeight="1" x14ac:dyDescent="0.25">
      <c r="A28" s="2" t="s">
        <v>30</v>
      </c>
      <c r="B28" s="3">
        <v>9570</v>
      </c>
      <c r="C28" s="3">
        <v>805</v>
      </c>
      <c r="D28" s="3">
        <v>808</v>
      </c>
      <c r="E28" s="3"/>
      <c r="F28" s="2"/>
      <c r="G28" s="2"/>
      <c r="H28" s="2"/>
      <c r="I28" s="2"/>
      <c r="J28" s="4"/>
    </row>
    <row r="29" spans="1:12" ht="15.75" customHeight="1" x14ac:dyDescent="0.25">
      <c r="A29" s="2" t="s">
        <v>31</v>
      </c>
      <c r="B29" s="3">
        <v>9921</v>
      </c>
      <c r="C29" s="3">
        <v>830</v>
      </c>
      <c r="D29" s="3">
        <v>831</v>
      </c>
      <c r="E29" s="3"/>
      <c r="F29" s="2"/>
      <c r="G29" s="2"/>
      <c r="H29" s="2"/>
      <c r="I29" s="2"/>
      <c r="J29" s="4"/>
    </row>
    <row r="30" spans="1:12" ht="15.75" customHeight="1" x14ac:dyDescent="0.25">
      <c r="A30" s="2" t="s">
        <v>32</v>
      </c>
      <c r="B30" s="3">
        <v>9424</v>
      </c>
      <c r="C30" s="3">
        <v>781</v>
      </c>
      <c r="D30" s="3">
        <v>767</v>
      </c>
      <c r="E30" s="3"/>
      <c r="F30" s="2"/>
      <c r="G30" s="2"/>
      <c r="H30" s="2"/>
      <c r="I30" s="2"/>
      <c r="J30" s="4"/>
    </row>
    <row r="31" spans="1:12" ht="15.75" customHeight="1" x14ac:dyDescent="0.25">
      <c r="A31" s="2" t="s">
        <v>33</v>
      </c>
      <c r="B31" s="3">
        <v>9010</v>
      </c>
      <c r="C31" s="3">
        <v>756</v>
      </c>
      <c r="D31" s="3">
        <v>760</v>
      </c>
      <c r="E31" s="3"/>
      <c r="F31" s="2"/>
      <c r="G31" s="2"/>
      <c r="H31" s="2"/>
      <c r="I31" s="2"/>
      <c r="J31" s="4"/>
    </row>
    <row r="32" spans="1:12" x14ac:dyDescent="0.25">
      <c r="A32" s="2" t="s">
        <v>34</v>
      </c>
      <c r="B32" s="3">
        <v>9656</v>
      </c>
      <c r="C32" s="3">
        <v>825</v>
      </c>
      <c r="D32" s="3">
        <v>850</v>
      </c>
      <c r="E32" s="3"/>
      <c r="F32" s="2"/>
      <c r="G32" s="2"/>
      <c r="H32" s="2"/>
      <c r="I32" s="2"/>
      <c r="J32" s="4"/>
    </row>
    <row r="33" spans="1:12" x14ac:dyDescent="0.25">
      <c r="A33" s="2" t="s">
        <v>35</v>
      </c>
      <c r="B33" s="3">
        <v>10419</v>
      </c>
      <c r="C33" s="3">
        <v>874</v>
      </c>
      <c r="D33" s="3">
        <v>851</v>
      </c>
      <c r="E33" s="3"/>
      <c r="F33" s="2"/>
      <c r="G33" s="2"/>
      <c r="H33" s="2"/>
      <c r="I33" s="2"/>
      <c r="J33" s="4"/>
    </row>
    <row r="34" spans="1:12" x14ac:dyDescent="0.25">
      <c r="A34" s="2" t="s">
        <v>36</v>
      </c>
      <c r="B34" s="3">
        <v>9880</v>
      </c>
      <c r="C34" s="3">
        <v>830</v>
      </c>
      <c r="D34" s="3">
        <v>831</v>
      </c>
      <c r="E34" s="3"/>
      <c r="F34" s="2"/>
      <c r="G34" s="2"/>
      <c r="H34" s="2"/>
      <c r="I34" s="2"/>
      <c r="J34" s="4"/>
    </row>
    <row r="35" spans="1:12" x14ac:dyDescent="0.25">
      <c r="A35" s="2" t="s">
        <v>37</v>
      </c>
      <c r="B35" s="3">
        <v>10134</v>
      </c>
      <c r="C35" s="3">
        <v>801</v>
      </c>
      <c r="D35" s="3">
        <v>802</v>
      </c>
      <c r="E35" s="3"/>
      <c r="F35" s="2"/>
      <c r="G35" s="2"/>
      <c r="H35" s="2"/>
      <c r="I35" s="2"/>
      <c r="J35" s="4"/>
    </row>
    <row r="36" spans="1:12" x14ac:dyDescent="0.25">
      <c r="A36" s="2" t="s">
        <v>38</v>
      </c>
      <c r="B36" s="3">
        <v>9717</v>
      </c>
      <c r="C36" s="3">
        <v>814</v>
      </c>
      <c r="D36" s="3">
        <v>829</v>
      </c>
      <c r="E36" s="3"/>
      <c r="F36" s="2"/>
      <c r="G36" s="2"/>
      <c r="H36" s="2"/>
      <c r="I36" s="2"/>
      <c r="J36" s="4"/>
    </row>
    <row r="37" spans="1:12" x14ac:dyDescent="0.25">
      <c r="A37" s="2" t="s">
        <v>39</v>
      </c>
      <c r="B37" s="3">
        <v>9192</v>
      </c>
      <c r="C37" s="3">
        <v>735</v>
      </c>
      <c r="D37" s="3">
        <v>770</v>
      </c>
      <c r="E37" s="3"/>
      <c r="F37" s="2"/>
      <c r="G37" s="2"/>
      <c r="H37" s="2"/>
      <c r="I37" s="2"/>
      <c r="J37" s="4"/>
    </row>
    <row r="38" spans="1:12" x14ac:dyDescent="0.25">
      <c r="A38" s="2" t="s">
        <v>40</v>
      </c>
      <c r="B38" s="3">
        <v>8630</v>
      </c>
      <c r="C38" s="3">
        <v>743</v>
      </c>
      <c r="D38" s="3">
        <v>724</v>
      </c>
      <c r="E38" s="3"/>
      <c r="F38" s="2"/>
      <c r="G38" s="2"/>
      <c r="H38" s="2"/>
      <c r="I38" s="2"/>
      <c r="J38" s="4"/>
    </row>
    <row r="39" spans="1:12" x14ac:dyDescent="0.25">
      <c r="A39" s="2" t="s">
        <v>41</v>
      </c>
      <c r="B39" s="3">
        <v>8970</v>
      </c>
      <c r="C39" s="3">
        <v>722</v>
      </c>
      <c r="D39" s="3">
        <v>710</v>
      </c>
      <c r="E39" s="3"/>
      <c r="F39" s="2"/>
      <c r="G39" s="2"/>
      <c r="H39" s="2"/>
      <c r="I39" s="2"/>
      <c r="J39" s="4"/>
    </row>
    <row r="40" spans="1:12" x14ac:dyDescent="0.25">
      <c r="A40" s="2"/>
      <c r="B40" s="3"/>
      <c r="C40" s="3"/>
      <c r="D40" s="3"/>
      <c r="E40" s="3"/>
      <c r="F40" s="2"/>
      <c r="G40" s="2"/>
      <c r="H40" s="2"/>
      <c r="I40" s="2"/>
      <c r="J40" s="4"/>
    </row>
    <row r="41" spans="1:12" x14ac:dyDescent="0.25">
      <c r="A41" s="2"/>
      <c r="B41" s="3"/>
      <c r="C41" s="3"/>
      <c r="D41" s="3"/>
      <c r="E41" s="20" t="s">
        <v>75</v>
      </c>
      <c r="F41" s="13">
        <v>23</v>
      </c>
      <c r="G41" s="13"/>
      <c r="H41" s="13"/>
      <c r="I41" s="20"/>
      <c r="J41" s="13"/>
      <c r="K41" s="13"/>
    </row>
    <row r="42" spans="1:12" x14ac:dyDescent="0.25">
      <c r="E42" s="15" t="s">
        <v>76</v>
      </c>
      <c r="F42" s="15">
        <f>23-4</f>
        <v>19</v>
      </c>
      <c r="G42" s="15"/>
      <c r="H42" s="15"/>
      <c r="I42" s="15"/>
      <c r="J42" s="15"/>
      <c r="K42" s="15"/>
      <c r="L42">
        <f>23</f>
        <v>23</v>
      </c>
    </row>
    <row r="43" spans="1:12" x14ac:dyDescent="0.25">
      <c r="L43">
        <f>23-9</f>
        <v>14</v>
      </c>
    </row>
    <row r="44" spans="1:12" x14ac:dyDescent="0.25">
      <c r="E44" s="15" t="s">
        <v>77</v>
      </c>
      <c r="F44" s="9">
        <v>2.5999999999999999E-3</v>
      </c>
      <c r="I44" s="15"/>
      <c r="J44" s="9"/>
      <c r="L44">
        <v>0.40489999999999998</v>
      </c>
    </row>
    <row r="45" spans="1:12" x14ac:dyDescent="0.25">
      <c r="E45" s="15" t="s">
        <v>78</v>
      </c>
      <c r="F45" s="9">
        <v>0.05</v>
      </c>
      <c r="I45" s="15"/>
      <c r="J45" s="9"/>
      <c r="L45">
        <v>0.05</v>
      </c>
    </row>
    <row r="46" spans="1:12" x14ac:dyDescent="0.25">
      <c r="E46" s="15"/>
      <c r="F46" s="9"/>
      <c r="I46" s="15"/>
      <c r="J46" s="9"/>
    </row>
    <row r="47" spans="1:12" x14ac:dyDescent="0.25">
      <c r="E47" s="15"/>
      <c r="F47" s="9"/>
      <c r="I47" s="15"/>
      <c r="J47" s="9"/>
    </row>
    <row r="48" spans="1:12" x14ac:dyDescent="0.25">
      <c r="E48" s="15"/>
      <c r="F48" s="9"/>
      <c r="I48" s="15"/>
      <c r="J48" s="9"/>
    </row>
    <row r="49" spans="1:10" x14ac:dyDescent="0.25">
      <c r="E49" s="15"/>
      <c r="F49" s="9"/>
      <c r="I49" s="15"/>
      <c r="J49" s="9"/>
    </row>
    <row r="51" spans="1:10" x14ac:dyDescent="0.25">
      <c r="E51" s="15"/>
      <c r="I51" s="15"/>
    </row>
    <row r="52" spans="1:10" x14ac:dyDescent="0.25">
      <c r="E52" s="15"/>
      <c r="I52" s="15"/>
    </row>
    <row r="54" spans="1:10" x14ac:dyDescent="0.25">
      <c r="E54" s="15"/>
      <c r="I54" s="15"/>
    </row>
    <row r="57" spans="1:10" x14ac:dyDescent="0.25">
      <c r="A57" s="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Control</vt:lpstr>
      <vt:lpstr>Experiment</vt:lpstr>
      <vt:lpstr>All_Invariant</vt:lpstr>
      <vt:lpstr>All_Evaluation</vt:lpstr>
      <vt:lpstr>All_Sign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Hung</dc:creator>
  <cp:lastModifiedBy>Jenny Hung</cp:lastModifiedBy>
  <dcterms:created xsi:type="dcterms:W3CDTF">2017-04-14T19:37:06Z</dcterms:created>
  <dcterms:modified xsi:type="dcterms:W3CDTF">2017-04-14T22:11:32Z</dcterms:modified>
</cp:coreProperties>
</file>