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j_0312_\Downloads\DM_TA\QE\"/>
    </mc:Choice>
  </mc:AlternateContent>
  <xr:revisionPtr revIDLastSave="0" documentId="13_ncr:1_{B810E015-A141-44AB-A2C1-B5040B5180C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HP" sheetId="3" r:id="rId1"/>
    <sheet name="QFD" sheetId="2" r:id="rId2"/>
  </sheets>
  <externalReferences>
    <externalReference r:id="rId3"/>
  </externalReferences>
  <definedNames>
    <definedName name="Correlation_Options">'[1]Data Validation Sources'!$C$2:$C$6</definedName>
    <definedName name="_xlnm.Print_Area" localSheetId="1">QFD!$A$1:$P$38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B15" i="3" s="1"/>
  <c r="C12" i="3"/>
  <c r="C20" i="3" s="1"/>
  <c r="D12" i="3"/>
  <c r="D15" i="3" s="1"/>
  <c r="E12" i="3"/>
  <c r="E20" i="3" s="1"/>
  <c r="F12" i="3"/>
  <c r="F23" i="3" s="1"/>
  <c r="G12" i="3"/>
  <c r="G18" i="3" s="1"/>
  <c r="H12" i="3"/>
  <c r="H20" i="3" s="1"/>
  <c r="I12" i="3"/>
  <c r="I18" i="3" s="1"/>
  <c r="J12" i="3"/>
  <c r="J23" i="3" s="1"/>
  <c r="K12" i="3"/>
  <c r="K16" i="3" s="1"/>
  <c r="M15" i="3"/>
  <c r="M16" i="3"/>
  <c r="M17" i="3"/>
  <c r="M18" i="3"/>
  <c r="M19" i="3"/>
  <c r="M20" i="3"/>
  <c r="M21" i="3"/>
  <c r="M22" i="3"/>
  <c r="M23" i="3"/>
  <c r="M24" i="3"/>
  <c r="B28" i="3"/>
  <c r="G23" i="3" l="1"/>
  <c r="K21" i="3"/>
  <c r="B20" i="3"/>
  <c r="F18" i="3"/>
  <c r="J16" i="3"/>
  <c r="H16" i="3"/>
  <c r="H21" i="3"/>
  <c r="D20" i="3"/>
  <c r="H18" i="3"/>
  <c r="H23" i="3"/>
  <c r="C21" i="3"/>
  <c r="G19" i="3"/>
  <c r="K17" i="3"/>
  <c r="B16" i="3"/>
  <c r="G24" i="3"/>
  <c r="K22" i="3"/>
  <c r="B21" i="3"/>
  <c r="F19" i="3"/>
  <c r="J17" i="3"/>
  <c r="F24" i="3"/>
  <c r="J22" i="3"/>
  <c r="E19" i="3"/>
  <c r="I17" i="3"/>
  <c r="E24" i="3"/>
  <c r="I22" i="3"/>
  <c r="K15" i="3"/>
  <c r="C16" i="3"/>
  <c r="H24" i="3"/>
  <c r="D19" i="3"/>
  <c r="H17" i="3"/>
  <c r="D24" i="3"/>
  <c r="H22" i="3"/>
  <c r="J15" i="3"/>
  <c r="C19" i="3"/>
  <c r="G17" i="3"/>
  <c r="C24" i="3"/>
  <c r="G22" i="3"/>
  <c r="K20" i="3"/>
  <c r="B19" i="3"/>
  <c r="F17" i="3"/>
  <c r="B24" i="3"/>
  <c r="F22" i="3"/>
  <c r="J20" i="3"/>
  <c r="E17" i="3"/>
  <c r="I15" i="3"/>
  <c r="C23" i="3"/>
  <c r="K19" i="3"/>
  <c r="F16" i="3"/>
  <c r="K24" i="3"/>
  <c r="B23" i="3"/>
  <c r="F21" i="3"/>
  <c r="J19" i="3"/>
  <c r="E16" i="3"/>
  <c r="J24" i="3"/>
  <c r="E21" i="3"/>
  <c r="I19" i="3"/>
  <c r="D16" i="3"/>
  <c r="I24" i="3"/>
  <c r="D21" i="3"/>
  <c r="H19" i="3"/>
  <c r="E22" i="3"/>
  <c r="I20" i="3"/>
  <c r="D17" i="3"/>
  <c r="H15" i="3"/>
  <c r="C17" i="3"/>
  <c r="G15" i="3"/>
  <c r="L15" i="3" s="1"/>
  <c r="I23" i="3"/>
  <c r="C18" i="3"/>
  <c r="G16" i="3"/>
  <c r="G21" i="3"/>
  <c r="B18" i="3"/>
  <c r="D22" i="3"/>
  <c r="F15" i="3"/>
  <c r="C22" i="3"/>
  <c r="G20" i="3"/>
  <c r="K18" i="3"/>
  <c r="B17" i="3"/>
  <c r="K23" i="3"/>
  <c r="B22" i="3"/>
  <c r="F20" i="3"/>
  <c r="J18" i="3"/>
  <c r="E15" i="3"/>
  <c r="J21" i="3"/>
  <c r="E18" i="3"/>
  <c r="I16" i="3"/>
  <c r="E23" i="3"/>
  <c r="I21" i="3"/>
  <c r="D18" i="3"/>
  <c r="D23" i="3"/>
  <c r="C15" i="3"/>
  <c r="N15" i="3" l="1"/>
  <c r="L24" i="3"/>
  <c r="N24" i="3" s="1"/>
  <c r="L19" i="3"/>
  <c r="N19" i="3" s="1"/>
  <c r="L17" i="3"/>
  <c r="N17" i="3" s="1"/>
  <c r="L18" i="3"/>
  <c r="N18" i="3" s="1"/>
  <c r="L20" i="3"/>
  <c r="N20" i="3" s="1"/>
  <c r="L21" i="3"/>
  <c r="N21" i="3" s="1"/>
  <c r="L22" i="3"/>
  <c r="N22" i="3" s="1"/>
  <c r="L16" i="3"/>
  <c r="N16" i="3" s="1"/>
  <c r="L23" i="3"/>
  <c r="N23" i="3" s="1"/>
  <c r="B27" i="3" l="1"/>
  <c r="L25" i="3"/>
  <c r="J12" i="2" l="1"/>
  <c r="J23" i="2"/>
  <c r="D23" i="2"/>
  <c r="D22" i="2"/>
  <c r="R12" i="2"/>
  <c r="O12" i="2"/>
  <c r="Q12" i="2"/>
  <c r="Q13" i="2" l="1"/>
  <c r="Q21" i="2"/>
  <c r="I23" i="2"/>
  <c r="H23" i="2"/>
  <c r="G23" i="2"/>
  <c r="F23" i="2"/>
  <c r="E23" i="2"/>
  <c r="I22" i="2"/>
  <c r="E22" i="2"/>
  <c r="F22" i="2"/>
  <c r="G22" i="2"/>
  <c r="H22" i="2"/>
  <c r="Q18" i="2"/>
  <c r="Q14" i="2"/>
  <c r="Q15" i="2"/>
  <c r="Q16" i="2"/>
  <c r="Q17" i="2"/>
  <c r="Q19" i="2"/>
  <c r="Q20" i="2"/>
  <c r="O21" i="2"/>
  <c r="O13" i="2"/>
  <c r="O14" i="2"/>
  <c r="O15" i="2"/>
  <c r="O16" i="2"/>
  <c r="O17" i="2"/>
  <c r="O18" i="2"/>
  <c r="O19" i="2"/>
  <c r="O20" i="2"/>
  <c r="Q22" i="2" l="1"/>
  <c r="J18" i="2"/>
  <c r="J13" i="2"/>
  <c r="J14" i="2"/>
  <c r="J15" i="2"/>
  <c r="J16" i="2"/>
  <c r="J17" i="2"/>
  <c r="J19" i="2"/>
  <c r="J21" i="2"/>
  <c r="R15" i="2" l="1"/>
  <c r="R19" i="2"/>
  <c r="R16" i="2"/>
  <c r="R13" i="2"/>
  <c r="R17" i="2"/>
  <c r="R21" i="2"/>
  <c r="R14" i="2"/>
  <c r="R18" i="2"/>
  <c r="R20" i="2"/>
  <c r="G24" i="2"/>
  <c r="E24" i="2" l="1"/>
  <c r="H24" i="2"/>
  <c r="F24" i="2"/>
  <c r="J22" i="2"/>
  <c r="D24" i="2"/>
  <c r="I24" i="2"/>
</calcChain>
</file>

<file path=xl/sharedStrings.xml><?xml version="1.0" encoding="utf-8"?>
<sst xmlns="http://schemas.openxmlformats.org/spreadsheetml/2006/main" count="116" uniqueCount="88">
  <si>
    <t>Continuous Improvement Toolkit . www.citoolkit.com</t>
  </si>
  <si>
    <t>Comments/Conclusion:</t>
  </si>
  <si>
    <t>Benchmark</t>
  </si>
  <si>
    <t>Target</t>
  </si>
  <si>
    <t>+</t>
  </si>
  <si>
    <t>Positive</t>
  </si>
  <si>
    <t>-</t>
  </si>
  <si>
    <t>Negative</t>
  </si>
  <si>
    <t>Weighted Score</t>
  </si>
  <si>
    <t>Priorities rank</t>
  </si>
  <si>
    <t>Strong</t>
  </si>
  <si>
    <t>Weak</t>
  </si>
  <si>
    <t>None</t>
  </si>
  <si>
    <t>Moderate</t>
  </si>
  <si>
    <t>Technical importance score</t>
  </si>
  <si>
    <t>1: very easy, 5: very difficult</t>
  </si>
  <si>
    <t>1: low, 5: high</t>
  </si>
  <si>
    <t>Difficulty</t>
  </si>
  <si>
    <t>Current performance</t>
  </si>
  <si>
    <t>Cost and time</t>
  </si>
  <si>
    <t>Priority to improve</t>
  </si>
  <si>
    <t>Guide:</t>
  </si>
  <si>
    <t>Fill the “How's” listing the processes or characteristics that are needed to meet the customer requirements.</t>
  </si>
  <si>
    <t>Competitive evaluation (1: low, 5: high)</t>
  </si>
  <si>
    <t>No correlation</t>
  </si>
  <si>
    <t>Desired direction of improvement (↑,0,↓)</t>
  </si>
  <si>
    <t>Correlation:</t>
  </si>
  <si>
    <t>Relationships:</t>
  </si>
  <si>
    <t>Functional Requirements (How)
→</t>
  </si>
  <si>
    <t>Customer Requirements - (What)
↓</t>
  </si>
  <si>
    <t>Fill in the “What's” the customer requirements and the importance rating per requirement.</t>
  </si>
  <si>
    <t>Fill in the matrix the impact that the 'How's' has on each 'What'.</t>
  </si>
  <si>
    <t>기능성</t>
  </si>
  <si>
    <t>편리성</t>
  </si>
  <si>
    <t>내구성</t>
  </si>
  <si>
    <t>디자인</t>
  </si>
  <si>
    <t>화제성 (브랜드)</t>
  </si>
  <si>
    <t>가격이 저렴하다</t>
  </si>
  <si>
    <t>오래쓸 수 있다</t>
  </si>
  <si>
    <t>착용하기 편하다</t>
  </si>
  <si>
    <t>휴대하기 용이하다</t>
  </si>
  <si>
    <t>착용시 열적으로 쾌적하다</t>
  </si>
  <si>
    <t>착용시 호흡이 편하다</t>
  </si>
  <si>
    <t>착용시에도 소리를 잘 전달한다</t>
  </si>
  <si>
    <t>얼굴에 밀착이 잘 된다</t>
  </si>
  <si>
    <t>믿을만한 제품이다</t>
  </si>
  <si>
    <t>경제성</t>
  </si>
  <si>
    <t>분진을 잘 막아준다</t>
  </si>
  <si>
    <t>요구품질웨이트</t>
  </si>
  <si>
    <t>기획</t>
  </si>
  <si>
    <t>가중치</t>
  </si>
  <si>
    <t>Competitor rating 1 (3M)</t>
  </si>
  <si>
    <t>Competitor rating 2 (애니가드)</t>
  </si>
  <si>
    <t>자사 (유한킴벌리)</t>
  </si>
  <si>
    <t>http://www.imarket.co.kr/product/MallDisplay.do?_method=Detail&amp;sc.shopNo=0000100000&amp;sc.dispNo=&amp;sc.prdNo=1039200806&amp;utm_source=&amp;utm_medium=&amp;utm_campaign=&amp;utm_keyword=&amp;utm_content=</t>
  </si>
  <si>
    <t>http://www.imarket.co.kr/product/MallDisplay.do?_method=Detail&amp;sc.shopNo=0000100000&amp;sc.dispNo=&amp;sc.prdNo=1039091006&amp;utm_source=&amp;utm_medium=&amp;utm_campaign=&amp;utm_keyword=&amp;utm_content=</t>
  </si>
  <si>
    <t>http://www.imarket.co.kr/product/MallDisplay.do?_method=Detail&amp;sc.shopNo=0000100000&amp;sc.dispNo=&amp;sc.prdNo=1038896722&amp;utm_source=&amp;utm_medium=&amp;utm_campaign=&amp;utm_keyword=&amp;utm_content=</t>
  </si>
  <si>
    <t>Technical Importance %</t>
  </si>
  <si>
    <t>기획품질 
(1~5)</t>
  </si>
  <si>
    <t>세일즈포인트 (1~1.5)</t>
  </si>
  <si>
    <t>레벨업율 
(기획품질/자사)</t>
  </si>
  <si>
    <t>절대웨이트 (중요도*
레벨업율*
세일즈포인트)</t>
  </si>
  <si>
    <t>Look at the bottom (Technical importance &amp; Priorities rank) to see which “How” should be given highest priority.</t>
  </si>
  <si>
    <t>SUM</t>
  </si>
  <si>
    <t>채점 x</t>
  </si>
  <si>
    <t>비교분석 (1~5)</t>
  </si>
  <si>
    <t xml:space="preserve">고객 중요도 </t>
  </si>
  <si>
    <t>CI</t>
    <phoneticPr fontId="31" type="noConversion"/>
  </si>
  <si>
    <t>SUM(Awt/wt)/10</t>
    <phoneticPr fontId="31" type="noConversion"/>
  </si>
  <si>
    <t>SUM</t>
    <phoneticPr fontId="31" type="noConversion"/>
  </si>
  <si>
    <t>오래 쓸수 있음</t>
  </si>
  <si>
    <t>소리전달능력</t>
    <phoneticPr fontId="31" type="noConversion"/>
  </si>
  <si>
    <t>밀착력</t>
    <phoneticPr fontId="31" type="noConversion"/>
  </si>
  <si>
    <t>열적 쾌적</t>
  </si>
  <si>
    <t>휴대용이성</t>
    <phoneticPr fontId="31" type="noConversion"/>
  </si>
  <si>
    <t>착용편리함</t>
    <phoneticPr fontId="31" type="noConversion"/>
  </si>
  <si>
    <t>가격</t>
    <phoneticPr fontId="31" type="noConversion"/>
  </si>
  <si>
    <t>믿을만한 제품</t>
  </si>
  <si>
    <t>분진을 잘 막음</t>
    <phoneticPr fontId="31" type="noConversion"/>
  </si>
  <si>
    <t>호흡편리함</t>
    <phoneticPr fontId="31" type="noConversion"/>
  </si>
  <si>
    <t>Awt/wt</t>
    <phoneticPr fontId="31" type="noConversion"/>
  </si>
  <si>
    <t>Awt</t>
    <phoneticPr fontId="31" type="noConversion"/>
  </si>
  <si>
    <t>내구성</t>
    <phoneticPr fontId="31" type="noConversion"/>
  </si>
  <si>
    <t>쾌적성</t>
    <phoneticPr fontId="31" type="noConversion"/>
  </si>
  <si>
    <t>지명도</t>
    <phoneticPr fontId="31" type="noConversion"/>
  </si>
  <si>
    <t>Anorm</t>
    <phoneticPr fontId="31" type="noConversion"/>
  </si>
  <si>
    <t>Weight</t>
    <phoneticPr fontId="31" type="noConversion"/>
  </si>
  <si>
    <t>상대중요도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</si>
</sst>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name val="Arial"/>
    </font>
    <font>
      <sz val="11"/>
      <color theme="1"/>
      <name val="맑은 고딕"/>
      <family val="2"/>
      <charset val="129"/>
      <scheme val="minor"/>
    </font>
    <font>
      <sz val="8"/>
      <name val="Arial"/>
      <family val="2"/>
    </font>
    <font>
      <sz val="10"/>
      <name val="맑은 고딕"/>
      <family val="2"/>
      <scheme val="minor"/>
    </font>
    <font>
      <sz val="10"/>
      <color rgb="FF0000CC"/>
      <name val="맑은 고딕"/>
      <family val="2"/>
      <scheme val="minor"/>
    </font>
    <font>
      <sz val="9"/>
      <name val="맑은 고딕"/>
      <family val="2"/>
      <scheme val="minor"/>
    </font>
    <font>
      <b/>
      <sz val="8"/>
      <color theme="1" tint="0.249977111117893"/>
      <name val="맑은 고딕"/>
      <family val="2"/>
      <scheme val="minor"/>
    </font>
    <font>
      <sz val="8"/>
      <color theme="1" tint="0.249977111117893"/>
      <name val="맑은 고딕"/>
      <family val="2"/>
      <scheme val="minor"/>
    </font>
    <font>
      <sz val="8"/>
      <color indexed="55"/>
      <name val="맑은 고딕"/>
      <family val="2"/>
      <scheme val="minor"/>
    </font>
    <font>
      <b/>
      <sz val="10"/>
      <color theme="1" tint="0.249977111117893"/>
      <name val="맑은 고딕"/>
      <family val="2"/>
      <scheme val="minor"/>
    </font>
    <font>
      <sz val="8"/>
      <color theme="1" tint="0.499984740745262"/>
      <name val="맑은 고딕"/>
      <family val="2"/>
      <scheme val="minor"/>
    </font>
    <font>
      <b/>
      <sz val="10"/>
      <name val="맑은 고딕"/>
      <family val="2"/>
      <scheme val="minor"/>
    </font>
    <font>
      <sz val="8"/>
      <name val="맑은 고딕"/>
      <family val="2"/>
      <scheme val="minor"/>
    </font>
    <font>
      <sz val="9"/>
      <color theme="0" tint="-0.499984740745262"/>
      <name val="맑은 고딕"/>
      <family val="2"/>
      <scheme val="minor"/>
    </font>
    <font>
      <b/>
      <sz val="9"/>
      <name val="맑은 고딕"/>
      <family val="2"/>
      <scheme val="minor"/>
    </font>
    <font>
      <sz val="9"/>
      <color theme="1" tint="0.249977111117893"/>
      <name val="맑은 고딕"/>
      <family val="2"/>
      <scheme val="minor"/>
    </font>
    <font>
      <sz val="9"/>
      <color theme="1" tint="0.499984740745262"/>
      <name val="맑은 고딕"/>
      <family val="2"/>
      <scheme val="minor"/>
    </font>
    <font>
      <b/>
      <sz val="9"/>
      <color theme="1" tint="0.249977111117893"/>
      <name val="맑은 고딕"/>
      <family val="2"/>
      <scheme val="minor"/>
    </font>
    <font>
      <b/>
      <sz val="8"/>
      <name val="맑은 고딕"/>
      <family val="2"/>
      <scheme val="minor"/>
    </font>
    <font>
      <sz val="11"/>
      <name val="맑은 고딕"/>
      <family val="2"/>
      <scheme val="minor"/>
    </font>
    <font>
      <u/>
      <sz val="10"/>
      <color theme="10"/>
      <name val="Arial"/>
      <family val="2"/>
    </font>
    <font>
      <sz val="9"/>
      <name val="Calibri"/>
      <family val="2"/>
    </font>
    <font>
      <sz val="8"/>
      <color theme="1"/>
      <name val="맑은 고딕"/>
      <family val="2"/>
      <scheme val="minor"/>
    </font>
    <font>
      <sz val="10"/>
      <color theme="0" tint="-0.499984740745262"/>
      <name val="맑은 고딕"/>
      <family val="2"/>
      <scheme val="minor"/>
    </font>
    <font>
      <sz val="7"/>
      <name val="Calibri (Body)"/>
    </font>
    <font>
      <sz val="7"/>
      <name val="맑은 고딕"/>
      <family val="2"/>
      <scheme val="minor"/>
    </font>
    <font>
      <sz val="5"/>
      <color rgb="FF0000CC"/>
      <name val="맑은 고딕"/>
      <family val="2"/>
      <scheme val="minor"/>
    </font>
    <font>
      <u/>
      <sz val="5"/>
      <color rgb="FF0000CC"/>
      <name val="Arial"/>
      <family val="2"/>
    </font>
    <font>
      <sz val="10"/>
      <color rgb="FFC00000"/>
      <name val="맑은 고딕"/>
      <family val="2"/>
      <scheme val="minor"/>
    </font>
    <font>
      <sz val="9"/>
      <color rgb="FF0000CC"/>
      <name val="맑은 고딕"/>
      <family val="2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u/>
      <sz val="11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3E1FF"/>
        <bgColor indexed="64"/>
      </patternFill>
    </fill>
    <fill>
      <patternFill patternType="solid">
        <fgColor rgb="FFC3E1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rgb="FFA6A6A6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0" fillId="0" borderId="0" applyNumberFormat="0" applyFill="0" applyBorder="0" applyAlignment="0" applyProtection="0"/>
    <xf numFmtId="0" fontId="1" fillId="0" borderId="0">
      <alignment vertical="center"/>
    </xf>
  </cellStyleXfs>
  <cellXfs count="108">
    <xf numFmtId="0" fontId="0" fillId="0" borderId="0" xfId="0"/>
    <xf numFmtId="0" fontId="6" fillId="4" borderId="0" xfId="0" applyFont="1" applyFill="1" applyAlignment="1">
      <alignment horizontal="right" vertical="center"/>
    </xf>
    <xf numFmtId="0" fontId="7" fillId="4" borderId="11" xfId="0" applyFont="1" applyFill="1" applyBorder="1" applyAlignment="1">
      <alignment horizontal="center" vertical="center"/>
    </xf>
    <xf numFmtId="0" fontId="6" fillId="4" borderId="11" xfId="0" quotePrefix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9" fillId="4" borderId="11" xfId="0" quotePrefix="1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3" fillId="4" borderId="0" xfId="0" applyFont="1" applyFill="1"/>
    <xf numFmtId="0" fontId="5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0" fontId="7" fillId="4" borderId="0" xfId="0" applyFont="1" applyFill="1"/>
    <xf numFmtId="0" fontId="3" fillId="4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12" fillId="4" borderId="5" xfId="0" applyFont="1" applyFill="1" applyBorder="1" applyAlignment="1">
      <alignment horizontal="right" vertical="center"/>
    </xf>
    <xf numFmtId="0" fontId="10" fillId="4" borderId="0" xfId="0" applyFont="1" applyFill="1" applyAlignment="1">
      <alignment horizontal="center"/>
    </xf>
    <xf numFmtId="0" fontId="11" fillId="4" borderId="8" xfId="0" applyFont="1" applyFill="1" applyBorder="1" applyAlignment="1">
      <alignment horizontal="right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wrapText="1"/>
    </xf>
    <xf numFmtId="0" fontId="3" fillId="4" borderId="0" xfId="0" applyFont="1" applyFill="1" applyAlignment="1">
      <alignment vertical="center"/>
    </xf>
    <xf numFmtId="0" fontId="12" fillId="4" borderId="7" xfId="0" applyFont="1" applyFill="1" applyBorder="1" applyAlignment="1">
      <alignment horizontal="right" vertical="center"/>
    </xf>
    <xf numFmtId="0" fontId="13" fillId="4" borderId="3" xfId="0" applyFont="1" applyFill="1" applyBorder="1" applyAlignment="1">
      <alignment horizontal="center"/>
    </xf>
    <xf numFmtId="9" fontId="13" fillId="4" borderId="0" xfId="0" applyNumberFormat="1" applyFont="1" applyFill="1" applyAlignment="1">
      <alignment horizontal="center"/>
    </xf>
    <xf numFmtId="0" fontId="14" fillId="4" borderId="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/>
    </xf>
    <xf numFmtId="0" fontId="3" fillId="4" borderId="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right" vertical="center"/>
    </xf>
    <xf numFmtId="0" fontId="12" fillId="4" borderId="4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18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horizontal="right"/>
    </xf>
    <xf numFmtId="0" fontId="10" fillId="4" borderId="0" xfId="0" applyFont="1" applyFill="1" applyAlignment="1">
      <alignment horizontal="center" vertical="center"/>
    </xf>
    <xf numFmtId="0" fontId="5" fillId="4" borderId="0" xfId="0" applyFont="1" applyFill="1"/>
    <xf numFmtId="0" fontId="17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5" fillId="5" borderId="6" xfId="0" applyFont="1" applyFill="1" applyBorder="1" applyAlignment="1" applyProtection="1">
      <alignment horizontal="left" vertical="center" wrapText="1"/>
      <protection locked="0"/>
    </xf>
    <xf numFmtId="0" fontId="5" fillId="5" borderId="5" xfId="0" applyFont="1" applyFill="1" applyBorder="1" applyAlignment="1" applyProtection="1">
      <alignment horizontal="left" vertical="center" wrapText="1"/>
      <protection locked="0"/>
    </xf>
    <xf numFmtId="0" fontId="12" fillId="3" borderId="5" xfId="0" applyFont="1" applyFill="1" applyBorder="1" applyAlignment="1" applyProtection="1">
      <alignment horizontal="center" vertical="center"/>
      <protection locked="0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12" fillId="3" borderId="8" xfId="0" applyFont="1" applyFill="1" applyBorder="1" applyAlignment="1" applyProtection="1">
      <alignment horizontal="center" vertical="center"/>
      <protection locked="0"/>
    </xf>
    <xf numFmtId="0" fontId="14" fillId="3" borderId="5" xfId="0" applyFont="1" applyFill="1" applyBorder="1" applyAlignment="1" applyProtection="1">
      <alignment horizontal="center" vertical="center"/>
      <protection locked="0"/>
    </xf>
    <xf numFmtId="0" fontId="15" fillId="3" borderId="4" xfId="0" applyFont="1" applyFill="1" applyBorder="1" applyAlignment="1" applyProtection="1">
      <alignment horizontal="center" vertical="center"/>
      <protection locked="0"/>
    </xf>
    <xf numFmtId="0" fontId="15" fillId="3" borderId="8" xfId="0" applyFont="1" applyFill="1" applyBorder="1" applyAlignment="1" applyProtection="1">
      <alignment horizontal="center" vertical="center"/>
      <protection locked="0"/>
    </xf>
    <xf numFmtId="0" fontId="15" fillId="3" borderId="5" xfId="0" applyFont="1" applyFill="1" applyBorder="1" applyAlignment="1" applyProtection="1">
      <alignment horizontal="center" vertical="center"/>
      <protection locked="0"/>
    </xf>
    <xf numFmtId="0" fontId="5" fillId="3" borderId="12" xfId="0" applyFont="1" applyFill="1" applyBorder="1" applyProtection="1">
      <protection locked="0"/>
    </xf>
    <xf numFmtId="0" fontId="5" fillId="3" borderId="13" xfId="0" applyFont="1" applyFill="1" applyBorder="1" applyProtection="1">
      <protection locked="0"/>
    </xf>
    <xf numFmtId="0" fontId="5" fillId="3" borderId="13" xfId="0" applyFont="1" applyFill="1" applyBorder="1" applyAlignment="1" applyProtection="1">
      <alignment vertical="center"/>
      <protection locked="0"/>
    </xf>
    <xf numFmtId="0" fontId="5" fillId="3" borderId="14" xfId="0" applyFont="1" applyFill="1" applyBorder="1" applyAlignment="1" applyProtection="1">
      <alignment vertical="center"/>
      <protection locked="0"/>
    </xf>
    <xf numFmtId="0" fontId="5" fillId="3" borderId="15" xfId="0" applyFont="1" applyFill="1" applyBorder="1" applyProtection="1">
      <protection locked="0"/>
    </xf>
    <xf numFmtId="0" fontId="5" fillId="3" borderId="16" xfId="0" applyFont="1" applyFill="1" applyBorder="1" applyProtection="1">
      <protection locked="0"/>
    </xf>
    <xf numFmtId="0" fontId="5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5" fillId="3" borderId="0" xfId="0" applyFont="1" applyFill="1" applyProtection="1">
      <protection locked="0"/>
    </xf>
    <xf numFmtId="0" fontId="5" fillId="3" borderId="0" xfId="0" applyFont="1" applyFill="1" applyAlignment="1" applyProtection="1">
      <alignment vertical="center"/>
      <protection locked="0"/>
    </xf>
    <xf numFmtId="0" fontId="5" fillId="3" borderId="19" xfId="0" applyFont="1" applyFill="1" applyBorder="1" applyAlignment="1" applyProtection="1">
      <alignment vertical="center"/>
      <protection locked="0"/>
    </xf>
    <xf numFmtId="0" fontId="10" fillId="4" borderId="21" xfId="0" applyFont="1" applyFill="1" applyBorder="1"/>
    <xf numFmtId="0" fontId="10" fillId="4" borderId="0" xfId="0" applyFont="1" applyFill="1"/>
    <xf numFmtId="0" fontId="13" fillId="4" borderId="9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center" vertical="center"/>
      <protection locked="0"/>
    </xf>
    <xf numFmtId="0" fontId="12" fillId="3" borderId="27" xfId="0" applyFont="1" applyFill="1" applyBorder="1" applyAlignment="1" applyProtection="1">
      <alignment horizontal="center" vertical="center"/>
      <protection locked="0"/>
    </xf>
    <xf numFmtId="0" fontId="12" fillId="3" borderId="28" xfId="0" applyFont="1" applyFill="1" applyBorder="1" applyAlignment="1" applyProtection="1">
      <alignment horizontal="center" vertical="center"/>
      <protection locked="0"/>
    </xf>
    <xf numFmtId="0" fontId="12" fillId="3" borderId="29" xfId="0" applyFont="1" applyFill="1" applyBorder="1" applyAlignment="1" applyProtection="1">
      <alignment horizontal="center" vertical="center"/>
      <protection locked="0"/>
    </xf>
    <xf numFmtId="0" fontId="12" fillId="3" borderId="26" xfId="0" applyFont="1" applyFill="1" applyBorder="1" applyAlignment="1" applyProtection="1">
      <alignment horizontal="center" vertical="center"/>
      <protection locked="0"/>
    </xf>
    <xf numFmtId="0" fontId="23" fillId="4" borderId="0" xfId="0" applyFont="1" applyFill="1"/>
    <xf numFmtId="2" fontId="12" fillId="3" borderId="27" xfId="0" applyNumberFormat="1" applyFont="1" applyFill="1" applyBorder="1" applyAlignment="1" applyProtection="1">
      <alignment horizontal="center" vertical="center"/>
      <protection locked="0"/>
    </xf>
    <xf numFmtId="2" fontId="12" fillId="3" borderId="28" xfId="0" applyNumberFormat="1" applyFont="1" applyFill="1" applyBorder="1" applyAlignment="1" applyProtection="1">
      <alignment horizontal="center" vertical="center"/>
      <protection locked="0"/>
    </xf>
    <xf numFmtId="2" fontId="12" fillId="3" borderId="29" xfId="0" applyNumberFormat="1" applyFont="1" applyFill="1" applyBorder="1" applyAlignment="1" applyProtection="1">
      <alignment horizontal="center" vertical="center"/>
      <protection locked="0"/>
    </xf>
    <xf numFmtId="0" fontId="12" fillId="3" borderId="33" xfId="0" applyFont="1" applyFill="1" applyBorder="1" applyAlignment="1" applyProtection="1">
      <alignment horizontal="center" vertical="center"/>
      <protection locked="0"/>
    </xf>
    <xf numFmtId="0" fontId="12" fillId="3" borderId="22" xfId="0" applyFont="1" applyFill="1" applyBorder="1" applyAlignment="1" applyProtection="1">
      <alignment horizontal="center" vertical="center"/>
      <protection locked="0"/>
    </xf>
    <xf numFmtId="2" fontId="12" fillId="3" borderId="30" xfId="0" applyNumberFormat="1" applyFont="1" applyFill="1" applyBorder="1" applyAlignment="1" applyProtection="1">
      <alignment horizontal="center" vertical="center"/>
      <protection locked="0"/>
    </xf>
    <xf numFmtId="2" fontId="12" fillId="3" borderId="31" xfId="0" applyNumberFormat="1" applyFont="1" applyFill="1" applyBorder="1" applyAlignment="1" applyProtection="1">
      <alignment horizontal="center" vertical="center"/>
      <protection locked="0"/>
    </xf>
    <xf numFmtId="2" fontId="12" fillId="3" borderId="32" xfId="0" applyNumberFormat="1" applyFont="1" applyFill="1" applyBorder="1" applyAlignment="1" applyProtection="1">
      <alignment horizontal="center" vertical="center"/>
      <protection locked="0"/>
    </xf>
    <xf numFmtId="1" fontId="13" fillId="4" borderId="0" xfId="0" applyNumberFormat="1" applyFont="1" applyFill="1" applyAlignment="1">
      <alignment horizontal="center"/>
    </xf>
    <xf numFmtId="2" fontId="5" fillId="4" borderId="5" xfId="0" applyNumberFormat="1" applyFont="1" applyFill="1" applyBorder="1" applyAlignment="1">
      <alignment horizontal="center" vertical="center"/>
    </xf>
    <xf numFmtId="2" fontId="5" fillId="4" borderId="7" xfId="0" applyNumberFormat="1" applyFont="1" applyFill="1" applyBorder="1" applyAlignment="1">
      <alignment horizontal="center" vertical="center"/>
    </xf>
    <xf numFmtId="0" fontId="24" fillId="4" borderId="27" xfId="0" applyFont="1" applyFill="1" applyBorder="1" applyAlignment="1">
      <alignment horizontal="center" vertical="center" wrapText="1"/>
    </xf>
    <xf numFmtId="0" fontId="25" fillId="4" borderId="27" xfId="0" applyFont="1" applyFill="1" applyBorder="1" applyAlignment="1">
      <alignment horizontal="center" vertical="center" wrapText="1"/>
    </xf>
    <xf numFmtId="0" fontId="23" fillId="4" borderId="0" xfId="0" applyFont="1" applyFill="1" applyAlignment="1">
      <alignment horizontal="center"/>
    </xf>
    <xf numFmtId="0" fontId="26" fillId="4" borderId="0" xfId="0" applyFont="1" applyFill="1" applyAlignment="1">
      <alignment shrinkToFit="1"/>
    </xf>
    <xf numFmtId="0" fontId="27" fillId="4" borderId="0" xfId="1" applyFont="1" applyFill="1" applyBorder="1" applyAlignment="1" applyProtection="1">
      <alignment horizontal="center" shrinkToFit="1"/>
    </xf>
    <xf numFmtId="0" fontId="28" fillId="4" borderId="0" xfId="0" applyFont="1" applyFill="1" applyAlignment="1">
      <alignment horizontal="right" vertical="center"/>
    </xf>
    <xf numFmtId="0" fontId="29" fillId="0" borderId="5" xfId="0" applyFont="1" applyBorder="1" applyAlignment="1" applyProtection="1">
      <alignment horizontal="center" vertical="center"/>
      <protection locked="0"/>
    </xf>
    <xf numFmtId="0" fontId="12" fillId="4" borderId="23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1" fillId="7" borderId="20" xfId="0" applyFont="1" applyFill="1" applyBorder="1" applyAlignment="1" applyProtection="1">
      <alignment horizontal="center" vertical="center" wrapText="1"/>
      <protection locked="0"/>
    </xf>
    <xf numFmtId="0" fontId="21" fillId="7" borderId="7" xfId="0" applyFont="1" applyFill="1" applyBorder="1" applyAlignment="1" applyProtection="1">
      <alignment horizontal="center" vertical="center" wrapText="1"/>
      <protection locked="0"/>
    </xf>
    <xf numFmtId="0" fontId="22" fillId="4" borderId="23" xfId="0" applyFont="1" applyFill="1" applyBorder="1" applyAlignment="1">
      <alignment horizontal="center" vertical="center"/>
    </xf>
    <xf numFmtId="0" fontId="22" fillId="4" borderId="24" xfId="0" applyFont="1" applyFill="1" applyBorder="1" applyAlignment="1">
      <alignment horizontal="center" vertical="center"/>
    </xf>
    <xf numFmtId="0" fontId="22" fillId="4" borderId="25" xfId="0" applyFont="1" applyFill="1" applyBorder="1" applyAlignment="1">
      <alignment horizontal="center" vertical="center"/>
    </xf>
    <xf numFmtId="0" fontId="5" fillId="6" borderId="5" xfId="0" applyFont="1" applyFill="1" applyBorder="1" applyAlignment="1" applyProtection="1">
      <alignment horizontal="center" vertical="center" wrapText="1"/>
      <protection locked="0"/>
    </xf>
    <xf numFmtId="0" fontId="3" fillId="6" borderId="5" xfId="0" applyFont="1" applyFill="1" applyBorder="1" applyProtection="1">
      <protection locked="0"/>
    </xf>
    <xf numFmtId="0" fontId="1" fillId="0" borderId="0" xfId="2">
      <alignment vertical="center"/>
    </xf>
    <xf numFmtId="0" fontId="1" fillId="8" borderId="0" xfId="2" applyFill="1">
      <alignment vertical="center"/>
    </xf>
    <xf numFmtId="0" fontId="1" fillId="9" borderId="0" xfId="2" applyFill="1">
      <alignment vertical="center"/>
    </xf>
    <xf numFmtId="0" fontId="1" fillId="10" borderId="0" xfId="2" applyFill="1">
      <alignment vertical="center"/>
    </xf>
    <xf numFmtId="0" fontId="1" fillId="11" borderId="0" xfId="2" applyFill="1">
      <alignment vertical="center"/>
    </xf>
    <xf numFmtId="0" fontId="1" fillId="12" borderId="0" xfId="2" applyFill="1">
      <alignment vertical="center"/>
    </xf>
    <xf numFmtId="0" fontId="1" fillId="13" borderId="0" xfId="2" applyFill="1">
      <alignment vertical="center"/>
    </xf>
    <xf numFmtId="0" fontId="1" fillId="14" borderId="0" xfId="2" applyFill="1">
      <alignment vertical="center"/>
    </xf>
    <xf numFmtId="0" fontId="1" fillId="10" borderId="0" xfId="2" applyFill="1" applyAlignment="1">
      <alignment horizontal="center" vertical="center"/>
    </xf>
    <xf numFmtId="0" fontId="1" fillId="15" borderId="0" xfId="2" applyFill="1">
      <alignment vertical="center"/>
    </xf>
    <xf numFmtId="0" fontId="32" fillId="0" borderId="0" xfId="2" applyFont="1">
      <alignment vertical="center"/>
    </xf>
  </cellXfs>
  <cellStyles count="3">
    <cellStyle name="표준" xfId="0" builtinId="0"/>
    <cellStyle name="표준 2" xfId="2" xr:uid="{156F3846-AFBA-4743-8ADE-C81FF47EE53C}"/>
    <cellStyle name="하이퍼링크" xfId="1" builtinId="8"/>
  </cellStyles>
  <dxfs count="0"/>
  <tableStyles count="0" defaultTableStyle="TableStyleMedium2" defaultPivotStyle="PivotStyleLight16"/>
  <colors>
    <mruColors>
      <color rgb="FF0000CC"/>
      <color rgb="FFFFFF99"/>
      <color rgb="FFCCFFFF"/>
      <color rgb="FFC3E1FF"/>
      <color rgb="FF99CCFF"/>
      <color rgb="FFEAEAEA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111760</xdr:colOff>
      <xdr:row>28</xdr:row>
      <xdr:rowOff>40640</xdr:rowOff>
    </xdr:from>
    <xdr:ext cx="3651026" cy="3282577"/>
    <xdr:pic>
      <xdr:nvPicPr>
        <xdr:cNvPr id="2" name="Picture 1">
          <a:extLst>
            <a:ext uri="{FF2B5EF4-FFF2-40B4-BE49-F238E27FC236}">
              <a16:creationId xmlns:a16="http://schemas.microsoft.com/office/drawing/2014/main" id="{6CDFEC18-AB66-465D-890B-8AE774D0F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4785" y="6041390"/>
          <a:ext cx="3651026" cy="3282577"/>
        </a:xfrm>
        <a:prstGeom prst="rect">
          <a:avLst/>
        </a:prstGeom>
      </xdr:spPr>
    </xdr:pic>
    <xdr:clientData/>
  </xdr:oneCellAnchor>
  <xdr:oneCellAnchor>
    <xdr:from>
      <xdr:col>11</xdr:col>
      <xdr:colOff>477520</xdr:colOff>
      <xdr:row>1</xdr:row>
      <xdr:rowOff>50800</xdr:rowOff>
    </xdr:from>
    <xdr:ext cx="2847472" cy="2038126"/>
    <xdr:pic>
      <xdr:nvPicPr>
        <xdr:cNvPr id="3" name="Picture 3">
          <a:extLst>
            <a:ext uri="{FF2B5EF4-FFF2-40B4-BE49-F238E27FC236}">
              <a16:creationId xmlns:a16="http://schemas.microsoft.com/office/drawing/2014/main" id="{21A83D06-BA0A-40D3-9656-F30FD8F37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4158" y="265113"/>
          <a:ext cx="2847472" cy="20381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8</xdr:row>
      <xdr:rowOff>0</xdr:rowOff>
    </xdr:to>
    <xdr:grpSp>
      <xdr:nvGrpSpPr>
        <xdr:cNvPr id="2" name="Group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3264145" y="201491"/>
          <a:ext cx="4572000" cy="1344490"/>
          <a:chOff x="364" y="70"/>
          <a:chExt cx="376" cy="134"/>
        </a:xfrm>
      </xdr:grpSpPr>
      <xdr:sp macro="" textlink="">
        <xdr:nvSpPr>
          <xdr:cNvPr id="3" name="AutoShape 3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364" y="70"/>
            <a:ext cx="376" cy="134"/>
          </a:xfrm>
          <a:prstGeom prst="triangle">
            <a:avLst>
              <a:gd name="adj" fmla="val 50000"/>
            </a:avLst>
          </a:prstGeom>
          <a:solidFill>
            <a:srgbClr val="FFFFFF"/>
          </a:solidFill>
          <a:ln w="3175">
            <a:solidFill>
              <a:schemeClr val="tx1"/>
            </a:solidFill>
            <a:miter lim="800000"/>
            <a:headEnd/>
            <a:tailEnd/>
          </a:ln>
        </xdr:spPr>
        <xdr:txBody>
          <a:bodyPr/>
          <a:lstStyle/>
          <a:p>
            <a:endParaRPr lang="en-US">
              <a:solidFill>
                <a:srgbClr val="FF0000"/>
              </a:solidFill>
            </a:endParaRPr>
          </a:p>
        </xdr:txBody>
      </xdr:sp>
      <xdr:sp macro="" textlink="">
        <xdr:nvSpPr>
          <xdr:cNvPr id="4" name="Rectangle 3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516" y="147"/>
            <a:ext cx="10" cy="18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altLang="ko-KR" sz="105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+</a:t>
            </a:r>
          </a:p>
          <a:p>
            <a:pPr algn="ctr" rtl="0">
              <a:defRPr sz="1000"/>
            </a:pPr>
            <a:endParaRPr lang="en-US" sz="1050" b="1" i="0" u="none" strike="noStrike" baseline="0">
              <a:solidFill>
                <a:srgbClr val="FF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4</xdr:col>
      <xdr:colOff>9621</xdr:colOff>
      <xdr:row>2</xdr:row>
      <xdr:rowOff>28993</xdr:rowOff>
    </xdr:from>
    <xdr:to>
      <xdr:col>6</xdr:col>
      <xdr:colOff>404091</xdr:colOff>
      <xdr:row>8</xdr:row>
      <xdr:rowOff>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269AEB00-ACC0-484F-AFFA-6130826B58CE}"/>
            </a:ext>
          </a:extLst>
        </xdr:cNvPr>
        <xdr:cNvCxnSpPr/>
      </xdr:nvCxnSpPr>
      <xdr:spPr>
        <a:xfrm flipV="1">
          <a:off x="4300682" y="365735"/>
          <a:ext cx="2010833" cy="100047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795708</xdr:colOff>
      <xdr:row>3</xdr:row>
      <xdr:rowOff>57727</xdr:rowOff>
    </xdr:from>
    <xdr:to>
      <xdr:col>6</xdr:col>
      <xdr:colOff>784979</xdr:colOff>
      <xdr:row>8</xdr:row>
      <xdr:rowOff>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44ACFDD2-C254-484C-8568-8F657A585A95}"/>
            </a:ext>
          </a:extLst>
        </xdr:cNvPr>
        <xdr:cNvCxnSpPr/>
      </xdr:nvCxnSpPr>
      <xdr:spPr>
        <a:xfrm flipV="1">
          <a:off x="5086769" y="558030"/>
          <a:ext cx="1605634" cy="80818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4</xdr:row>
      <xdr:rowOff>96212</xdr:rowOff>
    </xdr:from>
    <xdr:to>
      <xdr:col>7</xdr:col>
      <xdr:colOff>404091</xdr:colOff>
      <xdr:row>8</xdr:row>
      <xdr:rowOff>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C2DDD2F3-52C9-7F45-8208-7BB8116B30B4}"/>
            </a:ext>
          </a:extLst>
        </xdr:cNvPr>
        <xdr:cNvCxnSpPr>
          <a:stCxn id="3" idx="3"/>
          <a:endCxn id="3" idx="5"/>
        </xdr:cNvCxnSpPr>
      </xdr:nvCxnSpPr>
      <xdr:spPr>
        <a:xfrm flipV="1">
          <a:off x="5907425" y="769697"/>
          <a:ext cx="1212272" cy="59651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</xdr:row>
      <xdr:rowOff>113932</xdr:rowOff>
    </xdr:from>
    <xdr:to>
      <xdr:col>7</xdr:col>
      <xdr:colOff>798561</xdr:colOff>
      <xdr:row>7</xdr:row>
      <xdr:rowOff>169518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1CB33EA0-9DD5-2948-A039-E7831DC3CCDB}"/>
            </a:ext>
          </a:extLst>
        </xdr:cNvPr>
        <xdr:cNvCxnSpPr/>
      </xdr:nvCxnSpPr>
      <xdr:spPr>
        <a:xfrm flipV="1">
          <a:off x="6715606" y="960599"/>
          <a:ext cx="798561" cy="4019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798560</xdr:colOff>
      <xdr:row>6</xdr:row>
      <xdr:rowOff>134698</xdr:rowOff>
    </xdr:from>
    <xdr:to>
      <xdr:col>8</xdr:col>
      <xdr:colOff>379512</xdr:colOff>
      <xdr:row>8</xdr:row>
      <xdr:rowOff>1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3AB0BCC3-94B6-304D-B218-B7A0B85B2663}"/>
            </a:ext>
          </a:extLst>
        </xdr:cNvPr>
        <xdr:cNvCxnSpPr/>
      </xdr:nvCxnSpPr>
      <xdr:spPr>
        <a:xfrm flipV="1">
          <a:off x="7514166" y="1154546"/>
          <a:ext cx="389134" cy="21166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396975</xdr:colOff>
      <xdr:row>6</xdr:row>
      <xdr:rowOff>142784</xdr:rowOff>
    </xdr:from>
    <xdr:to>
      <xdr:col>4</xdr:col>
      <xdr:colOff>0</xdr:colOff>
      <xdr:row>8</xdr:row>
      <xdr:rowOff>9621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56F64B12-53D4-7C43-8F04-4BDC965DA963}"/>
            </a:ext>
          </a:extLst>
        </xdr:cNvPr>
        <xdr:cNvCxnSpPr/>
      </xdr:nvCxnSpPr>
      <xdr:spPr>
        <a:xfrm>
          <a:off x="3879854" y="1162632"/>
          <a:ext cx="411207" cy="21320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9621</xdr:colOff>
      <xdr:row>5</xdr:row>
      <xdr:rowOff>115048</xdr:rowOff>
    </xdr:from>
    <xdr:to>
      <xdr:col>4</xdr:col>
      <xdr:colOff>806642</xdr:colOff>
      <xdr:row>8</xdr:row>
      <xdr:rowOff>8081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B1FEB7D4-2F0C-8E48-B3CF-54E99227884F}"/>
            </a:ext>
          </a:extLst>
        </xdr:cNvPr>
        <xdr:cNvCxnSpPr/>
      </xdr:nvCxnSpPr>
      <xdr:spPr>
        <a:xfrm>
          <a:off x="4300682" y="961715"/>
          <a:ext cx="797021" cy="41257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404091</xdr:colOff>
      <xdr:row>4</xdr:row>
      <xdr:rowOff>96212</xdr:rowOff>
    </xdr:from>
    <xdr:to>
      <xdr:col>5</xdr:col>
      <xdr:colOff>805105</xdr:colOff>
      <xdr:row>7</xdr:row>
      <xdr:rowOff>170102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A0D8DA76-2ECF-4546-A697-603AAAF194C3}"/>
            </a:ext>
          </a:extLst>
        </xdr:cNvPr>
        <xdr:cNvCxnSpPr>
          <a:stCxn id="3" idx="1"/>
        </xdr:cNvCxnSpPr>
      </xdr:nvCxnSpPr>
      <xdr:spPr>
        <a:xfrm>
          <a:off x="4695152" y="769697"/>
          <a:ext cx="1209195" cy="59343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3618</xdr:colOff>
      <xdr:row>3</xdr:row>
      <xdr:rowOff>76970</xdr:rowOff>
    </xdr:from>
    <xdr:to>
      <xdr:col>7</xdr:col>
      <xdr:colOff>5004</xdr:colOff>
      <xdr:row>8</xdr:row>
      <xdr:rowOff>5002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74D22ADE-999A-6E4E-9E2E-07AC5F4D8CF1}"/>
            </a:ext>
          </a:extLst>
        </xdr:cNvPr>
        <xdr:cNvCxnSpPr/>
      </xdr:nvCxnSpPr>
      <xdr:spPr>
        <a:xfrm>
          <a:off x="5102860" y="577273"/>
          <a:ext cx="1617750" cy="79394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413713</xdr:colOff>
      <xdr:row>2</xdr:row>
      <xdr:rowOff>39656</xdr:rowOff>
    </xdr:from>
    <xdr:to>
      <xdr:col>8</xdr:col>
      <xdr:colOff>13086</xdr:colOff>
      <xdr:row>8</xdr:row>
      <xdr:rowOff>3462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E57247B9-E693-014E-99A1-B6A3691A1B05}"/>
            </a:ext>
          </a:extLst>
        </xdr:cNvPr>
        <xdr:cNvCxnSpPr/>
      </xdr:nvCxnSpPr>
      <xdr:spPr>
        <a:xfrm>
          <a:off x="5512955" y="376398"/>
          <a:ext cx="2023919" cy="99327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731212</xdr:colOff>
      <xdr:row>3</xdr:row>
      <xdr:rowOff>173181</xdr:rowOff>
    </xdr:from>
    <xdr:to>
      <xdr:col>5</xdr:col>
      <xdr:colOff>51996</xdr:colOff>
      <xdr:row>4</xdr:row>
      <xdr:rowOff>160257</xdr:rowOff>
    </xdr:to>
    <xdr:sp macro="" textlink="">
      <xdr:nvSpPr>
        <xdr:cNvPr id="52" name="Rectangle 33">
          <a:extLst>
            <a:ext uri="{FF2B5EF4-FFF2-40B4-BE49-F238E27FC236}">
              <a16:creationId xmlns:a16="http://schemas.microsoft.com/office/drawing/2014/main" id="{045A54D6-F2F7-DC4C-9440-99BD0FE8BB55}"/>
            </a:ext>
          </a:extLst>
        </xdr:cNvPr>
        <xdr:cNvSpPr>
          <a:spLocks noChangeArrowheads="1"/>
        </xdr:cNvSpPr>
      </xdr:nvSpPr>
      <xdr:spPr bwMode="auto">
        <a:xfrm>
          <a:off x="5022273" y="673484"/>
          <a:ext cx="128965" cy="16025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ko-KR" sz="1050" b="1" i="0" u="none" strike="noStrike" baseline="0">
              <a:solidFill>
                <a:srgbClr val="FF0000"/>
              </a:solidFill>
              <a:latin typeface="Arial"/>
              <a:cs typeface="Arial"/>
            </a:rPr>
            <a:t>+</a:t>
          </a:r>
        </a:p>
        <a:p>
          <a:pPr algn="ctr" rtl="0">
            <a:defRPr sz="1000"/>
          </a:pPr>
          <a:endParaRPr lang="en-US" sz="105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315964</xdr:colOff>
      <xdr:row>2</xdr:row>
      <xdr:rowOff>104294</xdr:rowOff>
    </xdr:from>
    <xdr:to>
      <xdr:col>5</xdr:col>
      <xdr:colOff>481062</xdr:colOff>
      <xdr:row>3</xdr:row>
      <xdr:rowOff>163561</xdr:rowOff>
    </xdr:to>
    <xdr:sp macro="" textlink="">
      <xdr:nvSpPr>
        <xdr:cNvPr id="53" name="Rectangle 33">
          <a:extLst>
            <a:ext uri="{FF2B5EF4-FFF2-40B4-BE49-F238E27FC236}">
              <a16:creationId xmlns:a16="http://schemas.microsoft.com/office/drawing/2014/main" id="{CC0CE5C2-61A1-9240-9AC7-8776AEE8CE93}"/>
            </a:ext>
          </a:extLst>
        </xdr:cNvPr>
        <xdr:cNvSpPr>
          <a:spLocks noChangeArrowheads="1"/>
        </xdr:cNvSpPr>
      </xdr:nvSpPr>
      <xdr:spPr bwMode="auto">
        <a:xfrm>
          <a:off x="5415206" y="441036"/>
          <a:ext cx="165098" cy="22282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ko-KR" sz="1050" b="1" i="0" u="none" strike="noStrike" baseline="0">
              <a:solidFill>
                <a:srgbClr val="FF0000"/>
              </a:solidFill>
              <a:latin typeface="Arial"/>
              <a:cs typeface="Arial"/>
            </a:rPr>
            <a:t>-</a:t>
          </a:r>
        </a:p>
        <a:p>
          <a:pPr algn="ctr" rtl="0">
            <a:defRPr sz="1000"/>
          </a:pPr>
          <a:endParaRPr lang="en-US" sz="105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739294</xdr:colOff>
      <xdr:row>1</xdr:row>
      <xdr:rowOff>104293</xdr:rowOff>
    </xdr:from>
    <xdr:to>
      <xdr:col>6</xdr:col>
      <xdr:colOff>60077</xdr:colOff>
      <xdr:row>2</xdr:row>
      <xdr:rowOff>100991</xdr:rowOff>
    </xdr:to>
    <xdr:sp macro="" textlink="">
      <xdr:nvSpPr>
        <xdr:cNvPr id="54" name="Rectangle 33">
          <a:extLst>
            <a:ext uri="{FF2B5EF4-FFF2-40B4-BE49-F238E27FC236}">
              <a16:creationId xmlns:a16="http://schemas.microsoft.com/office/drawing/2014/main" id="{AF1E11EC-EA0E-D544-A3F3-06134F6C4BB0}"/>
            </a:ext>
          </a:extLst>
        </xdr:cNvPr>
        <xdr:cNvSpPr>
          <a:spLocks noChangeArrowheads="1"/>
        </xdr:cNvSpPr>
      </xdr:nvSpPr>
      <xdr:spPr bwMode="auto">
        <a:xfrm>
          <a:off x="5838536" y="277475"/>
          <a:ext cx="128965" cy="16025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ko-KR" sz="1050" b="1" i="0" u="none" strike="noStrike" baseline="0">
              <a:solidFill>
                <a:srgbClr val="FF0000"/>
              </a:solidFill>
              <a:latin typeface="Arial"/>
              <a:cs typeface="Arial"/>
            </a:rPr>
            <a:t>+</a:t>
          </a:r>
        </a:p>
        <a:p>
          <a:pPr algn="ctr" rtl="0">
            <a:defRPr sz="1000"/>
          </a:pPr>
          <a:endParaRPr lang="en-US" sz="105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718516</xdr:colOff>
      <xdr:row>3</xdr:row>
      <xdr:rowOff>150860</xdr:rowOff>
    </xdr:from>
    <xdr:to>
      <xdr:col>6</xdr:col>
      <xdr:colOff>75432</xdr:colOff>
      <xdr:row>5</xdr:row>
      <xdr:rowOff>27324</xdr:rowOff>
    </xdr:to>
    <xdr:sp macro="" textlink="">
      <xdr:nvSpPr>
        <xdr:cNvPr id="60" name="Rectangle 33">
          <a:extLst>
            <a:ext uri="{FF2B5EF4-FFF2-40B4-BE49-F238E27FC236}">
              <a16:creationId xmlns:a16="http://schemas.microsoft.com/office/drawing/2014/main" id="{B1BC95A5-D654-A448-B37B-C4049B8AA1A6}"/>
            </a:ext>
          </a:extLst>
        </xdr:cNvPr>
        <xdr:cNvSpPr>
          <a:spLocks noChangeArrowheads="1"/>
        </xdr:cNvSpPr>
      </xdr:nvSpPr>
      <xdr:spPr bwMode="auto">
        <a:xfrm>
          <a:off x="5817758" y="651163"/>
          <a:ext cx="165098" cy="22282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ko-KR" sz="1050" b="1" i="0" u="none" strike="noStrike" baseline="0">
              <a:solidFill>
                <a:srgbClr val="FF0000"/>
              </a:solidFill>
              <a:latin typeface="Arial"/>
              <a:cs typeface="Arial"/>
            </a:rPr>
            <a:t>-</a:t>
          </a:r>
        </a:p>
        <a:p>
          <a:pPr algn="ctr" rtl="0">
            <a:defRPr sz="1000"/>
          </a:pPr>
          <a:endParaRPr lang="en-US" sz="105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327122</xdr:colOff>
      <xdr:row>5</xdr:row>
      <xdr:rowOff>9621</xdr:rowOff>
    </xdr:from>
    <xdr:to>
      <xdr:col>6</xdr:col>
      <xdr:colOff>456087</xdr:colOff>
      <xdr:row>5</xdr:row>
      <xdr:rowOff>169879</xdr:rowOff>
    </xdr:to>
    <xdr:sp macro="" textlink="">
      <xdr:nvSpPr>
        <xdr:cNvPr id="61" name="Rectangle 33">
          <a:extLst>
            <a:ext uri="{FF2B5EF4-FFF2-40B4-BE49-F238E27FC236}">
              <a16:creationId xmlns:a16="http://schemas.microsoft.com/office/drawing/2014/main" id="{2E1AD84D-355A-0D45-B734-04B8694B6298}"/>
            </a:ext>
          </a:extLst>
        </xdr:cNvPr>
        <xdr:cNvSpPr>
          <a:spLocks noChangeArrowheads="1"/>
        </xdr:cNvSpPr>
      </xdr:nvSpPr>
      <xdr:spPr bwMode="auto">
        <a:xfrm>
          <a:off x="6234546" y="856288"/>
          <a:ext cx="128965" cy="16025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ko-KR" sz="1050" b="1" i="0" u="none" strike="noStrike" baseline="0">
              <a:solidFill>
                <a:srgbClr val="FF0000"/>
              </a:solidFill>
              <a:latin typeface="Arial"/>
              <a:cs typeface="Arial"/>
            </a:rPr>
            <a:t>-</a:t>
          </a:r>
        </a:p>
        <a:p>
          <a:pPr algn="ctr" rtl="0">
            <a:defRPr sz="1000"/>
          </a:pPr>
          <a:endParaRPr lang="en-US" sz="105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739294</xdr:colOff>
      <xdr:row>6</xdr:row>
      <xdr:rowOff>17703</xdr:rowOff>
    </xdr:from>
    <xdr:to>
      <xdr:col>7</xdr:col>
      <xdr:colOff>60077</xdr:colOff>
      <xdr:row>7</xdr:row>
      <xdr:rowOff>4779</xdr:rowOff>
    </xdr:to>
    <xdr:sp macro="" textlink="">
      <xdr:nvSpPr>
        <xdr:cNvPr id="62" name="Rectangle 33">
          <a:extLst>
            <a:ext uri="{FF2B5EF4-FFF2-40B4-BE49-F238E27FC236}">
              <a16:creationId xmlns:a16="http://schemas.microsoft.com/office/drawing/2014/main" id="{7439F8D8-89BE-564A-9A8A-F5DC58EA8CAE}"/>
            </a:ext>
          </a:extLst>
        </xdr:cNvPr>
        <xdr:cNvSpPr>
          <a:spLocks noChangeArrowheads="1"/>
        </xdr:cNvSpPr>
      </xdr:nvSpPr>
      <xdr:spPr bwMode="auto">
        <a:xfrm>
          <a:off x="6646718" y="1037551"/>
          <a:ext cx="128965" cy="16025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ko-KR" sz="1050" b="1" i="0" u="none" strike="noStrike" baseline="0">
              <a:solidFill>
                <a:srgbClr val="FF0000"/>
              </a:solidFill>
              <a:latin typeface="Arial"/>
              <a:cs typeface="Arial"/>
            </a:rPr>
            <a:t>-</a:t>
          </a:r>
        </a:p>
        <a:p>
          <a:pPr algn="ctr" rtl="0">
            <a:defRPr sz="1000"/>
          </a:pPr>
          <a:endParaRPr lang="en-US" sz="105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293643</xdr:colOff>
      <xdr:row>2</xdr:row>
      <xdr:rowOff>120458</xdr:rowOff>
    </xdr:from>
    <xdr:to>
      <xdr:col>6</xdr:col>
      <xdr:colOff>458741</xdr:colOff>
      <xdr:row>4</xdr:row>
      <xdr:rowOff>6543</xdr:rowOff>
    </xdr:to>
    <xdr:sp macro="" textlink="">
      <xdr:nvSpPr>
        <xdr:cNvPr id="63" name="Rectangle 33">
          <a:extLst>
            <a:ext uri="{FF2B5EF4-FFF2-40B4-BE49-F238E27FC236}">
              <a16:creationId xmlns:a16="http://schemas.microsoft.com/office/drawing/2014/main" id="{68686E4C-648D-CA46-A7E0-056CC45D9514}"/>
            </a:ext>
          </a:extLst>
        </xdr:cNvPr>
        <xdr:cNvSpPr>
          <a:spLocks noChangeArrowheads="1"/>
        </xdr:cNvSpPr>
      </xdr:nvSpPr>
      <xdr:spPr bwMode="auto">
        <a:xfrm>
          <a:off x="6201067" y="457200"/>
          <a:ext cx="165098" cy="22282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ko-KR" sz="1050" b="1" i="0" u="none" strike="noStrike" baseline="0">
              <a:solidFill>
                <a:srgbClr val="FF0000"/>
              </a:solidFill>
              <a:latin typeface="Arial"/>
              <a:cs typeface="Arial"/>
            </a:rPr>
            <a:t>+</a:t>
          </a:r>
        </a:p>
        <a:p>
          <a:pPr algn="ctr" rtl="0">
            <a:defRPr sz="1000"/>
          </a:pPr>
          <a:endParaRPr lang="en-US" sz="105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10</xdr:col>
      <xdr:colOff>396312</xdr:colOff>
      <xdr:row>23</xdr:row>
      <xdr:rowOff>126099</xdr:rowOff>
    </xdr:from>
    <xdr:to>
      <xdr:col>14</xdr:col>
      <xdr:colOff>757955</xdr:colOff>
      <xdr:row>47</xdr:row>
      <xdr:rowOff>144474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7D33D9-70C2-0A36-A837-B5A9AEE24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6879" y="4665673"/>
          <a:ext cx="2991714" cy="19729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</xdr:row>
      <xdr:rowOff>71120</xdr:rowOff>
    </xdr:from>
    <xdr:to>
      <xdr:col>3</xdr:col>
      <xdr:colOff>253713</xdr:colOff>
      <xdr:row>5</xdr:row>
      <xdr:rowOff>120059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9E517D-6857-1C9D-39C4-5303320C6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254000"/>
          <a:ext cx="3586193" cy="739819"/>
        </a:xfrm>
        <a:prstGeom prst="rect">
          <a:avLst/>
        </a:prstGeom>
      </xdr:spPr>
    </xdr:pic>
    <xdr:clientData/>
  </xdr:twoCellAnchor>
  <xdr:twoCellAnchor>
    <xdr:from>
      <xdr:col>1</xdr:col>
      <xdr:colOff>558800</xdr:colOff>
      <xdr:row>6</xdr:row>
      <xdr:rowOff>10160</xdr:rowOff>
    </xdr:from>
    <xdr:to>
      <xdr:col>1</xdr:col>
      <xdr:colOff>579120</xdr:colOff>
      <xdr:row>9</xdr:row>
      <xdr:rowOff>182880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0EE69AF-2129-1CAF-EF13-12BD4A30B5F6}"/>
            </a:ext>
          </a:extLst>
        </xdr:cNvPr>
        <xdr:cNvCxnSpPr/>
      </xdr:nvCxnSpPr>
      <xdr:spPr>
        <a:xfrm flipH="1">
          <a:off x="762000" y="1066800"/>
          <a:ext cx="20320" cy="5384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aadeddin/Desktop/QFD/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A48B-4280-4728-BBFF-B83240AEDC69}">
  <dimension ref="A1:V28"/>
  <sheetViews>
    <sheetView tabSelected="1" zoomScale="85" zoomScaleNormal="85" workbookViewId="0">
      <pane xSplit="1" topLeftCell="B1" activePane="topRight" state="frozen"/>
      <selection activeCell="A5" sqref="A5"/>
      <selection pane="topRight"/>
    </sheetView>
  </sheetViews>
  <sheetFormatPr defaultColWidth="9.3984375" defaultRowHeight="16.899999999999999"/>
  <cols>
    <col min="1" max="1" width="16.86328125" style="97" customWidth="1"/>
    <col min="2" max="2" width="9.3984375" style="97"/>
    <col min="3" max="3" width="13.86328125" style="97" bestFit="1" customWidth="1"/>
    <col min="4" max="4" width="11.19921875" style="97" bestFit="1" customWidth="1"/>
    <col min="5" max="5" width="9.3984375" style="97"/>
    <col min="6" max="6" width="11" style="97" customWidth="1"/>
    <col min="7" max="8" width="11.73046875" style="97" bestFit="1" customWidth="1"/>
    <col min="9" max="9" width="11.19921875" style="97" customWidth="1"/>
    <col min="10" max="10" width="14.19921875" style="97" customWidth="1"/>
    <col min="11" max="11" width="13.86328125" style="97" bestFit="1" customWidth="1"/>
    <col min="12" max="12" width="9.3984375" style="97"/>
    <col min="13" max="13" width="16.73046875" style="97" customWidth="1"/>
    <col min="14" max="17" width="9.3984375" style="97"/>
    <col min="18" max="18" width="11.19921875" style="97" bestFit="1" customWidth="1"/>
    <col min="19" max="16384" width="9.3984375" style="97"/>
  </cols>
  <sheetData>
    <row r="1" spans="1:22">
      <c r="A1" s="106" t="s">
        <v>87</v>
      </c>
      <c r="B1" s="102" t="s">
        <v>79</v>
      </c>
      <c r="C1" s="102" t="s">
        <v>78</v>
      </c>
      <c r="D1" s="102" t="s">
        <v>84</v>
      </c>
      <c r="E1" s="102" t="s">
        <v>76</v>
      </c>
      <c r="F1" s="102" t="s">
        <v>75</v>
      </c>
      <c r="G1" s="102" t="s">
        <v>74</v>
      </c>
      <c r="H1" s="102" t="s">
        <v>83</v>
      </c>
      <c r="I1" s="102" t="s">
        <v>72</v>
      </c>
      <c r="J1" s="102" t="s">
        <v>71</v>
      </c>
      <c r="K1" s="102" t="s">
        <v>82</v>
      </c>
    </row>
    <row r="2" spans="1:22">
      <c r="A2" s="102" t="s">
        <v>79</v>
      </c>
      <c r="B2" s="97">
        <v>1</v>
      </c>
      <c r="C2" s="97">
        <v>1</v>
      </c>
      <c r="D2" s="97">
        <v>2</v>
      </c>
      <c r="E2" s="97">
        <v>2</v>
      </c>
      <c r="F2" s="97">
        <v>1</v>
      </c>
      <c r="G2" s="97">
        <v>5</v>
      </c>
      <c r="H2" s="97">
        <v>2</v>
      </c>
      <c r="I2" s="97">
        <v>5</v>
      </c>
      <c r="J2" s="97">
        <v>5</v>
      </c>
      <c r="K2" s="97">
        <v>5</v>
      </c>
    </row>
    <row r="3" spans="1:22">
      <c r="A3" s="102" t="s">
        <v>78</v>
      </c>
      <c r="B3" s="97">
        <v>1</v>
      </c>
      <c r="C3" s="97">
        <v>1</v>
      </c>
      <c r="D3" s="97">
        <v>2</v>
      </c>
      <c r="E3" s="97">
        <v>2</v>
      </c>
      <c r="F3" s="97">
        <v>1</v>
      </c>
      <c r="G3" s="97">
        <v>5</v>
      </c>
      <c r="H3" s="97">
        <v>2</v>
      </c>
      <c r="I3" s="97">
        <v>5</v>
      </c>
      <c r="J3" s="107">
        <v>5</v>
      </c>
      <c r="K3" s="97">
        <v>5</v>
      </c>
      <c r="V3" s="107"/>
    </row>
    <row r="4" spans="1:22">
      <c r="A4" s="102" t="s">
        <v>84</v>
      </c>
      <c r="B4" s="97">
        <v>0.5</v>
      </c>
      <c r="C4" s="97">
        <v>0.5</v>
      </c>
      <c r="D4" s="97">
        <v>1</v>
      </c>
      <c r="E4" s="97">
        <v>1</v>
      </c>
      <c r="F4" s="97">
        <v>0.5</v>
      </c>
      <c r="G4" s="97">
        <v>3</v>
      </c>
      <c r="H4" s="97">
        <v>0.5</v>
      </c>
      <c r="I4" s="97">
        <v>5</v>
      </c>
      <c r="J4" s="97">
        <v>5</v>
      </c>
      <c r="K4" s="97">
        <v>3</v>
      </c>
    </row>
    <row r="5" spans="1:22">
      <c r="A5" s="102" t="s">
        <v>76</v>
      </c>
      <c r="B5" s="97">
        <v>0.5</v>
      </c>
      <c r="C5" s="97">
        <v>0.5</v>
      </c>
      <c r="D5" s="97">
        <v>1</v>
      </c>
      <c r="E5" s="97">
        <v>1</v>
      </c>
      <c r="F5" s="97">
        <v>0.5</v>
      </c>
      <c r="G5" s="97">
        <v>5</v>
      </c>
      <c r="H5" s="97">
        <v>1</v>
      </c>
      <c r="I5" s="97">
        <v>5</v>
      </c>
      <c r="J5" s="97">
        <v>5</v>
      </c>
      <c r="K5" s="97">
        <v>3</v>
      </c>
    </row>
    <row r="6" spans="1:22">
      <c r="A6" s="102" t="s">
        <v>75</v>
      </c>
      <c r="B6" s="97">
        <v>1</v>
      </c>
      <c r="C6" s="97">
        <v>1</v>
      </c>
      <c r="D6" s="97">
        <v>2</v>
      </c>
      <c r="E6" s="97">
        <v>2</v>
      </c>
      <c r="F6" s="97">
        <v>1</v>
      </c>
      <c r="G6" s="97">
        <v>5</v>
      </c>
      <c r="H6" s="97">
        <v>1</v>
      </c>
      <c r="I6" s="97">
        <v>5</v>
      </c>
      <c r="J6" s="97">
        <v>5</v>
      </c>
      <c r="K6" s="97">
        <v>3</v>
      </c>
    </row>
    <row r="7" spans="1:22">
      <c r="A7" s="102" t="s">
        <v>74</v>
      </c>
      <c r="B7" s="97">
        <v>0.2</v>
      </c>
      <c r="C7" s="97">
        <v>0.2</v>
      </c>
      <c r="D7" s="97">
        <v>0.33</v>
      </c>
      <c r="E7" s="97">
        <v>0.2</v>
      </c>
      <c r="F7" s="97">
        <v>0.2</v>
      </c>
      <c r="G7" s="97">
        <v>1</v>
      </c>
      <c r="H7" s="97">
        <v>0.2</v>
      </c>
      <c r="I7" s="97">
        <v>1</v>
      </c>
      <c r="J7" s="97">
        <v>1</v>
      </c>
      <c r="K7" s="97">
        <v>0.5</v>
      </c>
    </row>
    <row r="8" spans="1:22">
      <c r="A8" s="102" t="s">
        <v>83</v>
      </c>
      <c r="B8" s="97">
        <v>0.5</v>
      </c>
      <c r="C8" s="97">
        <v>0.5</v>
      </c>
      <c r="D8" s="97">
        <v>2</v>
      </c>
      <c r="E8" s="97">
        <v>1</v>
      </c>
      <c r="F8" s="97">
        <v>1</v>
      </c>
      <c r="G8" s="97">
        <v>5</v>
      </c>
      <c r="H8" s="97">
        <v>1</v>
      </c>
      <c r="I8" s="97">
        <v>3</v>
      </c>
      <c r="J8" s="97">
        <v>5</v>
      </c>
      <c r="K8" s="97">
        <v>5</v>
      </c>
    </row>
    <row r="9" spans="1:22">
      <c r="A9" s="102" t="s">
        <v>72</v>
      </c>
      <c r="B9" s="97">
        <v>0.2</v>
      </c>
      <c r="C9" s="97">
        <v>0.2</v>
      </c>
      <c r="D9" s="97">
        <v>0.2</v>
      </c>
      <c r="E9" s="97">
        <v>0.2</v>
      </c>
      <c r="F9" s="97">
        <v>0.2</v>
      </c>
      <c r="G9" s="97">
        <v>1</v>
      </c>
      <c r="H9" s="97">
        <v>0.33333333333333331</v>
      </c>
      <c r="I9" s="97">
        <v>1</v>
      </c>
      <c r="J9" s="97">
        <v>1</v>
      </c>
      <c r="K9" s="97">
        <v>0.5</v>
      </c>
    </row>
    <row r="10" spans="1:22">
      <c r="A10" s="102" t="s">
        <v>71</v>
      </c>
      <c r="B10" s="97">
        <v>0.2</v>
      </c>
      <c r="C10" s="97">
        <v>0.2</v>
      </c>
      <c r="D10" s="97">
        <v>0.2</v>
      </c>
      <c r="E10" s="97">
        <v>0.2</v>
      </c>
      <c r="F10" s="97">
        <v>0.2</v>
      </c>
      <c r="G10" s="97">
        <v>1</v>
      </c>
      <c r="H10" s="97">
        <v>0.2</v>
      </c>
      <c r="I10" s="97">
        <v>1</v>
      </c>
      <c r="J10" s="97">
        <v>1</v>
      </c>
      <c r="K10" s="97">
        <v>0.33333333333333331</v>
      </c>
    </row>
    <row r="11" spans="1:22">
      <c r="A11" s="102" t="s">
        <v>82</v>
      </c>
      <c r="B11" s="97">
        <v>0.2</v>
      </c>
      <c r="C11" s="97">
        <v>0.2</v>
      </c>
      <c r="D11" s="97">
        <v>0.33</v>
      </c>
      <c r="E11" s="97">
        <v>0.33</v>
      </c>
      <c r="F11" s="97">
        <v>0.33</v>
      </c>
      <c r="G11" s="97">
        <v>2</v>
      </c>
      <c r="H11" s="97">
        <v>0.2</v>
      </c>
      <c r="I11" s="97">
        <v>2</v>
      </c>
      <c r="J11" s="97">
        <v>3</v>
      </c>
      <c r="K11" s="97">
        <v>1</v>
      </c>
    </row>
    <row r="12" spans="1:22">
      <c r="A12" s="102" t="s">
        <v>69</v>
      </c>
      <c r="B12" s="97">
        <f>SUM(B2:B11)</f>
        <v>5.3000000000000007</v>
      </c>
      <c r="C12" s="97">
        <f>SUM(C2:C11)</f>
        <v>5.3000000000000007</v>
      </c>
      <c r="D12" s="97">
        <f>SUM(D2:D11)</f>
        <v>11.059999999999999</v>
      </c>
      <c r="E12" s="97">
        <f>SUM(E2:E11)</f>
        <v>9.9299999999999979</v>
      </c>
      <c r="F12" s="97">
        <f>SUM(F$2:F$11)</f>
        <v>5.9300000000000006</v>
      </c>
      <c r="G12" s="97">
        <f>SUM(G$2:G$11)</f>
        <v>33</v>
      </c>
      <c r="H12" s="97">
        <f>SUM(H$2:H$11)</f>
        <v>8.4333333333333318</v>
      </c>
      <c r="I12" s="97">
        <f>SUM(I$2:I$11)</f>
        <v>33</v>
      </c>
      <c r="J12" s="97">
        <f>SUM(J$2:J$11)</f>
        <v>36</v>
      </c>
      <c r="K12" s="97">
        <f>SUM(K$2:K$11)</f>
        <v>26.333333333333332</v>
      </c>
    </row>
    <row r="13" spans="1:22">
      <c r="B13" s="104">
        <v>0.17971999999999999</v>
      </c>
      <c r="C13" s="104">
        <v>0.17971999999999999</v>
      </c>
      <c r="D13" s="104">
        <v>0.10186000000000001</v>
      </c>
      <c r="E13" s="104">
        <v>0.11385000000000001</v>
      </c>
      <c r="F13" s="104">
        <v>0.16027</v>
      </c>
      <c r="G13" s="104">
        <v>2.903E-2</v>
      </c>
      <c r="H13" s="104">
        <v>0.13286000000000001</v>
      </c>
      <c r="I13" s="104">
        <v>2.9430000000000001E-2</v>
      </c>
      <c r="J13" s="104">
        <v>2.7220000000000001E-2</v>
      </c>
      <c r="K13" s="104">
        <v>4.6039999999999998E-2</v>
      </c>
      <c r="L13" s="105" t="s">
        <v>86</v>
      </c>
    </row>
    <row r="14" spans="1:22">
      <c r="A14" s="106" t="s">
        <v>85</v>
      </c>
      <c r="B14" s="102" t="s">
        <v>79</v>
      </c>
      <c r="C14" s="102" t="s">
        <v>78</v>
      </c>
      <c r="D14" s="102" t="s">
        <v>84</v>
      </c>
      <c r="E14" s="102" t="s">
        <v>76</v>
      </c>
      <c r="F14" s="102" t="s">
        <v>75</v>
      </c>
      <c r="G14" s="102" t="s">
        <v>74</v>
      </c>
      <c r="H14" s="102" t="s">
        <v>83</v>
      </c>
      <c r="I14" s="102" t="s">
        <v>72</v>
      </c>
      <c r="J14" s="102" t="s">
        <v>71</v>
      </c>
      <c r="K14" s="102" t="s">
        <v>82</v>
      </c>
      <c r="L14" s="105"/>
      <c r="M14" s="98" t="s">
        <v>81</v>
      </c>
      <c r="N14" s="98" t="s">
        <v>80</v>
      </c>
    </row>
    <row r="15" spans="1:22">
      <c r="A15" s="102" t="s">
        <v>79</v>
      </c>
      <c r="B15" s="97">
        <f>$B2/$B$12</f>
        <v>0.18867924528301885</v>
      </c>
      <c r="C15" s="97">
        <f>$C2/$C$12</f>
        <v>0.18867924528301885</v>
      </c>
      <c r="D15" s="97">
        <f>$D2/$D$12</f>
        <v>0.18083182640144668</v>
      </c>
      <c r="E15" s="97">
        <f>$E2/$E$12</f>
        <v>0.20140986908358513</v>
      </c>
      <c r="F15" s="97">
        <f>$F2/$F$12</f>
        <v>0.16863406408094433</v>
      </c>
      <c r="G15" s="97">
        <f>$G2/$G$12</f>
        <v>0.15151515151515152</v>
      </c>
      <c r="H15" s="97">
        <f>$H2/$H$12</f>
        <v>0.2371541501976285</v>
      </c>
      <c r="I15" s="97">
        <f>$I2/$I$12</f>
        <v>0.15151515151515152</v>
      </c>
      <c r="J15" s="97">
        <f>$J2/$J$12</f>
        <v>0.1388888888888889</v>
      </c>
      <c r="K15" s="97">
        <f>$K2/$K$12</f>
        <v>0.189873417721519</v>
      </c>
      <c r="L15" s="104">
        <f>SUM($B15:$K15)/10</f>
        <v>0.17971810099703536</v>
      </c>
      <c r="M15" s="103">
        <f>SUMPRODUCT($B2:$K2,$B$13:$K$13)</f>
        <v>1.8754499999999998</v>
      </c>
      <c r="N15" s="103">
        <f>$M15/$L15</f>
        <v>10.435509776674845</v>
      </c>
    </row>
    <row r="16" spans="1:22">
      <c r="A16" s="102" t="s">
        <v>78</v>
      </c>
      <c r="B16" s="97">
        <f>$B3/$B$12</f>
        <v>0.18867924528301885</v>
      </c>
      <c r="C16" s="97">
        <f>$C3/$C$12</f>
        <v>0.18867924528301885</v>
      </c>
      <c r="D16" s="97">
        <f>$D3/$D$12</f>
        <v>0.18083182640144668</v>
      </c>
      <c r="E16" s="97">
        <f>$E3/$E$12</f>
        <v>0.20140986908358513</v>
      </c>
      <c r="F16" s="97">
        <f>$F3/$F$12</f>
        <v>0.16863406408094433</v>
      </c>
      <c r="G16" s="97">
        <f>$G3/$G$12</f>
        <v>0.15151515151515152</v>
      </c>
      <c r="H16" s="97">
        <f>$H3/$H$12</f>
        <v>0.2371541501976285</v>
      </c>
      <c r="I16" s="97">
        <f>$I3/$I$12</f>
        <v>0.15151515151515152</v>
      </c>
      <c r="J16" s="97">
        <f>$J3/$J$12</f>
        <v>0.1388888888888889</v>
      </c>
      <c r="K16" s="97">
        <f>$K3/$K$12</f>
        <v>0.189873417721519</v>
      </c>
      <c r="L16" s="104">
        <f>SUM($B16:$K16)/10</f>
        <v>0.17971810099703536</v>
      </c>
      <c r="M16" s="103">
        <f>SUMPRODUCT($B3:$K3,$B$13:$K$13)</f>
        <v>1.8754499999999998</v>
      </c>
      <c r="N16" s="103">
        <f>$M16/$L16</f>
        <v>10.435509776674845</v>
      </c>
    </row>
    <row r="17" spans="1:14">
      <c r="A17" s="102" t="s">
        <v>77</v>
      </c>
      <c r="B17" s="97">
        <f>$B4/$B$12</f>
        <v>9.4339622641509427E-2</v>
      </c>
      <c r="C17" s="97">
        <f>$C4/$C$12</f>
        <v>9.4339622641509427E-2</v>
      </c>
      <c r="D17" s="97">
        <f>$D4/$D$12</f>
        <v>9.0415913200723341E-2</v>
      </c>
      <c r="E17" s="97">
        <f>$E4/$E$12</f>
        <v>0.10070493454179257</v>
      </c>
      <c r="F17" s="97">
        <f>$F4/$F$12</f>
        <v>8.4317032040472167E-2</v>
      </c>
      <c r="G17" s="97">
        <f>$G4/$G$12</f>
        <v>9.0909090909090912E-2</v>
      </c>
      <c r="H17" s="97">
        <f>$H4/$H$12</f>
        <v>5.9288537549407126E-2</v>
      </c>
      <c r="I17" s="97">
        <f>$I4/$I$12</f>
        <v>0.15151515151515152</v>
      </c>
      <c r="J17" s="97">
        <f>$J4/$J$12</f>
        <v>0.1388888888888889</v>
      </c>
      <c r="K17" s="97">
        <f>$K4/$K$12</f>
        <v>0.1139240506329114</v>
      </c>
      <c r="L17" s="104">
        <f>SUM($B17:$K17)/10</f>
        <v>0.10186428445614568</v>
      </c>
      <c r="M17" s="103">
        <f>SUMPRODUCT($B4:$K4,$B$13:$K$13)</f>
        <v>1.0504549999999999</v>
      </c>
      <c r="N17" s="103">
        <f>$M17/$L17</f>
        <v>10.312299405119159</v>
      </c>
    </row>
    <row r="18" spans="1:14">
      <c r="A18" s="102" t="s">
        <v>76</v>
      </c>
      <c r="B18" s="97">
        <f>$B5/$B$12</f>
        <v>9.4339622641509427E-2</v>
      </c>
      <c r="C18" s="97">
        <f>$C5/$C$12</f>
        <v>9.4339622641509427E-2</v>
      </c>
      <c r="D18" s="97">
        <f>$D5/$D$12</f>
        <v>9.0415913200723341E-2</v>
      </c>
      <c r="E18" s="97">
        <f>$E5/$E$12</f>
        <v>0.10070493454179257</v>
      </c>
      <c r="F18" s="97">
        <f>$F5/$F$12</f>
        <v>8.4317032040472167E-2</v>
      </c>
      <c r="G18" s="97">
        <f>$G5/$G$12</f>
        <v>0.15151515151515152</v>
      </c>
      <c r="H18" s="97">
        <f>$H5/$H$12</f>
        <v>0.11857707509881425</v>
      </c>
      <c r="I18" s="97">
        <f>$I5/$I$12</f>
        <v>0.15151515151515152</v>
      </c>
      <c r="J18" s="97">
        <f>$J5/$J$12</f>
        <v>0.1388888888888889</v>
      </c>
      <c r="K18" s="97">
        <f>$K5/$K$12</f>
        <v>0.1139240506329114</v>
      </c>
      <c r="L18" s="104">
        <f>SUM($B18:$K18)/10</f>
        <v>0.11385374427169244</v>
      </c>
      <c r="M18" s="103">
        <f>SUMPRODUCT($B5:$K5,$B$13:$K$13)</f>
        <v>1.1749449999999999</v>
      </c>
      <c r="N18" s="103">
        <f>$M18/$L18</f>
        <v>10.319774791035375</v>
      </c>
    </row>
    <row r="19" spans="1:14">
      <c r="A19" s="102" t="s">
        <v>75</v>
      </c>
      <c r="B19" s="97">
        <f>$B6/$B$12</f>
        <v>0.18867924528301885</v>
      </c>
      <c r="C19" s="97">
        <f>$C6/$C$12</f>
        <v>0.18867924528301885</v>
      </c>
      <c r="D19" s="97">
        <f>$D6/$D$12</f>
        <v>0.18083182640144668</v>
      </c>
      <c r="E19" s="97">
        <f>$E6/$E$12</f>
        <v>0.20140986908358513</v>
      </c>
      <c r="F19" s="97">
        <f>$F6/$F$12</f>
        <v>0.16863406408094433</v>
      </c>
      <c r="G19" s="97">
        <f>$G6/$G$12</f>
        <v>0.15151515151515152</v>
      </c>
      <c r="H19" s="97">
        <f>$H6/$H$12</f>
        <v>0.11857707509881425</v>
      </c>
      <c r="I19" s="97">
        <f>$I6/$I$12</f>
        <v>0.15151515151515152</v>
      </c>
      <c r="J19" s="97">
        <f>$J6/$J$12</f>
        <v>0.1388888888888889</v>
      </c>
      <c r="K19" s="97">
        <f>$K6/$K$12</f>
        <v>0.1139240506329114</v>
      </c>
      <c r="L19" s="104">
        <f>SUM($B19:$K19)/10</f>
        <v>0.16026545677829315</v>
      </c>
      <c r="M19" s="103">
        <f>SUMPRODUCT($B6:$K6,$B$13:$K$13)</f>
        <v>1.6505099999999999</v>
      </c>
      <c r="N19" s="103">
        <f>$M19/$L19</f>
        <v>10.298601040917196</v>
      </c>
    </row>
    <row r="20" spans="1:14">
      <c r="A20" s="102" t="s">
        <v>74</v>
      </c>
      <c r="B20" s="97">
        <f>$B7/$B$12</f>
        <v>3.7735849056603772E-2</v>
      </c>
      <c r="C20" s="97">
        <f>$C7/$C$12</f>
        <v>3.7735849056603772E-2</v>
      </c>
      <c r="D20" s="97">
        <f>$D7/$D$12</f>
        <v>2.9837251356238704E-2</v>
      </c>
      <c r="E20" s="97">
        <f>$E7/$E$12</f>
        <v>2.0140986908358516E-2</v>
      </c>
      <c r="F20" s="97">
        <f>$F7/$F$12</f>
        <v>3.3726812816188868E-2</v>
      </c>
      <c r="G20" s="97">
        <f>$G7/$G$12</f>
        <v>3.0303030303030304E-2</v>
      </c>
      <c r="H20" s="97">
        <f>$H7/$H$12</f>
        <v>2.3715415019762851E-2</v>
      </c>
      <c r="I20" s="97">
        <f>$I7/$I$12</f>
        <v>3.0303030303030304E-2</v>
      </c>
      <c r="J20" s="97">
        <f>$J7/$J$12</f>
        <v>2.7777777777777776E-2</v>
      </c>
      <c r="K20" s="97">
        <f>$K7/$K$12</f>
        <v>1.8987341772151899E-2</v>
      </c>
      <c r="L20" s="104">
        <f>SUM($B20:$K20)/10</f>
        <v>2.9026334436974676E-2</v>
      </c>
      <c r="M20" s="103">
        <f>SUMPRODUCT($B7:$K7,$B$13:$K$13)</f>
        <v>0.29559780000000002</v>
      </c>
      <c r="N20" s="103">
        <f>$M20/$L20</f>
        <v>10.183779858315766</v>
      </c>
    </row>
    <row r="21" spans="1:14">
      <c r="A21" s="102" t="s">
        <v>73</v>
      </c>
      <c r="B21" s="97">
        <f>$B8/$B$12</f>
        <v>9.4339622641509427E-2</v>
      </c>
      <c r="C21" s="97">
        <f>$C8/$C$12</f>
        <v>9.4339622641509427E-2</v>
      </c>
      <c r="D21" s="97">
        <f>$D8/$D$12</f>
        <v>0.18083182640144668</v>
      </c>
      <c r="E21" s="97">
        <f>$E8/$E$12</f>
        <v>0.10070493454179257</v>
      </c>
      <c r="F21" s="97">
        <f>$F8/$F$12</f>
        <v>0.16863406408094433</v>
      </c>
      <c r="G21" s="97">
        <f>$G8/$G$12</f>
        <v>0.15151515151515152</v>
      </c>
      <c r="H21" s="97">
        <f>$H8/$H$12</f>
        <v>0.11857707509881425</v>
      </c>
      <c r="I21" s="97">
        <f>$I8/$I$12</f>
        <v>9.0909090909090912E-2</v>
      </c>
      <c r="J21" s="97">
        <f>$J8/$J$12</f>
        <v>0.1388888888888889</v>
      </c>
      <c r="K21" s="97">
        <f>$K8/$K$12</f>
        <v>0.189873417721519</v>
      </c>
      <c r="L21" s="104">
        <f>SUM($B21:$K21)/10</f>
        <v>0.13286136944406671</v>
      </c>
      <c r="M21" s="103">
        <f>SUMPRODUCT($B8:$K8,$B$13:$K$13)</f>
        <v>1.3901599999999998</v>
      </c>
      <c r="N21" s="103">
        <f>$M21/$L21</f>
        <v>10.463237025305864</v>
      </c>
    </row>
    <row r="22" spans="1:14">
      <c r="A22" s="102" t="s">
        <v>72</v>
      </c>
      <c r="B22" s="97">
        <f>$B9/$B$12</f>
        <v>3.7735849056603772E-2</v>
      </c>
      <c r="C22" s="97">
        <f>$C9/$C$12</f>
        <v>3.7735849056603772E-2</v>
      </c>
      <c r="D22" s="97">
        <f>$D9/$D$12</f>
        <v>1.808318264014467E-2</v>
      </c>
      <c r="E22" s="97">
        <f>$E9/$E$12</f>
        <v>2.0140986908358516E-2</v>
      </c>
      <c r="F22" s="97">
        <f>$F9/$F$12</f>
        <v>3.3726812816188868E-2</v>
      </c>
      <c r="G22" s="97">
        <f>$G9/$G$12</f>
        <v>3.0303030303030304E-2</v>
      </c>
      <c r="H22" s="97">
        <f>$H9/$H$12</f>
        <v>3.9525691699604751E-2</v>
      </c>
      <c r="I22" s="97">
        <f>$I9/$I$12</f>
        <v>3.0303030303030304E-2</v>
      </c>
      <c r="J22" s="97">
        <f>$J9/$J$12</f>
        <v>2.7777777777777776E-2</v>
      </c>
      <c r="K22" s="97">
        <f>$K9/$K$12</f>
        <v>1.8987341772151899E-2</v>
      </c>
      <c r="L22" s="104">
        <f>SUM($B22:$K22)/10</f>
        <v>2.9431955233349461E-2</v>
      </c>
      <c r="M22" s="103">
        <f>SUMPRODUCT($B9:$K9,$B$13:$K$13)</f>
        <v>0.30007066666666665</v>
      </c>
      <c r="N22" s="103">
        <f>$M22/$L22</f>
        <v>10.195403746967358</v>
      </c>
    </row>
    <row r="23" spans="1:14">
      <c r="A23" s="102" t="s">
        <v>71</v>
      </c>
      <c r="B23" s="97">
        <f>$B10/$B$12</f>
        <v>3.7735849056603772E-2</v>
      </c>
      <c r="C23" s="97">
        <f>$C10/$C$12</f>
        <v>3.7735849056603772E-2</v>
      </c>
      <c r="D23" s="97">
        <f>$D10/$D$12</f>
        <v>1.808318264014467E-2</v>
      </c>
      <c r="E23" s="97">
        <f>$E10/$E$12</f>
        <v>2.0140986908358516E-2</v>
      </c>
      <c r="F23" s="97">
        <f>$F10/$F$12</f>
        <v>3.3726812816188868E-2</v>
      </c>
      <c r="G23" s="97">
        <f>$G10/$G$12</f>
        <v>3.0303030303030304E-2</v>
      </c>
      <c r="H23" s="97">
        <f>$H10/$H$12</f>
        <v>2.3715415019762851E-2</v>
      </c>
      <c r="I23" s="97">
        <f>$I10/$I$12</f>
        <v>3.0303030303030304E-2</v>
      </c>
      <c r="J23" s="97">
        <f>$J10/$J$12</f>
        <v>2.7777777777777776E-2</v>
      </c>
      <c r="K23" s="97">
        <f>$K10/$K$12</f>
        <v>1.2658227848101266E-2</v>
      </c>
      <c r="L23" s="104">
        <f>SUM($B23:$K23)/10</f>
        <v>2.7218016172960213E-2</v>
      </c>
      <c r="M23" s="103">
        <f>SUMPRODUCT($B10:$K10,$B$13:$K$13)</f>
        <v>0.27468266666666669</v>
      </c>
      <c r="N23" s="103">
        <f>$M23/$L23</f>
        <v>10.091942958706545</v>
      </c>
    </row>
    <row r="24" spans="1:14">
      <c r="A24" s="102" t="s">
        <v>70</v>
      </c>
      <c r="B24" s="97">
        <f>$B11/$B$12</f>
        <v>3.7735849056603772E-2</v>
      </c>
      <c r="C24" s="97">
        <f>$C11/$C$12</f>
        <v>3.7735849056603772E-2</v>
      </c>
      <c r="D24" s="97">
        <f>$D11/$D$12</f>
        <v>2.9837251356238704E-2</v>
      </c>
      <c r="E24" s="97">
        <f>$E11/$E$12</f>
        <v>3.3232628398791549E-2</v>
      </c>
      <c r="F24" s="97">
        <f>$F11/$F$12</f>
        <v>5.5649241146711631E-2</v>
      </c>
      <c r="G24" s="97">
        <f>$G11/$G$12</f>
        <v>6.0606060606060608E-2</v>
      </c>
      <c r="H24" s="97">
        <f>$H11/$H$12</f>
        <v>2.3715415019762851E-2</v>
      </c>
      <c r="I24" s="97">
        <f>$I11/$I$12</f>
        <v>6.0606060606060608E-2</v>
      </c>
      <c r="J24" s="97">
        <f>$J11/$J$12</f>
        <v>8.3333333333333329E-2</v>
      </c>
      <c r="K24" s="97">
        <f>$K11/$K$12</f>
        <v>3.7974683544303799E-2</v>
      </c>
      <c r="L24" s="104">
        <f>SUM($B24:$K24)/10</f>
        <v>4.6042637212447064E-2</v>
      </c>
      <c r="M24" s="103">
        <f>SUMPRODUCT($B11:$K11,$B$13:$K$13)</f>
        <v>0.46715340000000005</v>
      </c>
      <c r="N24" s="103">
        <f>$M24/$L24</f>
        <v>10.146104312932597</v>
      </c>
    </row>
    <row r="25" spans="1:14">
      <c r="A25" s="102" t="s">
        <v>69</v>
      </c>
      <c r="B25" s="97">
        <v>1</v>
      </c>
      <c r="C25" s="97">
        <v>1</v>
      </c>
      <c r="D25" s="97">
        <v>1</v>
      </c>
      <c r="E25" s="97">
        <v>1</v>
      </c>
      <c r="F25" s="97">
        <v>1</v>
      </c>
      <c r="G25" s="97">
        <v>1</v>
      </c>
      <c r="H25" s="97">
        <v>1</v>
      </c>
      <c r="I25" s="97">
        <v>1</v>
      </c>
      <c r="J25" s="97">
        <v>1</v>
      </c>
      <c r="K25" s="97">
        <v>1</v>
      </c>
      <c r="L25" s="101">
        <f>SUM(L15:L24)</f>
        <v>1.0000000000000002</v>
      </c>
    </row>
    <row r="27" spans="1:14">
      <c r="A27" s="100" t="s">
        <v>68</v>
      </c>
      <c r="B27" s="99">
        <f>SUM(N15:N24)/10</f>
        <v>10.288216269264954</v>
      </c>
    </row>
    <row r="28" spans="1:14">
      <c r="A28" s="98" t="s">
        <v>67</v>
      </c>
      <c r="B28" s="97">
        <f>0.2882/9</f>
        <v>3.2022222222222223E-2</v>
      </c>
    </row>
  </sheetData>
  <mergeCells count="1">
    <mergeCell ref="L13:L14"/>
  </mergeCells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showGridLines="0" zoomScale="130" zoomScaleNormal="130" workbookViewId="0">
      <selection activeCell="E12" sqref="E12"/>
    </sheetView>
  </sheetViews>
  <sheetFormatPr defaultColWidth="8.796875" defaultRowHeight="15.75"/>
  <cols>
    <col min="1" max="1" width="2.6640625" style="7" customWidth="1"/>
    <col min="2" max="2" width="12.33203125" style="7" customWidth="1"/>
    <col min="3" max="3" width="30.6640625" style="7" customWidth="1"/>
    <col min="4" max="9" width="10.6640625" style="7" customWidth="1"/>
    <col min="10" max="10" width="8.6640625" style="7" hidden="1" customWidth="1"/>
    <col min="11" max="14" width="8.6640625" style="7" customWidth="1"/>
    <col min="15" max="15" width="10.33203125" style="7" customWidth="1"/>
    <col min="16" max="18" width="8.6640625" style="7" customWidth="1"/>
    <col min="19" max="16384" width="8.796875" style="7"/>
  </cols>
  <sheetData>
    <row r="1" spans="1:18">
      <c r="B1" s="12"/>
      <c r="C1" s="12"/>
    </row>
    <row r="2" spans="1:18" ht="13.25" customHeight="1">
      <c r="B2" s="8"/>
      <c r="H2" s="9"/>
      <c r="I2" s="9"/>
      <c r="M2" s="10"/>
      <c r="N2" s="11"/>
    </row>
    <row r="3" spans="1:18" ht="13.25" customHeight="1">
      <c r="B3" s="12"/>
      <c r="C3" s="12"/>
      <c r="D3" s="12"/>
      <c r="E3" s="85" t="s">
        <v>64</v>
      </c>
      <c r="F3" s="13"/>
      <c r="G3" s="13"/>
      <c r="H3" s="12"/>
      <c r="K3" s="1" t="s">
        <v>26</v>
      </c>
      <c r="L3" s="5" t="s">
        <v>4</v>
      </c>
      <c r="M3" s="6"/>
      <c r="N3" s="5" t="s">
        <v>6</v>
      </c>
    </row>
    <row r="4" spans="1:18">
      <c r="B4" s="12"/>
      <c r="C4" s="12"/>
      <c r="D4" s="12"/>
      <c r="E4" s="9"/>
      <c r="F4" s="13"/>
      <c r="G4" s="13"/>
      <c r="H4" s="12"/>
      <c r="L4" s="3" t="s">
        <v>5</v>
      </c>
      <c r="M4" s="4" t="s">
        <v>24</v>
      </c>
      <c r="N4" s="3" t="s">
        <v>7</v>
      </c>
    </row>
    <row r="5" spans="1:18">
      <c r="B5" s="12"/>
      <c r="C5" s="12"/>
      <c r="D5" s="12"/>
      <c r="E5" s="9"/>
      <c r="F5" s="13"/>
      <c r="G5" s="13"/>
      <c r="H5" s="12"/>
      <c r="M5" s="14"/>
      <c r="N5" s="15"/>
    </row>
    <row r="6" spans="1:18">
      <c r="B6" s="12"/>
      <c r="C6" s="9"/>
      <c r="D6" s="12"/>
      <c r="E6" s="9"/>
      <c r="F6" s="13"/>
      <c r="G6" s="13"/>
      <c r="H6" s="12"/>
      <c r="K6" s="1" t="s">
        <v>27</v>
      </c>
      <c r="L6" s="4">
        <v>9</v>
      </c>
      <c r="M6" s="4">
        <v>3</v>
      </c>
      <c r="N6" s="4">
        <v>1</v>
      </c>
      <c r="O6" s="4"/>
    </row>
    <row r="7" spans="1:18">
      <c r="B7" s="12"/>
      <c r="C7" s="16"/>
      <c r="D7" s="12"/>
      <c r="E7" s="9"/>
      <c r="F7" s="13"/>
      <c r="G7" s="13"/>
      <c r="H7" s="12"/>
      <c r="L7" s="2" t="s">
        <v>10</v>
      </c>
      <c r="M7" s="2" t="s">
        <v>13</v>
      </c>
      <c r="N7" s="2" t="s">
        <v>11</v>
      </c>
      <c r="O7" s="2" t="s">
        <v>12</v>
      </c>
    </row>
    <row r="8" spans="1:18">
      <c r="B8" s="12"/>
      <c r="C8" s="9"/>
      <c r="D8" s="12"/>
      <c r="E8" s="9"/>
      <c r="F8" s="13"/>
      <c r="G8" s="13"/>
      <c r="H8" s="12"/>
      <c r="I8" s="9"/>
    </row>
    <row r="9" spans="1:18" hidden="1">
      <c r="B9" s="12"/>
      <c r="C9" s="17" t="s">
        <v>25</v>
      </c>
      <c r="D9" s="45"/>
      <c r="E9" s="46"/>
      <c r="F9" s="46"/>
      <c r="G9" s="46"/>
      <c r="H9" s="46"/>
      <c r="I9" s="46"/>
      <c r="M9" s="14"/>
      <c r="N9" s="15"/>
    </row>
    <row r="10" spans="1:18" ht="31.5">
      <c r="B10" s="18"/>
      <c r="C10" s="19" t="s">
        <v>28</v>
      </c>
      <c r="D10" s="95" t="s">
        <v>32</v>
      </c>
      <c r="E10" s="95" t="s">
        <v>33</v>
      </c>
      <c r="F10" s="95" t="s">
        <v>34</v>
      </c>
      <c r="G10" s="90" t="s">
        <v>35</v>
      </c>
      <c r="H10" s="90" t="s">
        <v>46</v>
      </c>
      <c r="I10" s="95" t="s">
        <v>36</v>
      </c>
      <c r="J10" s="59" t="s">
        <v>23</v>
      </c>
      <c r="K10" s="92" t="s">
        <v>65</v>
      </c>
      <c r="L10" s="93"/>
      <c r="M10" s="94"/>
      <c r="N10" s="92" t="s">
        <v>49</v>
      </c>
      <c r="O10" s="93"/>
      <c r="P10" s="94"/>
      <c r="Q10" s="87" t="s">
        <v>50</v>
      </c>
      <c r="R10" s="88"/>
    </row>
    <row r="11" spans="1:18" ht="36">
      <c r="A11" s="13"/>
      <c r="B11" s="20" t="s">
        <v>66</v>
      </c>
      <c r="C11" s="21" t="s">
        <v>29</v>
      </c>
      <c r="D11" s="96"/>
      <c r="E11" s="96"/>
      <c r="F11" s="96"/>
      <c r="G11" s="91"/>
      <c r="H11" s="91"/>
      <c r="I11" s="96"/>
      <c r="J11" s="62" t="s">
        <v>8</v>
      </c>
      <c r="K11" s="81" t="s">
        <v>53</v>
      </c>
      <c r="L11" s="81" t="s">
        <v>51</v>
      </c>
      <c r="M11" s="81" t="s">
        <v>52</v>
      </c>
      <c r="N11" s="81" t="s">
        <v>58</v>
      </c>
      <c r="O11" s="81" t="s">
        <v>60</v>
      </c>
      <c r="P11" s="81" t="s">
        <v>59</v>
      </c>
      <c r="Q11" s="80" t="s">
        <v>61</v>
      </c>
      <c r="R11" s="81" t="s">
        <v>48</v>
      </c>
    </row>
    <row r="12" spans="1:18" ht="15" customHeight="1">
      <c r="A12" s="13">
        <v>1</v>
      </c>
      <c r="B12" s="47">
        <v>0.11</v>
      </c>
      <c r="C12" s="39" t="s">
        <v>37</v>
      </c>
      <c r="D12" s="86">
        <v>3</v>
      </c>
      <c r="E12" s="86"/>
      <c r="F12" s="86"/>
      <c r="G12" s="86"/>
      <c r="H12" s="86">
        <v>9</v>
      </c>
      <c r="I12" s="86"/>
      <c r="J12" s="61">
        <f>(D12*B12)+(E12*B12)+(F12*B12)+(H12*B12)+(I12*B12)+(G12*B12)</f>
        <v>1.32</v>
      </c>
      <c r="K12" s="64">
        <v>4</v>
      </c>
      <c r="L12" s="64">
        <v>2</v>
      </c>
      <c r="M12" s="64">
        <v>3</v>
      </c>
      <c r="N12" s="72">
        <v>4</v>
      </c>
      <c r="O12" s="69">
        <f>N12/K12</f>
        <v>1</v>
      </c>
      <c r="P12" s="72">
        <v>1.2</v>
      </c>
      <c r="Q12" s="69">
        <f>P12*O12*B12</f>
        <v>0.13200000000000001</v>
      </c>
      <c r="R12" s="74">
        <f>Q12/$Q$22*100</f>
        <v>7.0670116891228707</v>
      </c>
    </row>
    <row r="13" spans="1:18" ht="15" customHeight="1">
      <c r="A13" s="13">
        <v>2</v>
      </c>
      <c r="B13" s="47">
        <v>0.05</v>
      </c>
      <c r="C13" s="40" t="s">
        <v>38</v>
      </c>
      <c r="D13" s="86">
        <v>3</v>
      </c>
      <c r="E13" s="86"/>
      <c r="F13" s="86">
        <v>9</v>
      </c>
      <c r="G13" s="86"/>
      <c r="H13" s="86">
        <v>3</v>
      </c>
      <c r="I13" s="86"/>
      <c r="J13" s="61">
        <f t="shared" ref="J13:J21" si="0">(D13*B13)+(E13*B13)+(F13*B13)+(H13*B13)+(I13*B13)+(G13*B13)</f>
        <v>0.75000000000000011</v>
      </c>
      <c r="K13" s="65">
        <v>2</v>
      </c>
      <c r="L13" s="65">
        <v>4</v>
      </c>
      <c r="M13" s="65">
        <v>2</v>
      </c>
      <c r="N13" s="63">
        <v>3</v>
      </c>
      <c r="O13" s="70">
        <f>N13/K13</f>
        <v>1.5</v>
      </c>
      <c r="P13" s="63">
        <v>1</v>
      </c>
      <c r="Q13" s="70">
        <f>P13*O13*B13</f>
        <v>7.5000000000000011E-2</v>
      </c>
      <c r="R13" s="75">
        <f t="shared" ref="R13:R21" si="1">Q13/$Q$22*100</f>
        <v>4.015347550637995</v>
      </c>
    </row>
    <row r="14" spans="1:18" ht="15" customHeight="1">
      <c r="A14" s="13">
        <v>3</v>
      </c>
      <c r="B14" s="47">
        <v>0.16</v>
      </c>
      <c r="C14" s="40" t="s">
        <v>39</v>
      </c>
      <c r="D14" s="86">
        <v>3</v>
      </c>
      <c r="E14" s="86">
        <v>9</v>
      </c>
      <c r="F14" s="86"/>
      <c r="G14" s="86"/>
      <c r="H14" s="86"/>
      <c r="I14" s="86"/>
      <c r="J14" s="61">
        <f t="shared" si="0"/>
        <v>1.92</v>
      </c>
      <c r="K14" s="65">
        <v>3</v>
      </c>
      <c r="L14" s="65">
        <v>3</v>
      </c>
      <c r="M14" s="65">
        <v>3</v>
      </c>
      <c r="N14" s="63">
        <v>3</v>
      </c>
      <c r="O14" s="70">
        <f>N14/K14</f>
        <v>1</v>
      </c>
      <c r="P14" s="63">
        <v>1.5</v>
      </c>
      <c r="Q14" s="70">
        <f t="shared" ref="Q14:Q20" si="2">P14*O14*B14</f>
        <v>0.24</v>
      </c>
      <c r="R14" s="75">
        <f t="shared" si="1"/>
        <v>12.849112162041582</v>
      </c>
    </row>
    <row r="15" spans="1:18" ht="15" customHeight="1">
      <c r="A15" s="13">
        <v>4</v>
      </c>
      <c r="B15" s="47">
        <v>0.03</v>
      </c>
      <c r="C15" s="40" t="s">
        <v>40</v>
      </c>
      <c r="D15" s="86"/>
      <c r="E15" s="86">
        <v>9</v>
      </c>
      <c r="F15" s="86"/>
      <c r="G15" s="86">
        <v>3</v>
      </c>
      <c r="H15" s="86"/>
      <c r="I15" s="86"/>
      <c r="J15" s="61">
        <f t="shared" si="0"/>
        <v>0.36</v>
      </c>
      <c r="K15" s="65">
        <v>4</v>
      </c>
      <c r="L15" s="65">
        <v>4</v>
      </c>
      <c r="M15" s="65">
        <v>4</v>
      </c>
      <c r="N15" s="63">
        <v>4</v>
      </c>
      <c r="O15" s="70">
        <f t="shared" ref="O15:O20" si="3">N15/K15</f>
        <v>1</v>
      </c>
      <c r="P15" s="63">
        <v>1</v>
      </c>
      <c r="Q15" s="70">
        <f t="shared" si="2"/>
        <v>0.03</v>
      </c>
      <c r="R15" s="75">
        <f t="shared" si="1"/>
        <v>1.6061390202551977</v>
      </c>
    </row>
    <row r="16" spans="1:18" ht="15" customHeight="1">
      <c r="A16" s="13">
        <v>5</v>
      </c>
      <c r="B16" s="47">
        <v>0.13</v>
      </c>
      <c r="C16" s="40" t="s">
        <v>41</v>
      </c>
      <c r="D16" s="86">
        <v>9</v>
      </c>
      <c r="E16" s="86">
        <v>1</v>
      </c>
      <c r="F16" s="86"/>
      <c r="G16" s="86">
        <v>1</v>
      </c>
      <c r="H16" s="86"/>
      <c r="I16" s="86"/>
      <c r="J16" s="61">
        <f t="shared" si="0"/>
        <v>1.4299999999999997</v>
      </c>
      <c r="K16" s="65">
        <v>2</v>
      </c>
      <c r="L16" s="65">
        <v>4</v>
      </c>
      <c r="M16" s="65">
        <v>2</v>
      </c>
      <c r="N16" s="63">
        <v>5</v>
      </c>
      <c r="O16" s="70">
        <f t="shared" si="3"/>
        <v>2.5</v>
      </c>
      <c r="P16" s="63">
        <v>1.2</v>
      </c>
      <c r="Q16" s="70">
        <f t="shared" si="2"/>
        <v>0.39</v>
      </c>
      <c r="R16" s="75">
        <f t="shared" si="1"/>
        <v>20.87980726331757</v>
      </c>
    </row>
    <row r="17" spans="1:18" ht="15" customHeight="1">
      <c r="A17" s="13">
        <v>6</v>
      </c>
      <c r="B17" s="47">
        <v>0.18</v>
      </c>
      <c r="C17" s="40" t="s">
        <v>42</v>
      </c>
      <c r="D17" s="86">
        <v>9</v>
      </c>
      <c r="E17" s="86">
        <v>3</v>
      </c>
      <c r="F17" s="86"/>
      <c r="G17" s="86">
        <v>1</v>
      </c>
      <c r="H17" s="86"/>
      <c r="I17" s="86"/>
      <c r="J17" s="61">
        <f t="shared" si="0"/>
        <v>2.3400000000000003</v>
      </c>
      <c r="K17" s="65">
        <v>3</v>
      </c>
      <c r="L17" s="65">
        <v>4</v>
      </c>
      <c r="M17" s="65">
        <v>3</v>
      </c>
      <c r="N17" s="63">
        <v>5</v>
      </c>
      <c r="O17" s="70">
        <f t="shared" si="3"/>
        <v>1.6666666666666667</v>
      </c>
      <c r="P17" s="63">
        <v>1.5</v>
      </c>
      <c r="Q17" s="70">
        <f t="shared" si="2"/>
        <v>0.44999999999999996</v>
      </c>
      <c r="R17" s="75">
        <f t="shared" si="1"/>
        <v>24.092085303827965</v>
      </c>
    </row>
    <row r="18" spans="1:18" ht="15" customHeight="1">
      <c r="A18" s="13">
        <v>7</v>
      </c>
      <c r="B18" s="47">
        <v>0.03</v>
      </c>
      <c r="C18" s="40" t="s">
        <v>43</v>
      </c>
      <c r="D18" s="86">
        <v>9</v>
      </c>
      <c r="E18" s="86">
        <v>3</v>
      </c>
      <c r="F18" s="86"/>
      <c r="G18" s="86">
        <v>1</v>
      </c>
      <c r="H18" s="86"/>
      <c r="I18" s="86"/>
      <c r="J18" s="61">
        <f>(D18*B18)+(E18*B18)+(F18*B18)+(H18*B18)+(I18*B18)+(G18*B18)</f>
        <v>0.39</v>
      </c>
      <c r="K18" s="65">
        <v>3</v>
      </c>
      <c r="L18" s="65">
        <v>4</v>
      </c>
      <c r="M18" s="65">
        <v>3</v>
      </c>
      <c r="N18" s="63">
        <v>5</v>
      </c>
      <c r="O18" s="70">
        <f t="shared" si="3"/>
        <v>1.6666666666666667</v>
      </c>
      <c r="P18" s="63">
        <v>1</v>
      </c>
      <c r="Q18" s="70">
        <f>P18*O18*B18</f>
        <v>0.05</v>
      </c>
      <c r="R18" s="75">
        <f t="shared" si="1"/>
        <v>2.6768983670919964</v>
      </c>
    </row>
    <row r="19" spans="1:18" ht="15" customHeight="1">
      <c r="A19" s="13">
        <v>8</v>
      </c>
      <c r="B19" s="47">
        <v>0.03</v>
      </c>
      <c r="C19" s="40" t="s">
        <v>44</v>
      </c>
      <c r="D19" s="86">
        <v>3</v>
      </c>
      <c r="E19" s="86">
        <v>9</v>
      </c>
      <c r="F19" s="86"/>
      <c r="G19" s="86">
        <v>9</v>
      </c>
      <c r="H19" s="86"/>
      <c r="I19" s="86"/>
      <c r="J19" s="61">
        <f t="shared" si="0"/>
        <v>0.63</v>
      </c>
      <c r="K19" s="65">
        <v>4</v>
      </c>
      <c r="L19" s="65">
        <v>4</v>
      </c>
      <c r="M19" s="65">
        <v>4</v>
      </c>
      <c r="N19" s="63">
        <v>4</v>
      </c>
      <c r="O19" s="70">
        <f t="shared" si="3"/>
        <v>1</v>
      </c>
      <c r="P19" s="63">
        <v>1</v>
      </c>
      <c r="Q19" s="70">
        <f t="shared" si="2"/>
        <v>0.03</v>
      </c>
      <c r="R19" s="75">
        <f t="shared" si="1"/>
        <v>1.6061390202551977</v>
      </c>
    </row>
    <row r="20" spans="1:18" ht="15" customHeight="1">
      <c r="A20" s="13"/>
      <c r="B20" s="47">
        <v>0.18</v>
      </c>
      <c r="C20" s="40" t="s">
        <v>47</v>
      </c>
      <c r="D20" s="86">
        <v>9</v>
      </c>
      <c r="E20" s="86"/>
      <c r="F20" s="86"/>
      <c r="G20" s="86">
        <v>9</v>
      </c>
      <c r="H20" s="86"/>
      <c r="I20" s="86"/>
      <c r="J20" s="61"/>
      <c r="K20" s="65">
        <v>4</v>
      </c>
      <c r="L20" s="65">
        <v>5</v>
      </c>
      <c r="M20" s="65">
        <v>4</v>
      </c>
      <c r="N20" s="63">
        <v>5</v>
      </c>
      <c r="O20" s="70">
        <f t="shared" si="3"/>
        <v>1.25</v>
      </c>
      <c r="P20" s="63">
        <v>1.5</v>
      </c>
      <c r="Q20" s="70">
        <f t="shared" si="2"/>
        <v>0.33749999999999997</v>
      </c>
      <c r="R20" s="75">
        <f t="shared" si="1"/>
        <v>18.069063977870972</v>
      </c>
    </row>
    <row r="21" spans="1:18" ht="15" customHeight="1">
      <c r="A21" s="13">
        <v>9</v>
      </c>
      <c r="B21" s="47">
        <v>0.1</v>
      </c>
      <c r="C21" s="40" t="s">
        <v>45</v>
      </c>
      <c r="D21" s="86">
        <v>9</v>
      </c>
      <c r="E21" s="86"/>
      <c r="F21" s="86"/>
      <c r="G21" s="86"/>
      <c r="H21" s="86"/>
      <c r="I21" s="86">
        <v>9</v>
      </c>
      <c r="J21" s="61">
        <f t="shared" si="0"/>
        <v>1.8</v>
      </c>
      <c r="K21" s="67">
        <v>3</v>
      </c>
      <c r="L21" s="67">
        <v>4</v>
      </c>
      <c r="M21" s="66">
        <v>3</v>
      </c>
      <c r="N21" s="73">
        <v>4</v>
      </c>
      <c r="O21" s="71">
        <f>N21/K21</f>
        <v>1.3333333333333333</v>
      </c>
      <c r="P21" s="73">
        <v>1</v>
      </c>
      <c r="Q21" s="71">
        <f>P21*O21*B21</f>
        <v>0.13333333333333333</v>
      </c>
      <c r="R21" s="76">
        <f t="shared" si="1"/>
        <v>7.1383956455786564</v>
      </c>
    </row>
    <row r="22" spans="1:18" ht="12.75" customHeight="1">
      <c r="B22" s="22"/>
      <c r="C22" s="23" t="s">
        <v>14</v>
      </c>
      <c r="D22" s="79">
        <f>D12*$R$12+D13*$R$13+D14*$R$14+D15*$R$15+D16*$R$16+D17*$R$17+D18*$R$18+D19*$R$19+D20*$R$20+D21*$R$21</f>
        <v>732.31908628535734</v>
      </c>
      <c r="E22" s="79">
        <f t="shared" ref="E22:H22" si="4">E12*$R$12+E13*$R$13+E14*$R$14+E15*$R$15+E16*$R$16+E17*$R$17+E18*$R$18+E19*$R$19+E20*$R$20+E21*$R$21</f>
        <v>245.73927009904526</v>
      </c>
      <c r="F22" s="79">
        <f t="shared" si="4"/>
        <v>36.138127955741957</v>
      </c>
      <c r="G22" s="79">
        <f t="shared" si="4"/>
        <v>229.54403497813865</v>
      </c>
      <c r="H22" s="79">
        <f t="shared" si="4"/>
        <v>75.649147854019816</v>
      </c>
      <c r="I22" s="79">
        <f>I12*$R$12+I13*$R$13+I14*$R$14+I15*$R$15+I16*$R$16+I17*$R$17+I18*$R$18+I19*$R$19+I20*$R$20+I21*$R$21</f>
        <v>64.245560810207905</v>
      </c>
      <c r="J22" s="24">
        <f>SUM(J12:J21)</f>
        <v>10.940000000000003</v>
      </c>
      <c r="K22" s="83" t="s">
        <v>55</v>
      </c>
      <c r="L22" s="84" t="s">
        <v>56</v>
      </c>
      <c r="M22" s="83" t="s">
        <v>54</v>
      </c>
      <c r="N22" s="60"/>
      <c r="Q22" s="68">
        <f>SUM(Q12:Q21)</f>
        <v>1.8678333333333332</v>
      </c>
    </row>
    <row r="23" spans="1:18" ht="12.75" customHeight="1">
      <c r="B23" s="22"/>
      <c r="C23" s="17" t="s">
        <v>57</v>
      </c>
      <c r="D23" s="78">
        <f>D22/$J$23</f>
        <v>0.52927178455347457</v>
      </c>
      <c r="E23" s="78">
        <f t="shared" ref="E23:I23" si="5">E22/$J$23</f>
        <v>0.17760408605479025</v>
      </c>
      <c r="F23" s="78">
        <f t="shared" si="5"/>
        <v>2.6118247949233866E-2</v>
      </c>
      <c r="G23" s="78">
        <f t="shared" si="5"/>
        <v>0.16589924160346692</v>
      </c>
      <c r="H23" s="78">
        <f t="shared" si="5"/>
        <v>5.4674199040396221E-2</v>
      </c>
      <c r="I23" s="78">
        <f t="shared" si="5"/>
        <v>4.6432440798637974E-2</v>
      </c>
      <c r="J23" s="77">
        <f>SUM(D22:I22)</f>
        <v>1383.6352279825112</v>
      </c>
      <c r="K23" s="25"/>
      <c r="Q23" s="82" t="s">
        <v>63</v>
      </c>
    </row>
    <row r="24" spans="1:18" ht="12.75" customHeight="1">
      <c r="B24" s="22"/>
      <c r="C24" s="17" t="s">
        <v>9</v>
      </c>
      <c r="D24" s="26">
        <f>IF(ISERROR(RANK(D22,D22:I22,0)),"",RANK(D22,D22:I22,0))</f>
        <v>1</v>
      </c>
      <c r="E24" s="26">
        <f>IF(ISERROR(RANK(E22,D22:I22,0)),"",RANK(E22,D22:I22,0))</f>
        <v>2</v>
      </c>
      <c r="F24" s="26">
        <f>IF(ISERROR(RANK(F22,D22:I22,0)),"",RANK(F22,D22:I22,0))</f>
        <v>6</v>
      </c>
      <c r="G24" s="26">
        <f>IF(ISERROR(RANK(G22,D22:I22,0)),"",RANK(G22,D22:I22,0))</f>
        <v>3</v>
      </c>
      <c r="H24" s="26">
        <f>IF(ISERROR(RANK(H22,D22:I22,0)),"",RANK(H22,D22:I22,0))</f>
        <v>4</v>
      </c>
      <c r="I24" s="26">
        <f>IF(ISERROR(RANK(I22,D22:I22,0)),"",RANK(I22,D22:I22,0))</f>
        <v>5</v>
      </c>
      <c r="J24" s="27"/>
      <c r="K24" s="27"/>
    </row>
    <row r="25" spans="1:18" ht="12.75" hidden="1" customHeight="1">
      <c r="B25" s="28"/>
      <c r="C25" s="29" t="s">
        <v>18</v>
      </c>
      <c r="D25" s="42"/>
      <c r="E25" s="42"/>
      <c r="F25" s="42"/>
      <c r="G25" s="42"/>
      <c r="H25" s="42"/>
      <c r="I25" s="42"/>
      <c r="J25" s="27"/>
      <c r="K25" s="27"/>
    </row>
    <row r="26" spans="1:18" ht="12.75" hidden="1" customHeight="1">
      <c r="B26" s="28"/>
      <c r="C26" s="30" t="s">
        <v>3</v>
      </c>
      <c r="D26" s="43"/>
      <c r="E26" s="43"/>
      <c r="F26" s="43"/>
      <c r="G26" s="43"/>
      <c r="H26" s="43"/>
      <c r="I26" s="43"/>
      <c r="J26" s="31"/>
      <c r="K26" s="31"/>
    </row>
    <row r="27" spans="1:18" ht="12.75" hidden="1" customHeight="1">
      <c r="B27" s="28"/>
      <c r="C27" s="30" t="s">
        <v>2</v>
      </c>
      <c r="D27" s="43"/>
      <c r="E27" s="43"/>
      <c r="F27" s="43"/>
      <c r="G27" s="43"/>
      <c r="H27" s="43"/>
      <c r="I27" s="43"/>
      <c r="J27" s="31"/>
      <c r="K27" s="31"/>
    </row>
    <row r="28" spans="1:18" ht="12.75" hidden="1" customHeight="1">
      <c r="B28" s="28"/>
      <c r="C28" s="30" t="s">
        <v>17</v>
      </c>
      <c r="D28" s="43"/>
      <c r="E28" s="43"/>
      <c r="F28" s="43"/>
      <c r="G28" s="43"/>
      <c r="H28" s="41"/>
      <c r="I28" s="41"/>
      <c r="J28" s="32" t="s">
        <v>15</v>
      </c>
      <c r="K28" s="32"/>
    </row>
    <row r="29" spans="1:18" ht="12.75" hidden="1" customHeight="1">
      <c r="B29" s="28"/>
      <c r="C29" s="30" t="s">
        <v>19</v>
      </c>
      <c r="D29" s="43"/>
      <c r="E29" s="43"/>
      <c r="F29" s="43"/>
      <c r="G29" s="43"/>
      <c r="H29" s="43"/>
      <c r="I29" s="43"/>
      <c r="J29" s="32" t="s">
        <v>16</v>
      </c>
      <c r="K29" s="32"/>
    </row>
    <row r="30" spans="1:18" ht="12.75" hidden="1" customHeight="1">
      <c r="B30" s="28"/>
      <c r="C30" s="33" t="s">
        <v>20</v>
      </c>
      <c r="D30" s="44"/>
      <c r="E30" s="44"/>
      <c r="F30" s="44"/>
      <c r="G30" s="44"/>
      <c r="H30" s="44"/>
      <c r="I30" s="44"/>
      <c r="J30" s="32"/>
      <c r="K30" s="32"/>
    </row>
    <row r="31" spans="1:18" ht="12.75" hidden="1" customHeight="1">
      <c r="C31" s="34"/>
      <c r="D31" s="35"/>
      <c r="E31" s="35"/>
      <c r="F31" s="35"/>
      <c r="G31" s="35"/>
      <c r="H31" s="35"/>
      <c r="I31" s="35"/>
    </row>
    <row r="32" spans="1:18" hidden="1">
      <c r="B32" s="36" t="s">
        <v>1</v>
      </c>
    </row>
    <row r="33" spans="2:15" hidden="1">
      <c r="B33" s="48"/>
      <c r="C33" s="49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1"/>
    </row>
    <row r="34" spans="2:15" hidden="1">
      <c r="B34" s="55"/>
      <c r="C34" s="56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8"/>
    </row>
    <row r="35" spans="2:15" hidden="1"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4"/>
    </row>
    <row r="36" spans="2:15" hidden="1">
      <c r="B36" s="22"/>
      <c r="C36" s="22"/>
      <c r="D36" s="22"/>
      <c r="E36" s="22"/>
      <c r="F36" s="22"/>
      <c r="G36" s="22"/>
      <c r="H36" s="22"/>
      <c r="I36" s="22"/>
    </row>
    <row r="37" spans="2:15" ht="16.899999999999999" hidden="1">
      <c r="B37" s="89" t="s">
        <v>0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</row>
    <row r="39" spans="2:15">
      <c r="B39" s="37" t="s">
        <v>21</v>
      </c>
    </row>
    <row r="40" spans="2:15">
      <c r="B40" s="38" t="s">
        <v>30</v>
      </c>
    </row>
    <row r="41" spans="2:15">
      <c r="B41" s="38" t="s">
        <v>22</v>
      </c>
    </row>
    <row r="42" spans="2:15">
      <c r="B42" s="38" t="s">
        <v>31</v>
      </c>
    </row>
    <row r="43" spans="2:15">
      <c r="B43" s="38" t="s">
        <v>62</v>
      </c>
    </row>
  </sheetData>
  <mergeCells count="10">
    <mergeCell ref="Q10:R10"/>
    <mergeCell ref="B37:O37"/>
    <mergeCell ref="G10:G11"/>
    <mergeCell ref="K10:M10"/>
    <mergeCell ref="N10:P10"/>
    <mergeCell ref="I10:I11"/>
    <mergeCell ref="D10:D11"/>
    <mergeCell ref="E10:E11"/>
    <mergeCell ref="F10:F11"/>
    <mergeCell ref="H10:H11"/>
  </mergeCells>
  <phoneticPr fontId="2" type="noConversion"/>
  <printOptions horizontalCentered="1" verticalCentered="1"/>
  <pageMargins left="0.1" right="0.1" top="0.1" bottom="0.1" header="0.2" footer="0.2"/>
  <pageSetup scale="9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AHP</vt:lpstr>
      <vt:lpstr>QFD</vt:lpstr>
      <vt:lpstr>QFD!Print_Area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전은지</cp:lastModifiedBy>
  <cp:lastPrinted>2019-03-18T18:37:29Z</cp:lastPrinted>
  <dcterms:created xsi:type="dcterms:W3CDTF">1996-10-14T23:33:28Z</dcterms:created>
  <dcterms:modified xsi:type="dcterms:W3CDTF">2024-09-10T10:20:30Z</dcterms:modified>
</cp:coreProperties>
</file>