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K_APBD\Desktop\Ahmad Khoirul M\Latihan Excel\"/>
    </mc:Choice>
  </mc:AlternateContent>
  <bookViews>
    <workbookView xWindow="0" yWindow="0" windowWidth="20490" windowHeight="7665" activeTab="5"/>
  </bookViews>
  <sheets>
    <sheet name="A-1" sheetId="1" r:id="rId1"/>
    <sheet name="A-2" sheetId="2" r:id="rId2"/>
    <sheet name="A-3" sheetId="5" r:id="rId3"/>
    <sheet name="E-1" sheetId="3" r:id="rId4"/>
    <sheet name="E-2" sheetId="4" r:id="rId5"/>
    <sheet name="T-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F5" i="6"/>
  <c r="F6" i="6"/>
  <c r="F7" i="6"/>
  <c r="F8" i="6"/>
  <c r="F9" i="6"/>
  <c r="D5" i="6"/>
  <c r="D6" i="6"/>
  <c r="D7" i="6"/>
  <c r="D8" i="6"/>
  <c r="D9" i="6"/>
  <c r="D4" i="6"/>
  <c r="F4" i="6" l="1"/>
  <c r="G4" i="6" l="1"/>
  <c r="I3" i="4" l="1"/>
  <c r="I4" i="4"/>
  <c r="I5" i="4"/>
  <c r="I6" i="4"/>
  <c r="I7" i="4"/>
  <c r="I8" i="4"/>
  <c r="I9" i="4"/>
  <c r="I10" i="4"/>
  <c r="I11" i="4"/>
  <c r="I12" i="4"/>
  <c r="I2" i="4"/>
  <c r="H3" i="4" l="1"/>
  <c r="H4" i="4"/>
  <c r="H5" i="4"/>
  <c r="H6" i="4"/>
  <c r="H7" i="4"/>
  <c r="H8" i="4"/>
  <c r="H9" i="4"/>
  <c r="H10" i="4"/>
  <c r="H11" i="4"/>
  <c r="H12" i="4"/>
  <c r="H2" i="4"/>
  <c r="G3" i="4" l="1"/>
  <c r="G4" i="4"/>
  <c r="G5" i="4"/>
  <c r="G6" i="4"/>
  <c r="G7" i="4"/>
  <c r="G8" i="4"/>
  <c r="G9" i="4"/>
  <c r="G10" i="4"/>
  <c r="G11" i="4"/>
  <c r="G12" i="4"/>
  <c r="G2" i="4"/>
  <c r="G6" i="3" l="1"/>
  <c r="G7" i="3"/>
  <c r="G8" i="3"/>
  <c r="G9" i="3"/>
  <c r="G5" i="3"/>
  <c r="F6" i="3"/>
  <c r="F7" i="3"/>
  <c r="F8" i="3"/>
  <c r="F9" i="3"/>
  <c r="F5" i="3"/>
  <c r="E6" i="3" l="1"/>
  <c r="E7" i="3"/>
  <c r="E8" i="3"/>
  <c r="E9" i="3"/>
  <c r="E5" i="3"/>
  <c r="C6" i="3"/>
  <c r="C7" i="3"/>
  <c r="C8" i="3"/>
  <c r="C9" i="3"/>
  <c r="C5" i="3"/>
  <c r="D3" i="5" l="1"/>
  <c r="D4" i="5"/>
  <c r="D5" i="5"/>
  <c r="D6" i="5"/>
  <c r="D2" i="5"/>
  <c r="D2" i="1" l="1"/>
  <c r="D3" i="2" l="1"/>
  <c r="D4" i="2"/>
  <c r="D5" i="2"/>
  <c r="D6" i="2"/>
  <c r="D2" i="2"/>
  <c r="D3" i="1"/>
  <c r="D4" i="1"/>
  <c r="D5" i="1"/>
  <c r="D6" i="1"/>
</calcChain>
</file>

<file path=xl/sharedStrings.xml><?xml version="1.0" encoding="utf-8"?>
<sst xmlns="http://schemas.openxmlformats.org/spreadsheetml/2006/main" count="173" uniqueCount="123">
  <si>
    <t>No</t>
  </si>
  <si>
    <t>Nama</t>
  </si>
  <si>
    <t>Jenis Kelamin</t>
  </si>
  <si>
    <t>Keterangan</t>
  </si>
  <si>
    <t>Reny</t>
  </si>
  <si>
    <t>Citra</t>
  </si>
  <si>
    <t>Nurani</t>
  </si>
  <si>
    <t>P</t>
  </si>
  <si>
    <t>Zaenal</t>
  </si>
  <si>
    <t>Arifin</t>
  </si>
  <si>
    <t>L</t>
  </si>
  <si>
    <t>Nilai UJK</t>
  </si>
  <si>
    <t>Hasil</t>
  </si>
  <si>
    <t>Bulan</t>
  </si>
  <si>
    <t>Jenis Bahan</t>
  </si>
  <si>
    <t>Harga</t>
  </si>
  <si>
    <t>Nilai Pembelian</t>
  </si>
  <si>
    <t>Diskon</t>
  </si>
  <si>
    <t>Bayar</t>
  </si>
  <si>
    <t>Januari</t>
  </si>
  <si>
    <t>Februari</t>
  </si>
  <si>
    <t>Maret</t>
  </si>
  <si>
    <t>April</t>
  </si>
  <si>
    <t>Mei</t>
  </si>
  <si>
    <t>A</t>
  </si>
  <si>
    <t>B</t>
  </si>
  <si>
    <t>DATA PEMBELIAN BAHAN BAKU</t>
  </si>
  <si>
    <t>Keterangan :</t>
  </si>
  <si>
    <t>Jumlah (Kg)</t>
  </si>
  <si>
    <t>Jika jenis bahan A, maka harganya adalah 35000</t>
  </si>
  <si>
    <t>Jika jenis bahan B, maka harganya adalah 45000</t>
  </si>
  <si>
    <t>Jika pembelian diatas 1800, maka mendapatkan diskon sebesar 20% dari nilai pembelian</t>
  </si>
  <si>
    <t>Jika tidak maka tidak mendapatkan diskon</t>
  </si>
  <si>
    <r>
      <t>1.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Kolom Harga diisi sesuai ketentuan dibawah ini :</t>
    </r>
  </si>
  <si>
    <r>
      <t>2.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Kolom nilai pembelian didapat dari hasil perkalian antara harga dan jumlah</t>
    </r>
  </si>
  <si>
    <r>
      <t>3.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Kolom Diskon diisi sesuai ketentuan dibawah ini:</t>
    </r>
  </si>
  <si>
    <r>
      <t>4.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Kolom Bayar didapat dari hasil pengurangan antara nilai pembelian dan diskon</t>
    </r>
  </si>
  <si>
    <t>Kode Pegawai</t>
  </si>
  <si>
    <t>Jabatan</t>
  </si>
  <si>
    <t>Status</t>
  </si>
  <si>
    <t>Jumlah Anak</t>
  </si>
  <si>
    <t>Gaji</t>
  </si>
  <si>
    <t>Tunjangan Istri / Suami</t>
  </si>
  <si>
    <t>Tunjangan Anak</t>
  </si>
  <si>
    <t>129013789</t>
  </si>
  <si>
    <t>Dr Reny Citra</t>
  </si>
  <si>
    <t>Dokter</t>
  </si>
  <si>
    <t>Kawin</t>
  </si>
  <si>
    <t>140131043</t>
  </si>
  <si>
    <t>Dr Herly Handayani</t>
  </si>
  <si>
    <t>140174594</t>
  </si>
  <si>
    <t>Trianti Diah</t>
  </si>
  <si>
    <t>Kasir Rawat Jalan</t>
  </si>
  <si>
    <t>Belum Kawin</t>
  </si>
  <si>
    <t>140203652</t>
  </si>
  <si>
    <t>Indriani Permata Sari</t>
  </si>
  <si>
    <t>Staff Medical record</t>
  </si>
  <si>
    <t>140223696</t>
  </si>
  <si>
    <t>Azizah Suhardi</t>
  </si>
  <si>
    <t>Kepala Rekam Medis</t>
  </si>
  <si>
    <t>140227563</t>
  </si>
  <si>
    <t>Dr Sri Budiarti</t>
  </si>
  <si>
    <t>140238795</t>
  </si>
  <si>
    <t>Saropah</t>
  </si>
  <si>
    <t>Staff Pendaftaran</t>
  </si>
  <si>
    <t>140367921</t>
  </si>
  <si>
    <t>Aris Budi Pratikto</t>
  </si>
  <si>
    <t>Kepala Pelayanan Medik</t>
  </si>
  <si>
    <t>140543219</t>
  </si>
  <si>
    <t>Zacky H.</t>
  </si>
  <si>
    <t>Server</t>
  </si>
  <si>
    <t>140901810</t>
  </si>
  <si>
    <t>Dr Slamet Raharjo</t>
  </si>
  <si>
    <t>140901891</t>
  </si>
  <si>
    <t>Dr Hesty</t>
  </si>
  <si>
    <t>Tunjangan Jabatan</t>
  </si>
  <si>
    <t>Tabel Penjualan Toko "OYE" Cawu I 2003</t>
  </si>
  <si>
    <t>Pembelian</t>
  </si>
  <si>
    <t>Kode Barang</t>
  </si>
  <si>
    <t>Unit dibeli</t>
  </si>
  <si>
    <t>Tujuan</t>
  </si>
  <si>
    <t>Ongkos Kirim</t>
  </si>
  <si>
    <t>Ani</t>
  </si>
  <si>
    <t>X-61</t>
  </si>
  <si>
    <t>Madiun</t>
  </si>
  <si>
    <t>Banu</t>
  </si>
  <si>
    <t>X-52</t>
  </si>
  <si>
    <t>Malang</t>
  </si>
  <si>
    <t>Cinta</t>
  </si>
  <si>
    <t>Surabaya</t>
  </si>
  <si>
    <t>Dedi</t>
  </si>
  <si>
    <t>Magetan</t>
  </si>
  <si>
    <t>Eko</t>
  </si>
  <si>
    <t>Fajri</t>
  </si>
  <si>
    <t>1. Nilai pembelian adalah nilai/unit dikalikan dengan unit dibeli dimana harga per unit =</t>
  </si>
  <si>
    <t>jika kode barang="X-61" maka harga perunit sama dengan 58500</t>
  </si>
  <si>
    <t>2. Ongkos kirim hanya untuk pembelian dengan tujuan diluar surabaya yaitu sebesar 2500/unit</t>
  </si>
  <si>
    <t>jika kode barang="X-52" maka harga perunit sama dengan 59500</t>
  </si>
  <si>
    <t>3. Diskon hanya diberikan kepada pembeli jika unit yang dibeli lebih dari 500 yaitu sebesar 25% dari pembelian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</si>
  <si>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Kolom tunjangan jabatan memiliki ketentuan sebagai berikut :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</si>
  <si>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Tunjangan jabatan hanya untuk karyawan yang memiliki jabatan sebagai dokter yaitu sebesar 10% dari Gaji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</si>
  <si>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Selain jabatan dokter tidak mendapatkan tunjangan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</si>
  <si>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Tunjangan istri/suami hanya untuk karyawan yang statusnya menikah yaitu sebesar 5% dari Gaji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</si>
  <si>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Bagi karyawan yang belum kawin tidak mendapatkan tunjangan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</si>
  <si>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Tunjangan anak hanya untuk karyawan yang memiliki anak jumlahnya Rp. 100.000 per anak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</si>
  <si>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Bagi karyawan yang belum memiliki anak tidak mendapatkan tunjangan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</si>
  <si>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Kolom tunjangan istri/suami memiliki ketentuan sebagai berikut :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</si>
  <si>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Kolom tunjangan anak memiliki ketentuan sebagai berikut :</t>
    </r>
  </si>
  <si>
    <t>Yang Sudah Kawin Mendapat Tunjangan Sebesar 5% dari Gaji</t>
  </si>
  <si>
    <t>Jika Nilai UJK dibawah 70 maka TIDAK LULUS</t>
  </si>
  <si>
    <t>Jika Nilai UJK diatas 70 maka LULUS</t>
  </si>
  <si>
    <t xml:space="preserve"> </t>
  </si>
  <si>
    <r>
      <t>=IF(</t>
    </r>
    <r>
      <rPr>
        <sz val="11"/>
        <color rgb="FFFF0000"/>
        <rFont val="Calibri"/>
        <family val="2"/>
        <scheme val="minor"/>
      </rPr>
      <t>Logical_Test</t>
    </r>
    <r>
      <rPr>
        <sz val="11"/>
        <color theme="1"/>
        <rFont val="Calibri"/>
        <family val="2"/>
        <scheme val="minor"/>
      </rPr>
      <t>;</t>
    </r>
    <r>
      <rPr>
        <sz val="11"/>
        <color rgb="FF7030A0"/>
        <rFont val="Calibri"/>
        <family val="2"/>
        <scheme val="minor"/>
      </rPr>
      <t>Value_If_True</t>
    </r>
    <r>
      <rPr>
        <sz val="11"/>
        <color theme="1"/>
        <rFont val="Calibri"/>
        <family val="2"/>
        <scheme val="minor"/>
      </rPr>
      <t>;</t>
    </r>
    <r>
      <rPr>
        <sz val="11"/>
        <color theme="9" tint="-0.249977111117893"/>
        <rFont val="Calibri"/>
        <family val="2"/>
        <scheme val="minor"/>
      </rPr>
      <t>Value _If_False</t>
    </r>
    <r>
      <rPr>
        <sz val="11"/>
        <color theme="1"/>
        <rFont val="Calibri"/>
        <family val="2"/>
        <scheme val="minor"/>
      </rPr>
      <t>)</t>
    </r>
  </si>
  <si>
    <r>
      <t>=IF(</t>
    </r>
    <r>
      <rPr>
        <sz val="11"/>
        <color rgb="FFFF0000"/>
        <rFont val="Calibri"/>
        <family val="2"/>
        <scheme val="minor"/>
      </rPr>
      <t>C2="P"</t>
    </r>
    <r>
      <rPr>
        <sz val="11"/>
        <color theme="1"/>
        <rFont val="Calibri"/>
        <family val="2"/>
        <scheme val="minor"/>
      </rPr>
      <t>;</t>
    </r>
    <r>
      <rPr>
        <sz val="11"/>
        <color rgb="FF7030A0"/>
        <rFont val="Calibri"/>
        <family val="2"/>
        <scheme val="minor"/>
      </rPr>
      <t>"Perempuan"</t>
    </r>
    <r>
      <rPr>
        <sz val="11"/>
        <color theme="1"/>
        <rFont val="Calibri"/>
        <family val="2"/>
        <scheme val="minor"/>
      </rPr>
      <t>;</t>
    </r>
    <r>
      <rPr>
        <sz val="11"/>
        <color theme="9" tint="-0.249977111117893"/>
        <rFont val="Calibri"/>
        <family val="2"/>
        <scheme val="minor"/>
      </rPr>
      <t>"Laki-laki"</t>
    </r>
    <r>
      <rPr>
        <sz val="11"/>
        <color theme="1"/>
        <rFont val="Calibri"/>
        <family val="2"/>
        <scheme val="minor"/>
      </rPr>
      <t>)</t>
    </r>
  </si>
  <si>
    <t xml:space="preserve">C2 </t>
  </si>
  <si>
    <t>: Cell yang diuji benar/salahnya</t>
  </si>
  <si>
    <t xml:space="preserve">= </t>
  </si>
  <si>
    <t>: Operator Pembanding</t>
  </si>
  <si>
    <t xml:space="preserve">"P" </t>
  </si>
  <si>
    <t>: Nilai yang digunakan untuk perbandingan</t>
  </si>
  <si>
    <t>Logical_test : nilai / ekpresi yg dipakai unt mengevaluasi benar/salah</t>
  </si>
  <si>
    <t>Value_if_true : nilai yg dihasilkan jika evaluasi benar</t>
  </si>
  <si>
    <t>Value_if_false : nilai yg dihasilkan jika evaluasi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</si>
</sst>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[$Rp-421]#,##0"/>
    <numFmt numFmtId="166" formatCode="&quot;Rp&quot;#,##0;[Red]&quot;Rp&quot;#,##0"/>
    <numFmt numFmtId="167" formatCode="&quot;Rp&quot;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0" fontId="6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left" vertical="center" indent="4"/>
    </xf>
    <xf numFmtId="0" fontId="9" fillId="0" borderId="0" xfId="0" applyFont="1" applyAlignment="1">
      <alignment horizontal="left" vertical="center" indent="6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1" applyFont="1" applyFill="1" applyAlignment="1">
      <alignment horizontal="center"/>
    </xf>
    <xf numFmtId="0" fontId="0" fillId="0" borderId="0" xfId="0" applyFont="1"/>
    <xf numFmtId="165" fontId="0" fillId="0" borderId="1" xfId="0" applyNumberFormat="1" applyFont="1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quotePrefix="1" applyFont="1"/>
    <xf numFmtId="0" fontId="10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1" xfId="0" quotePrefix="1" applyNumberFormat="1" applyFont="1" applyBorder="1"/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167" fontId="5" fillId="0" borderId="1" xfId="1" applyNumberFormat="1" applyFont="1" applyFill="1" applyBorder="1"/>
    <xf numFmtId="167" fontId="0" fillId="0" borderId="1" xfId="0" quotePrefix="1" applyNumberFormat="1" applyBorder="1"/>
    <xf numFmtId="167" fontId="0" fillId="0" borderId="1" xfId="0" applyNumberFormat="1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B1" zoomScale="205" zoomScaleNormal="205" workbookViewId="0">
      <selection activeCell="E3" sqref="E3"/>
    </sheetView>
  </sheetViews>
  <sheetFormatPr defaultRowHeight="15" x14ac:dyDescent="0.25"/>
  <cols>
    <col min="3" max="3" width="13.28515625" bestFit="1" customWidth="1"/>
    <col min="4" max="4" width="25.42578125" customWidth="1"/>
    <col min="5" max="5" width="4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5" t="s">
        <v>112</v>
      </c>
    </row>
    <row r="2" spans="1:7" x14ac:dyDescent="0.25">
      <c r="A2" s="1">
        <v>1</v>
      </c>
      <c r="B2" s="2" t="s">
        <v>4</v>
      </c>
      <c r="C2" s="1" t="s">
        <v>7</v>
      </c>
      <c r="D2" s="2" t="str">
        <f>IF(C2="P","Perempuan","Laki-Laki")</f>
        <v>Perempuan</v>
      </c>
      <c r="E2" s="25" t="s">
        <v>113</v>
      </c>
    </row>
    <row r="3" spans="1:7" x14ac:dyDescent="0.25">
      <c r="A3" s="1">
        <v>2</v>
      </c>
      <c r="B3" s="2" t="s">
        <v>5</v>
      </c>
      <c r="C3" s="1" t="s">
        <v>7</v>
      </c>
      <c r="D3" s="2" t="str">
        <f t="shared" ref="D3:D6" si="0">IF(C3="P","Perempuan","Laki-Laki")</f>
        <v>Perempuan</v>
      </c>
      <c r="G3" s="25"/>
    </row>
    <row r="4" spans="1:7" x14ac:dyDescent="0.25">
      <c r="A4" s="1">
        <v>3</v>
      </c>
      <c r="B4" s="2" t="s">
        <v>6</v>
      </c>
      <c r="C4" s="1" t="s">
        <v>7</v>
      </c>
      <c r="D4" s="2" t="str">
        <f t="shared" si="0"/>
        <v>Perempuan</v>
      </c>
      <c r="E4" s="37" t="s">
        <v>114</v>
      </c>
      <c r="F4" t="s">
        <v>115</v>
      </c>
    </row>
    <row r="5" spans="1:7" x14ac:dyDescent="0.25">
      <c r="A5" s="1">
        <v>4</v>
      </c>
      <c r="B5" s="2" t="s">
        <v>8</v>
      </c>
      <c r="C5" s="1" t="s">
        <v>10</v>
      </c>
      <c r="D5" s="2" t="str">
        <f t="shared" si="0"/>
        <v>Laki-Laki</v>
      </c>
      <c r="E5" s="37" t="s">
        <v>116</v>
      </c>
      <c r="F5" t="s">
        <v>117</v>
      </c>
    </row>
    <row r="6" spans="1:7" x14ac:dyDescent="0.25">
      <c r="A6" s="1">
        <v>5</v>
      </c>
      <c r="B6" s="2" t="s">
        <v>9</v>
      </c>
      <c r="C6" s="1" t="s">
        <v>10</v>
      </c>
      <c r="D6" s="2" t="str">
        <f t="shared" si="0"/>
        <v>Laki-Laki</v>
      </c>
      <c r="E6" s="38" t="s">
        <v>118</v>
      </c>
      <c r="F6" t="s">
        <v>119</v>
      </c>
    </row>
    <row r="8" spans="1:7" x14ac:dyDescent="0.25">
      <c r="B8" s="40" t="s">
        <v>120</v>
      </c>
    </row>
    <row r="9" spans="1:7" x14ac:dyDescent="0.25">
      <c r="B9" s="41" t="s">
        <v>121</v>
      </c>
    </row>
    <row r="10" spans="1:7" x14ac:dyDescent="0.25">
      <c r="B10" s="42" t="s">
        <v>122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235" zoomScaleNormal="235" workbookViewId="0">
      <selection activeCell="E1" sqref="E1"/>
    </sheetView>
  </sheetViews>
  <sheetFormatPr defaultRowHeight="15" x14ac:dyDescent="0.25"/>
  <cols>
    <col min="3" max="3" width="11" customWidth="1"/>
    <col min="4" max="4" width="21.28515625" customWidth="1"/>
  </cols>
  <sheetData>
    <row r="1" spans="1:4" x14ac:dyDescent="0.25">
      <c r="A1" s="4" t="s">
        <v>0</v>
      </c>
      <c r="B1" s="4" t="s">
        <v>1</v>
      </c>
      <c r="C1" s="4" t="s">
        <v>11</v>
      </c>
      <c r="D1" s="4" t="s">
        <v>12</v>
      </c>
    </row>
    <row r="2" spans="1:4" x14ac:dyDescent="0.25">
      <c r="A2" s="5">
        <v>1</v>
      </c>
      <c r="B2" s="6" t="s">
        <v>4</v>
      </c>
      <c r="C2" s="5">
        <v>90</v>
      </c>
      <c r="D2" s="5" t="str">
        <f>IF(C2&lt;70,"TIDAK LULUS","LULUS")</f>
        <v>LULUS</v>
      </c>
    </row>
    <row r="3" spans="1:4" x14ac:dyDescent="0.25">
      <c r="A3" s="5">
        <v>2</v>
      </c>
      <c r="B3" s="6" t="s">
        <v>5</v>
      </c>
      <c r="C3" s="5">
        <v>75</v>
      </c>
      <c r="D3" s="5" t="str">
        <f t="shared" ref="D3:D6" si="0">IF(C3&lt;70,"TIDAK LULUS","LULUS")</f>
        <v>LULUS</v>
      </c>
    </row>
    <row r="4" spans="1:4" x14ac:dyDescent="0.25">
      <c r="A4" s="5">
        <v>3</v>
      </c>
      <c r="B4" s="6" t="s">
        <v>6</v>
      </c>
      <c r="C4" s="5">
        <v>64</v>
      </c>
      <c r="D4" s="5" t="str">
        <f t="shared" si="0"/>
        <v>TIDAK LULUS</v>
      </c>
    </row>
    <row r="5" spans="1:4" x14ac:dyDescent="0.25">
      <c r="A5" s="5">
        <v>4</v>
      </c>
      <c r="B5" s="6" t="s">
        <v>8</v>
      </c>
      <c r="C5" s="5">
        <v>70</v>
      </c>
      <c r="D5" s="5" t="str">
        <f t="shared" si="0"/>
        <v>LULUS</v>
      </c>
    </row>
    <row r="6" spans="1:4" x14ac:dyDescent="0.25">
      <c r="A6" s="5">
        <v>5</v>
      </c>
      <c r="B6" s="6" t="s">
        <v>9</v>
      </c>
      <c r="C6" s="5">
        <v>69</v>
      </c>
      <c r="D6" s="5" t="str">
        <f t="shared" si="0"/>
        <v>TIDAK LULUS</v>
      </c>
    </row>
    <row r="8" spans="1:4" x14ac:dyDescent="0.25">
      <c r="A8" t="s">
        <v>109</v>
      </c>
    </row>
    <row r="9" spans="1:4" x14ac:dyDescent="0.25">
      <c r="A9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227" zoomScaleNormal="175" workbookViewId="0">
      <selection activeCell="D2" sqref="D2"/>
    </sheetView>
  </sheetViews>
  <sheetFormatPr defaultRowHeight="15" x14ac:dyDescent="0.25"/>
  <cols>
    <col min="1" max="1" width="19.7109375" bestFit="1" customWidth="1"/>
    <col min="2" max="2" width="12.5703125" bestFit="1" customWidth="1"/>
    <col min="3" max="3" width="13.5703125" customWidth="1"/>
    <col min="4" max="4" width="17.28515625" customWidth="1"/>
  </cols>
  <sheetData>
    <row r="1" spans="1:6" ht="29.25" customHeight="1" x14ac:dyDescent="0.25">
      <c r="A1" s="20" t="s">
        <v>1</v>
      </c>
      <c r="B1" s="21" t="s">
        <v>39</v>
      </c>
      <c r="C1" s="21" t="s">
        <v>41</v>
      </c>
      <c r="D1" s="21" t="s">
        <v>42</v>
      </c>
    </row>
    <row r="2" spans="1:6" x14ac:dyDescent="0.25">
      <c r="A2" s="15" t="s">
        <v>45</v>
      </c>
      <c r="B2" s="15" t="s">
        <v>47</v>
      </c>
      <c r="C2" s="16">
        <v>4000000</v>
      </c>
      <c r="D2" s="16">
        <f>IF(B2="Kawin",C2*5%,0%)</f>
        <v>200000</v>
      </c>
    </row>
    <row r="3" spans="1:6" x14ac:dyDescent="0.25">
      <c r="A3" s="15" t="s">
        <v>49</v>
      </c>
      <c r="B3" s="15" t="s">
        <v>47</v>
      </c>
      <c r="C3" s="16">
        <v>4000000</v>
      </c>
      <c r="D3" s="16">
        <f t="shared" ref="D3:D6" si="0">IF(B3="Kawin",C3*5%,0%)</f>
        <v>200000</v>
      </c>
    </row>
    <row r="4" spans="1:6" x14ac:dyDescent="0.25">
      <c r="A4" s="15" t="s">
        <v>51</v>
      </c>
      <c r="B4" s="15" t="s">
        <v>53</v>
      </c>
      <c r="C4" s="16">
        <v>2500000</v>
      </c>
      <c r="D4" s="16">
        <f t="shared" si="0"/>
        <v>0</v>
      </c>
      <c r="F4" s="25"/>
    </row>
    <row r="5" spans="1:6" x14ac:dyDescent="0.25">
      <c r="A5" s="15" t="s">
        <v>55</v>
      </c>
      <c r="B5" s="15" t="s">
        <v>47</v>
      </c>
      <c r="C5" s="16">
        <v>2500000</v>
      </c>
      <c r="D5" s="16">
        <f t="shared" si="0"/>
        <v>125000</v>
      </c>
    </row>
    <row r="6" spans="1:6" x14ac:dyDescent="0.25">
      <c r="A6" s="15" t="s">
        <v>58</v>
      </c>
      <c r="B6" s="15" t="s">
        <v>47</v>
      </c>
      <c r="C6" s="16">
        <v>3000000</v>
      </c>
      <c r="D6" s="16">
        <f t="shared" si="0"/>
        <v>150000</v>
      </c>
    </row>
    <row r="8" spans="1:6" x14ac:dyDescent="0.25">
      <c r="A8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opLeftCell="A4" zoomScale="193" zoomScaleNormal="140" workbookViewId="0">
      <selection activeCell="H4" sqref="H4"/>
    </sheetView>
  </sheetViews>
  <sheetFormatPr defaultRowHeight="15" x14ac:dyDescent="0.25"/>
  <cols>
    <col min="2" max="2" width="8.140625" customWidth="1"/>
    <col min="3" max="3" width="14.28515625" bestFit="1" customWidth="1"/>
    <col min="4" max="4" width="12.28515625" bestFit="1" customWidth="1"/>
    <col min="5" max="5" width="14.7109375" customWidth="1"/>
    <col min="6" max="6" width="13.42578125" customWidth="1"/>
    <col min="7" max="7" width="13.7109375" customWidth="1"/>
  </cols>
  <sheetData>
    <row r="2" spans="1:7" ht="15.75" x14ac:dyDescent="0.25">
      <c r="A2" s="46" t="s">
        <v>26</v>
      </c>
      <c r="B2" s="46"/>
      <c r="C2" s="46"/>
      <c r="D2" s="46"/>
      <c r="E2" s="46"/>
      <c r="F2" s="46"/>
      <c r="G2" s="46"/>
    </row>
    <row r="3" spans="1:7" ht="15.75" x14ac:dyDescent="0.25">
      <c r="A3" s="9" t="s">
        <v>111</v>
      </c>
      <c r="B3" s="9"/>
      <c r="C3" s="9"/>
      <c r="D3" s="9"/>
      <c r="E3" s="9"/>
      <c r="F3" s="9"/>
      <c r="G3" s="9"/>
    </row>
    <row r="4" spans="1:7" s="34" customFormat="1" ht="30.75" customHeight="1" x14ac:dyDescent="0.25">
      <c r="A4" s="33" t="s">
        <v>13</v>
      </c>
      <c r="B4" s="33" t="s">
        <v>14</v>
      </c>
      <c r="C4" s="33" t="s">
        <v>15</v>
      </c>
      <c r="D4" s="33" t="s">
        <v>28</v>
      </c>
      <c r="E4" s="33" t="s">
        <v>16</v>
      </c>
      <c r="F4" s="33" t="s">
        <v>17</v>
      </c>
      <c r="G4" s="33" t="s">
        <v>18</v>
      </c>
    </row>
    <row r="5" spans="1:7" ht="15.75" x14ac:dyDescent="0.25">
      <c r="A5" s="10" t="s">
        <v>19</v>
      </c>
      <c r="B5" s="11" t="s">
        <v>24</v>
      </c>
      <c r="C5" s="43">
        <f>IF(B5="A",35000,45000)</f>
        <v>35000</v>
      </c>
      <c r="D5" s="12">
        <v>1500</v>
      </c>
      <c r="E5" s="32">
        <f>C5*D5</f>
        <v>52500000</v>
      </c>
      <c r="F5" s="39">
        <f>IF(D5&gt;1800,E5*20%,0%)</f>
        <v>0</v>
      </c>
      <c r="G5" s="16">
        <f>E5-F5</f>
        <v>52500000</v>
      </c>
    </row>
    <row r="6" spans="1:7" ht="15.75" x14ac:dyDescent="0.25">
      <c r="A6" s="10" t="s">
        <v>20</v>
      </c>
      <c r="B6" s="11" t="s">
        <v>25</v>
      </c>
      <c r="C6" s="43">
        <f t="shared" ref="C6:C9" si="0">IF(B6="A",35000,45000)</f>
        <v>45000</v>
      </c>
      <c r="D6" s="13">
        <v>2000</v>
      </c>
      <c r="E6" s="32">
        <f t="shared" ref="E6:E9" si="1">C6*D6</f>
        <v>90000000</v>
      </c>
      <c r="F6" s="39">
        <f t="shared" ref="F6:F9" si="2">IF(D6&gt;1800,E6*20%,0%)</f>
        <v>18000000</v>
      </c>
      <c r="G6" s="16">
        <f t="shared" ref="G6:G9" si="3">E6-F6</f>
        <v>72000000</v>
      </c>
    </row>
    <row r="7" spans="1:7" ht="15.75" x14ac:dyDescent="0.25">
      <c r="A7" s="10" t="s">
        <v>21</v>
      </c>
      <c r="B7" s="11" t="s">
        <v>24</v>
      </c>
      <c r="C7" s="43">
        <f t="shared" si="0"/>
        <v>35000</v>
      </c>
      <c r="D7" s="13">
        <v>1900</v>
      </c>
      <c r="E7" s="32">
        <f t="shared" si="1"/>
        <v>66500000</v>
      </c>
      <c r="F7" s="39">
        <f t="shared" si="2"/>
        <v>13300000</v>
      </c>
      <c r="G7" s="16">
        <f t="shared" si="3"/>
        <v>53200000</v>
      </c>
    </row>
    <row r="8" spans="1:7" ht="15.75" x14ac:dyDescent="0.25">
      <c r="A8" s="10" t="s">
        <v>22</v>
      </c>
      <c r="B8" s="11" t="s">
        <v>24</v>
      </c>
      <c r="C8" s="43">
        <f t="shared" si="0"/>
        <v>35000</v>
      </c>
      <c r="D8" s="13">
        <v>1800</v>
      </c>
      <c r="E8" s="32">
        <f t="shared" si="1"/>
        <v>63000000</v>
      </c>
      <c r="F8" s="39">
        <f t="shared" si="2"/>
        <v>0</v>
      </c>
      <c r="G8" s="16">
        <f t="shared" si="3"/>
        <v>63000000</v>
      </c>
    </row>
    <row r="9" spans="1:7" ht="15.75" x14ac:dyDescent="0.25">
      <c r="A9" s="10" t="s">
        <v>23</v>
      </c>
      <c r="B9" s="11" t="s">
        <v>25</v>
      </c>
      <c r="C9" s="43">
        <f t="shared" si="0"/>
        <v>45000</v>
      </c>
      <c r="D9" s="13">
        <v>1750</v>
      </c>
      <c r="E9" s="32">
        <f t="shared" si="1"/>
        <v>78750000</v>
      </c>
      <c r="F9" s="39">
        <f t="shared" si="2"/>
        <v>0</v>
      </c>
      <c r="G9" s="16">
        <f t="shared" si="3"/>
        <v>78750000</v>
      </c>
    </row>
    <row r="10" spans="1:7" x14ac:dyDescent="0.25">
      <c r="F10" s="35"/>
    </row>
    <row r="11" spans="1:7" x14ac:dyDescent="0.25">
      <c r="A11" s="7" t="s">
        <v>27</v>
      </c>
      <c r="F11" s="36"/>
    </row>
    <row r="12" spans="1:7" x14ac:dyDescent="0.25">
      <c r="A12" s="8" t="s">
        <v>33</v>
      </c>
      <c r="F12" s="36"/>
    </row>
    <row r="13" spans="1:7" x14ac:dyDescent="0.25">
      <c r="A13" s="8" t="s">
        <v>29</v>
      </c>
      <c r="F13" s="36"/>
    </row>
    <row r="14" spans="1:7" x14ac:dyDescent="0.25">
      <c r="A14" s="8" t="s">
        <v>30</v>
      </c>
    </row>
    <row r="15" spans="1:7" x14ac:dyDescent="0.25">
      <c r="A15" s="8" t="s">
        <v>34</v>
      </c>
    </row>
    <row r="16" spans="1:7" x14ac:dyDescent="0.25">
      <c r="A16" s="8" t="s">
        <v>35</v>
      </c>
    </row>
    <row r="17" spans="1:1" x14ac:dyDescent="0.25">
      <c r="A17" s="8" t="s">
        <v>31</v>
      </c>
    </row>
    <row r="18" spans="1:1" x14ac:dyDescent="0.25">
      <c r="A18" s="8" t="s">
        <v>32</v>
      </c>
    </row>
    <row r="19" spans="1:1" x14ac:dyDescent="0.25">
      <c r="A19" s="8" t="s">
        <v>36</v>
      </c>
    </row>
  </sheetData>
  <mergeCells count="1"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32" zoomScaleNormal="130" workbookViewId="0">
      <selection activeCell="I2" sqref="I2"/>
    </sheetView>
  </sheetViews>
  <sheetFormatPr defaultRowHeight="15" x14ac:dyDescent="0.25"/>
  <cols>
    <col min="1" max="1" width="13.42578125" customWidth="1"/>
    <col min="2" max="2" width="19.7109375" bestFit="1" customWidth="1"/>
    <col min="3" max="3" width="24" bestFit="1" customWidth="1"/>
    <col min="4" max="4" width="12.5703125" bestFit="1" customWidth="1"/>
    <col min="5" max="5" width="10.140625" customWidth="1"/>
    <col min="6" max="6" width="13.5703125" customWidth="1"/>
    <col min="7" max="7" width="14.5703125" customWidth="1"/>
    <col min="8" max="8" width="13.85546875" customWidth="1"/>
    <col min="9" max="9" width="14.5703125" customWidth="1"/>
  </cols>
  <sheetData>
    <row r="1" spans="1:9" ht="29.25" customHeight="1" x14ac:dyDescent="0.25">
      <c r="A1" s="19" t="s">
        <v>37</v>
      </c>
      <c r="B1" s="19" t="s">
        <v>1</v>
      </c>
      <c r="C1" s="19" t="s">
        <v>38</v>
      </c>
      <c r="D1" s="14" t="s">
        <v>39</v>
      </c>
      <c r="E1" s="14" t="s">
        <v>40</v>
      </c>
      <c r="F1" s="14" t="s">
        <v>41</v>
      </c>
      <c r="G1" s="14" t="s">
        <v>75</v>
      </c>
      <c r="H1" s="14" t="s">
        <v>42</v>
      </c>
      <c r="I1" s="19" t="s">
        <v>43</v>
      </c>
    </row>
    <row r="2" spans="1:9" x14ac:dyDescent="0.25">
      <c r="A2" s="15" t="s">
        <v>44</v>
      </c>
      <c r="B2" s="15" t="s">
        <v>45</v>
      </c>
      <c r="C2" s="18" t="s">
        <v>46</v>
      </c>
      <c r="D2" s="15" t="s">
        <v>47</v>
      </c>
      <c r="E2" s="15">
        <v>2</v>
      </c>
      <c r="F2" s="16">
        <v>4000000</v>
      </c>
      <c r="G2" s="16">
        <f>IF(C2="Dokter",F2*10%,0%)</f>
        <v>400000</v>
      </c>
      <c r="H2" s="16">
        <f>IF(D2="Kawin",F2*5%,0%)</f>
        <v>200000</v>
      </c>
      <c r="I2" s="17">
        <f>IF(D2="Kawin",E2*100000,0)</f>
        <v>200000</v>
      </c>
    </row>
    <row r="3" spans="1:9" x14ac:dyDescent="0.25">
      <c r="A3" s="15" t="s">
        <v>48</v>
      </c>
      <c r="B3" s="15" t="s">
        <v>49</v>
      </c>
      <c r="C3" s="18" t="s">
        <v>46</v>
      </c>
      <c r="D3" s="15" t="s">
        <v>47</v>
      </c>
      <c r="E3" s="15">
        <v>2</v>
      </c>
      <c r="F3" s="16">
        <v>4000000</v>
      </c>
      <c r="G3" s="16">
        <f t="shared" ref="G3:G12" si="0">IF(C3="Dokter",F3*10%,0%)</f>
        <v>400000</v>
      </c>
      <c r="H3" s="16">
        <f t="shared" ref="H3:H12" si="1">IF(D3="Kawin",F3*5%,0%)</f>
        <v>200000</v>
      </c>
      <c r="I3" s="17">
        <f t="shared" ref="I3:I12" si="2">IF(D3="Kawin",E3*100000,0)</f>
        <v>200000</v>
      </c>
    </row>
    <row r="4" spans="1:9" x14ac:dyDescent="0.25">
      <c r="A4" s="15" t="s">
        <v>50</v>
      </c>
      <c r="B4" s="15" t="s">
        <v>51</v>
      </c>
      <c r="C4" s="18" t="s">
        <v>52</v>
      </c>
      <c r="D4" s="15" t="s">
        <v>53</v>
      </c>
      <c r="E4" s="15">
        <v>0</v>
      </c>
      <c r="F4" s="16">
        <v>2500000</v>
      </c>
      <c r="G4" s="16">
        <f t="shared" si="0"/>
        <v>0</v>
      </c>
      <c r="H4" s="16">
        <f t="shared" si="1"/>
        <v>0</v>
      </c>
      <c r="I4" s="17">
        <f t="shared" si="2"/>
        <v>0</v>
      </c>
    </row>
    <row r="5" spans="1:9" x14ac:dyDescent="0.25">
      <c r="A5" s="15" t="s">
        <v>54</v>
      </c>
      <c r="B5" s="15" t="s">
        <v>55</v>
      </c>
      <c r="C5" s="18" t="s">
        <v>56</v>
      </c>
      <c r="D5" s="15" t="s">
        <v>47</v>
      </c>
      <c r="E5" s="15">
        <v>0</v>
      </c>
      <c r="F5" s="16">
        <v>2500000</v>
      </c>
      <c r="G5" s="16">
        <f t="shared" si="0"/>
        <v>0</v>
      </c>
      <c r="H5" s="16">
        <f t="shared" si="1"/>
        <v>125000</v>
      </c>
      <c r="I5" s="17">
        <f t="shared" si="2"/>
        <v>0</v>
      </c>
    </row>
    <row r="6" spans="1:9" x14ac:dyDescent="0.25">
      <c r="A6" s="15" t="s">
        <v>57</v>
      </c>
      <c r="B6" s="15" t="s">
        <v>58</v>
      </c>
      <c r="C6" s="18" t="s">
        <v>59</v>
      </c>
      <c r="D6" s="15" t="s">
        <v>47</v>
      </c>
      <c r="E6" s="15">
        <v>3</v>
      </c>
      <c r="F6" s="16">
        <v>3000000</v>
      </c>
      <c r="G6" s="16">
        <f t="shared" si="0"/>
        <v>0</v>
      </c>
      <c r="H6" s="16">
        <f t="shared" si="1"/>
        <v>150000</v>
      </c>
      <c r="I6" s="17">
        <f t="shared" si="2"/>
        <v>300000</v>
      </c>
    </row>
    <row r="7" spans="1:9" x14ac:dyDescent="0.25">
      <c r="A7" s="15" t="s">
        <v>60</v>
      </c>
      <c r="B7" s="15" t="s">
        <v>61</v>
      </c>
      <c r="C7" s="18" t="s">
        <v>46</v>
      </c>
      <c r="D7" s="15" t="s">
        <v>53</v>
      </c>
      <c r="E7" s="15">
        <v>0</v>
      </c>
      <c r="F7" s="16">
        <v>4000000</v>
      </c>
      <c r="G7" s="16">
        <f t="shared" si="0"/>
        <v>400000</v>
      </c>
      <c r="H7" s="16">
        <f t="shared" si="1"/>
        <v>0</v>
      </c>
      <c r="I7" s="17">
        <f t="shared" si="2"/>
        <v>0</v>
      </c>
    </row>
    <row r="8" spans="1:9" x14ac:dyDescent="0.25">
      <c r="A8" s="15" t="s">
        <v>62</v>
      </c>
      <c r="B8" s="15" t="s">
        <v>63</v>
      </c>
      <c r="C8" s="18" t="s">
        <v>64</v>
      </c>
      <c r="D8" s="15" t="s">
        <v>47</v>
      </c>
      <c r="E8" s="15">
        <v>1</v>
      </c>
      <c r="F8" s="16">
        <v>2500000</v>
      </c>
      <c r="G8" s="16">
        <f t="shared" si="0"/>
        <v>0</v>
      </c>
      <c r="H8" s="16">
        <f t="shared" si="1"/>
        <v>125000</v>
      </c>
      <c r="I8" s="17">
        <f t="shared" si="2"/>
        <v>100000</v>
      </c>
    </row>
    <row r="9" spans="1:9" x14ac:dyDescent="0.25">
      <c r="A9" s="15" t="s">
        <v>65</v>
      </c>
      <c r="B9" s="15" t="s">
        <v>66</v>
      </c>
      <c r="C9" s="18" t="s">
        <v>67</v>
      </c>
      <c r="D9" s="15" t="s">
        <v>53</v>
      </c>
      <c r="E9" s="15">
        <v>0</v>
      </c>
      <c r="F9" s="16">
        <v>3000000</v>
      </c>
      <c r="G9" s="16">
        <f t="shared" si="0"/>
        <v>0</v>
      </c>
      <c r="H9" s="16">
        <f t="shared" si="1"/>
        <v>0</v>
      </c>
      <c r="I9" s="17">
        <f t="shared" si="2"/>
        <v>0</v>
      </c>
    </row>
    <row r="10" spans="1:9" x14ac:dyDescent="0.25">
      <c r="A10" s="15" t="s">
        <v>68</v>
      </c>
      <c r="B10" s="15" t="s">
        <v>69</v>
      </c>
      <c r="C10" s="18" t="s">
        <v>70</v>
      </c>
      <c r="D10" s="15" t="s">
        <v>47</v>
      </c>
      <c r="E10" s="15">
        <v>2</v>
      </c>
      <c r="F10" s="16">
        <v>3000000</v>
      </c>
      <c r="G10" s="16">
        <f t="shared" si="0"/>
        <v>0</v>
      </c>
      <c r="H10" s="16">
        <f t="shared" si="1"/>
        <v>150000</v>
      </c>
      <c r="I10" s="17">
        <f t="shared" si="2"/>
        <v>200000</v>
      </c>
    </row>
    <row r="11" spans="1:9" x14ac:dyDescent="0.25">
      <c r="A11" s="15" t="s">
        <v>71</v>
      </c>
      <c r="B11" s="15" t="s">
        <v>72</v>
      </c>
      <c r="C11" s="18" t="s">
        <v>46</v>
      </c>
      <c r="D11" s="15" t="s">
        <v>47</v>
      </c>
      <c r="E11" s="15">
        <v>3</v>
      </c>
      <c r="F11" s="16">
        <v>4000000</v>
      </c>
      <c r="G11" s="16">
        <f t="shared" si="0"/>
        <v>400000</v>
      </c>
      <c r="H11" s="16">
        <f t="shared" si="1"/>
        <v>200000</v>
      </c>
      <c r="I11" s="17">
        <f t="shared" si="2"/>
        <v>300000</v>
      </c>
    </row>
    <row r="12" spans="1:9" x14ac:dyDescent="0.25">
      <c r="A12" s="15" t="s">
        <v>73</v>
      </c>
      <c r="B12" s="15" t="s">
        <v>74</v>
      </c>
      <c r="C12" s="18" t="s">
        <v>46</v>
      </c>
      <c r="D12" s="15" t="s">
        <v>47</v>
      </c>
      <c r="E12" s="15">
        <v>2</v>
      </c>
      <c r="F12" s="16">
        <v>4000000</v>
      </c>
      <c r="G12" s="16">
        <f t="shared" si="0"/>
        <v>400000</v>
      </c>
      <c r="H12" s="16">
        <f t="shared" si="1"/>
        <v>200000</v>
      </c>
      <c r="I12" s="17">
        <f t="shared" si="2"/>
        <v>200000</v>
      </c>
    </row>
    <row r="13" spans="1:9" x14ac:dyDescent="0.25">
      <c r="H13" s="16"/>
    </row>
    <row r="14" spans="1:9" x14ac:dyDescent="0.25">
      <c r="A14" s="26" t="s">
        <v>99</v>
      </c>
    </row>
    <row r="15" spans="1:9" x14ac:dyDescent="0.25">
      <c r="A15" s="27" t="s">
        <v>100</v>
      </c>
    </row>
    <row r="16" spans="1:9" x14ac:dyDescent="0.25">
      <c r="A16" s="27" t="s">
        <v>101</v>
      </c>
    </row>
    <row r="17" spans="1:1" x14ac:dyDescent="0.25">
      <c r="A17" s="26" t="s">
        <v>106</v>
      </c>
    </row>
    <row r="18" spans="1:1" x14ac:dyDescent="0.25">
      <c r="A18" s="27" t="s">
        <v>102</v>
      </c>
    </row>
    <row r="19" spans="1:1" x14ac:dyDescent="0.25">
      <c r="A19" s="27" t="s">
        <v>103</v>
      </c>
    </row>
    <row r="20" spans="1:1" x14ac:dyDescent="0.25">
      <c r="A20" s="26" t="s">
        <v>107</v>
      </c>
    </row>
    <row r="21" spans="1:1" x14ac:dyDescent="0.25">
      <c r="A21" s="27" t="s">
        <v>104</v>
      </c>
    </row>
    <row r="22" spans="1:1" x14ac:dyDescent="0.25">
      <c r="A22" s="27" t="s">
        <v>105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4" zoomScaleNormal="115" workbookViewId="0">
      <selection activeCell="H3" sqref="H3"/>
    </sheetView>
  </sheetViews>
  <sheetFormatPr defaultRowHeight="15" x14ac:dyDescent="0.25"/>
  <cols>
    <col min="1" max="1" width="10.7109375" customWidth="1"/>
    <col min="4" max="4" width="16.5703125" bestFit="1" customWidth="1"/>
    <col min="6" max="6" width="17.28515625" bestFit="1" customWidth="1"/>
    <col min="7" max="7" width="15.5703125" bestFit="1" customWidth="1"/>
    <col min="9" max="9" width="12.85546875" bestFit="1" customWidth="1"/>
    <col min="256" max="256" width="10.7109375" customWidth="1"/>
    <col min="259" max="259" width="16.5703125" bestFit="1" customWidth="1"/>
    <col min="261" max="262" width="15.5703125" bestFit="1" customWidth="1"/>
    <col min="263" max="263" width="16.5703125" bestFit="1" customWidth="1"/>
    <col min="265" max="265" width="12.85546875" bestFit="1" customWidth="1"/>
    <col min="512" max="512" width="10.7109375" customWidth="1"/>
    <col min="515" max="515" width="16.5703125" bestFit="1" customWidth="1"/>
    <col min="517" max="518" width="15.5703125" bestFit="1" customWidth="1"/>
    <col min="519" max="519" width="16.5703125" bestFit="1" customWidth="1"/>
    <col min="521" max="521" width="12.85546875" bestFit="1" customWidth="1"/>
    <col min="768" max="768" width="10.7109375" customWidth="1"/>
    <col min="771" max="771" width="16.5703125" bestFit="1" customWidth="1"/>
    <col min="773" max="774" width="15.5703125" bestFit="1" customWidth="1"/>
    <col min="775" max="775" width="16.5703125" bestFit="1" customWidth="1"/>
    <col min="777" max="777" width="12.85546875" bestFit="1" customWidth="1"/>
    <col min="1024" max="1024" width="10.7109375" customWidth="1"/>
    <col min="1027" max="1027" width="16.5703125" bestFit="1" customWidth="1"/>
    <col min="1029" max="1030" width="15.5703125" bestFit="1" customWidth="1"/>
    <col min="1031" max="1031" width="16.5703125" bestFit="1" customWidth="1"/>
    <col min="1033" max="1033" width="12.85546875" bestFit="1" customWidth="1"/>
    <col min="1280" max="1280" width="10.7109375" customWidth="1"/>
    <col min="1283" max="1283" width="16.5703125" bestFit="1" customWidth="1"/>
    <col min="1285" max="1286" width="15.5703125" bestFit="1" customWidth="1"/>
    <col min="1287" max="1287" width="16.5703125" bestFit="1" customWidth="1"/>
    <col min="1289" max="1289" width="12.85546875" bestFit="1" customWidth="1"/>
    <col min="1536" max="1536" width="10.7109375" customWidth="1"/>
    <col min="1539" max="1539" width="16.5703125" bestFit="1" customWidth="1"/>
    <col min="1541" max="1542" width="15.5703125" bestFit="1" customWidth="1"/>
    <col min="1543" max="1543" width="16.5703125" bestFit="1" customWidth="1"/>
    <col min="1545" max="1545" width="12.85546875" bestFit="1" customWidth="1"/>
    <col min="1792" max="1792" width="10.7109375" customWidth="1"/>
    <col min="1795" max="1795" width="16.5703125" bestFit="1" customWidth="1"/>
    <col min="1797" max="1798" width="15.5703125" bestFit="1" customWidth="1"/>
    <col min="1799" max="1799" width="16.5703125" bestFit="1" customWidth="1"/>
    <col min="1801" max="1801" width="12.85546875" bestFit="1" customWidth="1"/>
    <col min="2048" max="2048" width="10.7109375" customWidth="1"/>
    <col min="2051" max="2051" width="16.5703125" bestFit="1" customWidth="1"/>
    <col min="2053" max="2054" width="15.5703125" bestFit="1" customWidth="1"/>
    <col min="2055" max="2055" width="16.5703125" bestFit="1" customWidth="1"/>
    <col min="2057" max="2057" width="12.85546875" bestFit="1" customWidth="1"/>
    <col min="2304" max="2304" width="10.7109375" customWidth="1"/>
    <col min="2307" max="2307" width="16.5703125" bestFit="1" customWidth="1"/>
    <col min="2309" max="2310" width="15.5703125" bestFit="1" customWidth="1"/>
    <col min="2311" max="2311" width="16.5703125" bestFit="1" customWidth="1"/>
    <col min="2313" max="2313" width="12.85546875" bestFit="1" customWidth="1"/>
    <col min="2560" max="2560" width="10.7109375" customWidth="1"/>
    <col min="2563" max="2563" width="16.5703125" bestFit="1" customWidth="1"/>
    <col min="2565" max="2566" width="15.5703125" bestFit="1" customWidth="1"/>
    <col min="2567" max="2567" width="16.5703125" bestFit="1" customWidth="1"/>
    <col min="2569" max="2569" width="12.85546875" bestFit="1" customWidth="1"/>
    <col min="2816" max="2816" width="10.7109375" customWidth="1"/>
    <col min="2819" max="2819" width="16.5703125" bestFit="1" customWidth="1"/>
    <col min="2821" max="2822" width="15.5703125" bestFit="1" customWidth="1"/>
    <col min="2823" max="2823" width="16.5703125" bestFit="1" customWidth="1"/>
    <col min="2825" max="2825" width="12.85546875" bestFit="1" customWidth="1"/>
    <col min="3072" max="3072" width="10.7109375" customWidth="1"/>
    <col min="3075" max="3075" width="16.5703125" bestFit="1" customWidth="1"/>
    <col min="3077" max="3078" width="15.5703125" bestFit="1" customWidth="1"/>
    <col min="3079" max="3079" width="16.5703125" bestFit="1" customWidth="1"/>
    <col min="3081" max="3081" width="12.85546875" bestFit="1" customWidth="1"/>
    <col min="3328" max="3328" width="10.7109375" customWidth="1"/>
    <col min="3331" max="3331" width="16.5703125" bestFit="1" customWidth="1"/>
    <col min="3333" max="3334" width="15.5703125" bestFit="1" customWidth="1"/>
    <col min="3335" max="3335" width="16.5703125" bestFit="1" customWidth="1"/>
    <col min="3337" max="3337" width="12.85546875" bestFit="1" customWidth="1"/>
    <col min="3584" max="3584" width="10.7109375" customWidth="1"/>
    <col min="3587" max="3587" width="16.5703125" bestFit="1" customWidth="1"/>
    <col min="3589" max="3590" width="15.5703125" bestFit="1" customWidth="1"/>
    <col min="3591" max="3591" width="16.5703125" bestFit="1" customWidth="1"/>
    <col min="3593" max="3593" width="12.85546875" bestFit="1" customWidth="1"/>
    <col min="3840" max="3840" width="10.7109375" customWidth="1"/>
    <col min="3843" max="3843" width="16.5703125" bestFit="1" customWidth="1"/>
    <col min="3845" max="3846" width="15.5703125" bestFit="1" customWidth="1"/>
    <col min="3847" max="3847" width="16.5703125" bestFit="1" customWidth="1"/>
    <col min="3849" max="3849" width="12.85546875" bestFit="1" customWidth="1"/>
    <col min="4096" max="4096" width="10.7109375" customWidth="1"/>
    <col min="4099" max="4099" width="16.5703125" bestFit="1" customWidth="1"/>
    <col min="4101" max="4102" width="15.5703125" bestFit="1" customWidth="1"/>
    <col min="4103" max="4103" width="16.5703125" bestFit="1" customWidth="1"/>
    <col min="4105" max="4105" width="12.85546875" bestFit="1" customWidth="1"/>
    <col min="4352" max="4352" width="10.7109375" customWidth="1"/>
    <col min="4355" max="4355" width="16.5703125" bestFit="1" customWidth="1"/>
    <col min="4357" max="4358" width="15.5703125" bestFit="1" customWidth="1"/>
    <col min="4359" max="4359" width="16.5703125" bestFit="1" customWidth="1"/>
    <col min="4361" max="4361" width="12.85546875" bestFit="1" customWidth="1"/>
    <col min="4608" max="4608" width="10.7109375" customWidth="1"/>
    <col min="4611" max="4611" width="16.5703125" bestFit="1" customWidth="1"/>
    <col min="4613" max="4614" width="15.5703125" bestFit="1" customWidth="1"/>
    <col min="4615" max="4615" width="16.5703125" bestFit="1" customWidth="1"/>
    <col min="4617" max="4617" width="12.85546875" bestFit="1" customWidth="1"/>
    <col min="4864" max="4864" width="10.7109375" customWidth="1"/>
    <col min="4867" max="4867" width="16.5703125" bestFit="1" customWidth="1"/>
    <col min="4869" max="4870" width="15.5703125" bestFit="1" customWidth="1"/>
    <col min="4871" max="4871" width="16.5703125" bestFit="1" customWidth="1"/>
    <col min="4873" max="4873" width="12.85546875" bestFit="1" customWidth="1"/>
    <col min="5120" max="5120" width="10.7109375" customWidth="1"/>
    <col min="5123" max="5123" width="16.5703125" bestFit="1" customWidth="1"/>
    <col min="5125" max="5126" width="15.5703125" bestFit="1" customWidth="1"/>
    <col min="5127" max="5127" width="16.5703125" bestFit="1" customWidth="1"/>
    <col min="5129" max="5129" width="12.85546875" bestFit="1" customWidth="1"/>
    <col min="5376" max="5376" width="10.7109375" customWidth="1"/>
    <col min="5379" max="5379" width="16.5703125" bestFit="1" customWidth="1"/>
    <col min="5381" max="5382" width="15.5703125" bestFit="1" customWidth="1"/>
    <col min="5383" max="5383" width="16.5703125" bestFit="1" customWidth="1"/>
    <col min="5385" max="5385" width="12.85546875" bestFit="1" customWidth="1"/>
    <col min="5632" max="5632" width="10.7109375" customWidth="1"/>
    <col min="5635" max="5635" width="16.5703125" bestFit="1" customWidth="1"/>
    <col min="5637" max="5638" width="15.5703125" bestFit="1" customWidth="1"/>
    <col min="5639" max="5639" width="16.5703125" bestFit="1" customWidth="1"/>
    <col min="5641" max="5641" width="12.85546875" bestFit="1" customWidth="1"/>
    <col min="5888" max="5888" width="10.7109375" customWidth="1"/>
    <col min="5891" max="5891" width="16.5703125" bestFit="1" customWidth="1"/>
    <col min="5893" max="5894" width="15.5703125" bestFit="1" customWidth="1"/>
    <col min="5895" max="5895" width="16.5703125" bestFit="1" customWidth="1"/>
    <col min="5897" max="5897" width="12.85546875" bestFit="1" customWidth="1"/>
    <col min="6144" max="6144" width="10.7109375" customWidth="1"/>
    <col min="6147" max="6147" width="16.5703125" bestFit="1" customWidth="1"/>
    <col min="6149" max="6150" width="15.5703125" bestFit="1" customWidth="1"/>
    <col min="6151" max="6151" width="16.5703125" bestFit="1" customWidth="1"/>
    <col min="6153" max="6153" width="12.85546875" bestFit="1" customWidth="1"/>
    <col min="6400" max="6400" width="10.7109375" customWidth="1"/>
    <col min="6403" max="6403" width="16.5703125" bestFit="1" customWidth="1"/>
    <col min="6405" max="6406" width="15.5703125" bestFit="1" customWidth="1"/>
    <col min="6407" max="6407" width="16.5703125" bestFit="1" customWidth="1"/>
    <col min="6409" max="6409" width="12.85546875" bestFit="1" customWidth="1"/>
    <col min="6656" max="6656" width="10.7109375" customWidth="1"/>
    <col min="6659" max="6659" width="16.5703125" bestFit="1" customWidth="1"/>
    <col min="6661" max="6662" width="15.5703125" bestFit="1" customWidth="1"/>
    <col min="6663" max="6663" width="16.5703125" bestFit="1" customWidth="1"/>
    <col min="6665" max="6665" width="12.85546875" bestFit="1" customWidth="1"/>
    <col min="6912" max="6912" width="10.7109375" customWidth="1"/>
    <col min="6915" max="6915" width="16.5703125" bestFit="1" customWidth="1"/>
    <col min="6917" max="6918" width="15.5703125" bestFit="1" customWidth="1"/>
    <col min="6919" max="6919" width="16.5703125" bestFit="1" customWidth="1"/>
    <col min="6921" max="6921" width="12.85546875" bestFit="1" customWidth="1"/>
    <col min="7168" max="7168" width="10.7109375" customWidth="1"/>
    <col min="7171" max="7171" width="16.5703125" bestFit="1" customWidth="1"/>
    <col min="7173" max="7174" width="15.5703125" bestFit="1" customWidth="1"/>
    <col min="7175" max="7175" width="16.5703125" bestFit="1" customWidth="1"/>
    <col min="7177" max="7177" width="12.85546875" bestFit="1" customWidth="1"/>
    <col min="7424" max="7424" width="10.7109375" customWidth="1"/>
    <col min="7427" max="7427" width="16.5703125" bestFit="1" customWidth="1"/>
    <col min="7429" max="7430" width="15.5703125" bestFit="1" customWidth="1"/>
    <col min="7431" max="7431" width="16.5703125" bestFit="1" customWidth="1"/>
    <col min="7433" max="7433" width="12.85546875" bestFit="1" customWidth="1"/>
    <col min="7680" max="7680" width="10.7109375" customWidth="1"/>
    <col min="7683" max="7683" width="16.5703125" bestFit="1" customWidth="1"/>
    <col min="7685" max="7686" width="15.5703125" bestFit="1" customWidth="1"/>
    <col min="7687" max="7687" width="16.5703125" bestFit="1" customWidth="1"/>
    <col min="7689" max="7689" width="12.85546875" bestFit="1" customWidth="1"/>
    <col min="7936" max="7936" width="10.7109375" customWidth="1"/>
    <col min="7939" max="7939" width="16.5703125" bestFit="1" customWidth="1"/>
    <col min="7941" max="7942" width="15.5703125" bestFit="1" customWidth="1"/>
    <col min="7943" max="7943" width="16.5703125" bestFit="1" customWidth="1"/>
    <col min="7945" max="7945" width="12.85546875" bestFit="1" customWidth="1"/>
    <col min="8192" max="8192" width="10.7109375" customWidth="1"/>
    <col min="8195" max="8195" width="16.5703125" bestFit="1" customWidth="1"/>
    <col min="8197" max="8198" width="15.5703125" bestFit="1" customWidth="1"/>
    <col min="8199" max="8199" width="16.5703125" bestFit="1" customWidth="1"/>
    <col min="8201" max="8201" width="12.85546875" bestFit="1" customWidth="1"/>
    <col min="8448" max="8448" width="10.7109375" customWidth="1"/>
    <col min="8451" max="8451" width="16.5703125" bestFit="1" customWidth="1"/>
    <col min="8453" max="8454" width="15.5703125" bestFit="1" customWidth="1"/>
    <col min="8455" max="8455" width="16.5703125" bestFit="1" customWidth="1"/>
    <col min="8457" max="8457" width="12.85546875" bestFit="1" customWidth="1"/>
    <col min="8704" max="8704" width="10.7109375" customWidth="1"/>
    <col min="8707" max="8707" width="16.5703125" bestFit="1" customWidth="1"/>
    <col min="8709" max="8710" width="15.5703125" bestFit="1" customWidth="1"/>
    <col min="8711" max="8711" width="16.5703125" bestFit="1" customWidth="1"/>
    <col min="8713" max="8713" width="12.85546875" bestFit="1" customWidth="1"/>
    <col min="8960" max="8960" width="10.7109375" customWidth="1"/>
    <col min="8963" max="8963" width="16.5703125" bestFit="1" customWidth="1"/>
    <col min="8965" max="8966" width="15.5703125" bestFit="1" customWidth="1"/>
    <col min="8967" max="8967" width="16.5703125" bestFit="1" customWidth="1"/>
    <col min="8969" max="8969" width="12.85546875" bestFit="1" customWidth="1"/>
    <col min="9216" max="9216" width="10.7109375" customWidth="1"/>
    <col min="9219" max="9219" width="16.5703125" bestFit="1" customWidth="1"/>
    <col min="9221" max="9222" width="15.5703125" bestFit="1" customWidth="1"/>
    <col min="9223" max="9223" width="16.5703125" bestFit="1" customWidth="1"/>
    <col min="9225" max="9225" width="12.85546875" bestFit="1" customWidth="1"/>
    <col min="9472" max="9472" width="10.7109375" customWidth="1"/>
    <col min="9475" max="9475" width="16.5703125" bestFit="1" customWidth="1"/>
    <col min="9477" max="9478" width="15.5703125" bestFit="1" customWidth="1"/>
    <col min="9479" max="9479" width="16.5703125" bestFit="1" customWidth="1"/>
    <col min="9481" max="9481" width="12.85546875" bestFit="1" customWidth="1"/>
    <col min="9728" max="9728" width="10.7109375" customWidth="1"/>
    <col min="9731" max="9731" width="16.5703125" bestFit="1" customWidth="1"/>
    <col min="9733" max="9734" width="15.5703125" bestFit="1" customWidth="1"/>
    <col min="9735" max="9735" width="16.5703125" bestFit="1" customWidth="1"/>
    <col min="9737" max="9737" width="12.85546875" bestFit="1" customWidth="1"/>
    <col min="9984" max="9984" width="10.7109375" customWidth="1"/>
    <col min="9987" max="9987" width="16.5703125" bestFit="1" customWidth="1"/>
    <col min="9989" max="9990" width="15.5703125" bestFit="1" customWidth="1"/>
    <col min="9991" max="9991" width="16.5703125" bestFit="1" customWidth="1"/>
    <col min="9993" max="9993" width="12.85546875" bestFit="1" customWidth="1"/>
    <col min="10240" max="10240" width="10.7109375" customWidth="1"/>
    <col min="10243" max="10243" width="16.5703125" bestFit="1" customWidth="1"/>
    <col min="10245" max="10246" width="15.5703125" bestFit="1" customWidth="1"/>
    <col min="10247" max="10247" width="16.5703125" bestFit="1" customWidth="1"/>
    <col min="10249" max="10249" width="12.85546875" bestFit="1" customWidth="1"/>
    <col min="10496" max="10496" width="10.7109375" customWidth="1"/>
    <col min="10499" max="10499" width="16.5703125" bestFit="1" customWidth="1"/>
    <col min="10501" max="10502" width="15.5703125" bestFit="1" customWidth="1"/>
    <col min="10503" max="10503" width="16.5703125" bestFit="1" customWidth="1"/>
    <col min="10505" max="10505" width="12.85546875" bestFit="1" customWidth="1"/>
    <col min="10752" max="10752" width="10.7109375" customWidth="1"/>
    <col min="10755" max="10755" width="16.5703125" bestFit="1" customWidth="1"/>
    <col min="10757" max="10758" width="15.5703125" bestFit="1" customWidth="1"/>
    <col min="10759" max="10759" width="16.5703125" bestFit="1" customWidth="1"/>
    <col min="10761" max="10761" width="12.85546875" bestFit="1" customWidth="1"/>
    <col min="11008" max="11008" width="10.7109375" customWidth="1"/>
    <col min="11011" max="11011" width="16.5703125" bestFit="1" customWidth="1"/>
    <col min="11013" max="11014" width="15.5703125" bestFit="1" customWidth="1"/>
    <col min="11015" max="11015" width="16.5703125" bestFit="1" customWidth="1"/>
    <col min="11017" max="11017" width="12.85546875" bestFit="1" customWidth="1"/>
    <col min="11264" max="11264" width="10.7109375" customWidth="1"/>
    <col min="11267" max="11267" width="16.5703125" bestFit="1" customWidth="1"/>
    <col min="11269" max="11270" width="15.5703125" bestFit="1" customWidth="1"/>
    <col min="11271" max="11271" width="16.5703125" bestFit="1" customWidth="1"/>
    <col min="11273" max="11273" width="12.85546875" bestFit="1" customWidth="1"/>
    <col min="11520" max="11520" width="10.7109375" customWidth="1"/>
    <col min="11523" max="11523" width="16.5703125" bestFit="1" customWidth="1"/>
    <col min="11525" max="11526" width="15.5703125" bestFit="1" customWidth="1"/>
    <col min="11527" max="11527" width="16.5703125" bestFit="1" customWidth="1"/>
    <col min="11529" max="11529" width="12.85546875" bestFit="1" customWidth="1"/>
    <col min="11776" max="11776" width="10.7109375" customWidth="1"/>
    <col min="11779" max="11779" width="16.5703125" bestFit="1" customWidth="1"/>
    <col min="11781" max="11782" width="15.5703125" bestFit="1" customWidth="1"/>
    <col min="11783" max="11783" width="16.5703125" bestFit="1" customWidth="1"/>
    <col min="11785" max="11785" width="12.85546875" bestFit="1" customWidth="1"/>
    <col min="12032" max="12032" width="10.7109375" customWidth="1"/>
    <col min="12035" max="12035" width="16.5703125" bestFit="1" customWidth="1"/>
    <col min="12037" max="12038" width="15.5703125" bestFit="1" customWidth="1"/>
    <col min="12039" max="12039" width="16.5703125" bestFit="1" customWidth="1"/>
    <col min="12041" max="12041" width="12.85546875" bestFit="1" customWidth="1"/>
    <col min="12288" max="12288" width="10.7109375" customWidth="1"/>
    <col min="12291" max="12291" width="16.5703125" bestFit="1" customWidth="1"/>
    <col min="12293" max="12294" width="15.5703125" bestFit="1" customWidth="1"/>
    <col min="12295" max="12295" width="16.5703125" bestFit="1" customWidth="1"/>
    <col min="12297" max="12297" width="12.85546875" bestFit="1" customWidth="1"/>
    <col min="12544" max="12544" width="10.7109375" customWidth="1"/>
    <col min="12547" max="12547" width="16.5703125" bestFit="1" customWidth="1"/>
    <col min="12549" max="12550" width="15.5703125" bestFit="1" customWidth="1"/>
    <col min="12551" max="12551" width="16.5703125" bestFit="1" customWidth="1"/>
    <col min="12553" max="12553" width="12.85546875" bestFit="1" customWidth="1"/>
    <col min="12800" max="12800" width="10.7109375" customWidth="1"/>
    <col min="12803" max="12803" width="16.5703125" bestFit="1" customWidth="1"/>
    <col min="12805" max="12806" width="15.5703125" bestFit="1" customWidth="1"/>
    <col min="12807" max="12807" width="16.5703125" bestFit="1" customWidth="1"/>
    <col min="12809" max="12809" width="12.85546875" bestFit="1" customWidth="1"/>
    <col min="13056" max="13056" width="10.7109375" customWidth="1"/>
    <col min="13059" max="13059" width="16.5703125" bestFit="1" customWidth="1"/>
    <col min="13061" max="13062" width="15.5703125" bestFit="1" customWidth="1"/>
    <col min="13063" max="13063" width="16.5703125" bestFit="1" customWidth="1"/>
    <col min="13065" max="13065" width="12.85546875" bestFit="1" customWidth="1"/>
    <col min="13312" max="13312" width="10.7109375" customWidth="1"/>
    <col min="13315" max="13315" width="16.5703125" bestFit="1" customWidth="1"/>
    <col min="13317" max="13318" width="15.5703125" bestFit="1" customWidth="1"/>
    <col min="13319" max="13319" width="16.5703125" bestFit="1" customWidth="1"/>
    <col min="13321" max="13321" width="12.85546875" bestFit="1" customWidth="1"/>
    <col min="13568" max="13568" width="10.7109375" customWidth="1"/>
    <col min="13571" max="13571" width="16.5703125" bestFit="1" customWidth="1"/>
    <col min="13573" max="13574" width="15.5703125" bestFit="1" customWidth="1"/>
    <col min="13575" max="13575" width="16.5703125" bestFit="1" customWidth="1"/>
    <col min="13577" max="13577" width="12.85546875" bestFit="1" customWidth="1"/>
    <col min="13824" max="13824" width="10.7109375" customWidth="1"/>
    <col min="13827" max="13827" width="16.5703125" bestFit="1" customWidth="1"/>
    <col min="13829" max="13830" width="15.5703125" bestFit="1" customWidth="1"/>
    <col min="13831" max="13831" width="16.5703125" bestFit="1" customWidth="1"/>
    <col min="13833" max="13833" width="12.85546875" bestFit="1" customWidth="1"/>
    <col min="14080" max="14080" width="10.7109375" customWidth="1"/>
    <col min="14083" max="14083" width="16.5703125" bestFit="1" customWidth="1"/>
    <col min="14085" max="14086" width="15.5703125" bestFit="1" customWidth="1"/>
    <col min="14087" max="14087" width="16.5703125" bestFit="1" customWidth="1"/>
    <col min="14089" max="14089" width="12.85546875" bestFit="1" customWidth="1"/>
    <col min="14336" max="14336" width="10.7109375" customWidth="1"/>
    <col min="14339" max="14339" width="16.5703125" bestFit="1" customWidth="1"/>
    <col min="14341" max="14342" width="15.5703125" bestFit="1" customWidth="1"/>
    <col min="14343" max="14343" width="16.5703125" bestFit="1" customWidth="1"/>
    <col min="14345" max="14345" width="12.85546875" bestFit="1" customWidth="1"/>
    <col min="14592" max="14592" width="10.7109375" customWidth="1"/>
    <col min="14595" max="14595" width="16.5703125" bestFit="1" customWidth="1"/>
    <col min="14597" max="14598" width="15.5703125" bestFit="1" customWidth="1"/>
    <col min="14599" max="14599" width="16.5703125" bestFit="1" customWidth="1"/>
    <col min="14601" max="14601" width="12.85546875" bestFit="1" customWidth="1"/>
    <col min="14848" max="14848" width="10.7109375" customWidth="1"/>
    <col min="14851" max="14851" width="16.5703125" bestFit="1" customWidth="1"/>
    <col min="14853" max="14854" width="15.5703125" bestFit="1" customWidth="1"/>
    <col min="14855" max="14855" width="16.5703125" bestFit="1" customWidth="1"/>
    <col min="14857" max="14857" width="12.85546875" bestFit="1" customWidth="1"/>
    <col min="15104" max="15104" width="10.7109375" customWidth="1"/>
    <col min="15107" max="15107" width="16.5703125" bestFit="1" customWidth="1"/>
    <col min="15109" max="15110" width="15.5703125" bestFit="1" customWidth="1"/>
    <col min="15111" max="15111" width="16.5703125" bestFit="1" customWidth="1"/>
    <col min="15113" max="15113" width="12.85546875" bestFit="1" customWidth="1"/>
    <col min="15360" max="15360" width="10.7109375" customWidth="1"/>
    <col min="15363" max="15363" width="16.5703125" bestFit="1" customWidth="1"/>
    <col min="15365" max="15366" width="15.5703125" bestFit="1" customWidth="1"/>
    <col min="15367" max="15367" width="16.5703125" bestFit="1" customWidth="1"/>
    <col min="15369" max="15369" width="12.85546875" bestFit="1" customWidth="1"/>
    <col min="15616" max="15616" width="10.7109375" customWidth="1"/>
    <col min="15619" max="15619" width="16.5703125" bestFit="1" customWidth="1"/>
    <col min="15621" max="15622" width="15.5703125" bestFit="1" customWidth="1"/>
    <col min="15623" max="15623" width="16.5703125" bestFit="1" customWidth="1"/>
    <col min="15625" max="15625" width="12.85546875" bestFit="1" customWidth="1"/>
    <col min="15872" max="15872" width="10.7109375" customWidth="1"/>
    <col min="15875" max="15875" width="16.5703125" bestFit="1" customWidth="1"/>
    <col min="15877" max="15878" width="15.5703125" bestFit="1" customWidth="1"/>
    <col min="15879" max="15879" width="16.5703125" bestFit="1" customWidth="1"/>
    <col min="15881" max="15881" width="12.85546875" bestFit="1" customWidth="1"/>
    <col min="16128" max="16128" width="10.7109375" customWidth="1"/>
    <col min="16131" max="16131" width="16.5703125" bestFit="1" customWidth="1"/>
    <col min="16133" max="16134" width="15.5703125" bestFit="1" customWidth="1"/>
    <col min="16135" max="16135" width="16.5703125" bestFit="1" customWidth="1"/>
    <col min="16137" max="16137" width="12.85546875" bestFit="1" customWidth="1"/>
  </cols>
  <sheetData>
    <row r="1" spans="1:9" s="22" customFormat="1" ht="15.75" x14ac:dyDescent="0.25">
      <c r="A1" s="47" t="s">
        <v>76</v>
      </c>
      <c r="B1" s="47"/>
      <c r="C1" s="47"/>
      <c r="D1" s="47"/>
      <c r="E1" s="47"/>
      <c r="F1" s="47"/>
      <c r="G1" s="47"/>
    </row>
    <row r="2" spans="1:9" s="22" customFormat="1" x14ac:dyDescent="0.25"/>
    <row r="3" spans="1:9" s="22" customFormat="1" ht="30" x14ac:dyDescent="0.25">
      <c r="A3" s="23" t="s">
        <v>77</v>
      </c>
      <c r="B3" s="23" t="s">
        <v>78</v>
      </c>
      <c r="C3" s="23" t="s">
        <v>79</v>
      </c>
      <c r="D3" s="23" t="s">
        <v>16</v>
      </c>
      <c r="E3" s="23" t="s">
        <v>80</v>
      </c>
      <c r="F3" s="23" t="s">
        <v>81</v>
      </c>
      <c r="G3" s="23" t="s">
        <v>17</v>
      </c>
    </row>
    <row r="4" spans="1:9" s="22" customFormat="1" x14ac:dyDescent="0.25">
      <c r="A4" s="24" t="s">
        <v>82</v>
      </c>
      <c r="B4" s="24" t="s">
        <v>83</v>
      </c>
      <c r="C4" s="24">
        <v>600</v>
      </c>
      <c r="D4" s="45">
        <f>IF(B4="X-61",C4*58500,C4*59500)</f>
        <v>35100000</v>
      </c>
      <c r="E4" s="28" t="s">
        <v>84</v>
      </c>
      <c r="F4" s="44">
        <f>IF(E4&lt;&gt;"Surabaya",C4*2500,0)</f>
        <v>1500000</v>
      </c>
      <c r="G4" s="45">
        <f>IF(C4&gt;500,D4*25%,0%)</f>
        <v>8775000</v>
      </c>
      <c r="H4" s="29"/>
      <c r="I4" s="30"/>
    </row>
    <row r="5" spans="1:9" s="22" customFormat="1" x14ac:dyDescent="0.25">
      <c r="A5" s="24" t="s">
        <v>85</v>
      </c>
      <c r="B5" s="24" t="s">
        <v>86</v>
      </c>
      <c r="C5" s="24">
        <v>300</v>
      </c>
      <c r="D5" s="45">
        <f t="shared" ref="D5:D9" si="0">IF(B5="X-61",C5*58500,C5*59500)</f>
        <v>17850000</v>
      </c>
      <c r="E5" s="28" t="s">
        <v>87</v>
      </c>
      <c r="F5" s="44">
        <f t="shared" ref="F5:F9" si="1">IF(E5&lt;&gt;"Surabaya",C5*2500,0)</f>
        <v>750000</v>
      </c>
      <c r="G5" s="45">
        <f t="shared" ref="G5:G9" si="2">IF(C5&gt;500,D5*25%,0%)</f>
        <v>0</v>
      </c>
      <c r="H5" s="29"/>
      <c r="I5" s="30"/>
    </row>
    <row r="6" spans="1:9" s="22" customFormat="1" x14ac:dyDescent="0.25">
      <c r="A6" s="24" t="s">
        <v>88</v>
      </c>
      <c r="B6" s="24" t="s">
        <v>83</v>
      </c>
      <c r="C6" s="24">
        <v>500</v>
      </c>
      <c r="D6" s="45">
        <f t="shared" si="0"/>
        <v>29250000</v>
      </c>
      <c r="E6" s="28" t="s">
        <v>89</v>
      </c>
      <c r="F6" s="44">
        <f t="shared" si="1"/>
        <v>0</v>
      </c>
      <c r="G6" s="45">
        <f t="shared" si="2"/>
        <v>0</v>
      </c>
      <c r="H6" s="29"/>
      <c r="I6" s="30"/>
    </row>
    <row r="7" spans="1:9" s="22" customFormat="1" x14ac:dyDescent="0.25">
      <c r="A7" s="24" t="s">
        <v>90</v>
      </c>
      <c r="B7" s="24" t="s">
        <v>83</v>
      </c>
      <c r="C7" s="24">
        <v>420</v>
      </c>
      <c r="D7" s="45">
        <f t="shared" si="0"/>
        <v>24570000</v>
      </c>
      <c r="E7" s="28" t="s">
        <v>91</v>
      </c>
      <c r="F7" s="44">
        <f t="shared" si="1"/>
        <v>1050000</v>
      </c>
      <c r="G7" s="45">
        <f t="shared" si="2"/>
        <v>0</v>
      </c>
      <c r="H7" s="29"/>
      <c r="I7" s="30"/>
    </row>
    <row r="8" spans="1:9" s="22" customFormat="1" x14ac:dyDescent="0.25">
      <c r="A8" s="24" t="s">
        <v>92</v>
      </c>
      <c r="B8" s="24" t="s">
        <v>86</v>
      </c>
      <c r="C8" s="24">
        <v>700</v>
      </c>
      <c r="D8" s="45">
        <f t="shared" si="0"/>
        <v>41650000</v>
      </c>
      <c r="E8" s="28" t="s">
        <v>89</v>
      </c>
      <c r="F8" s="44">
        <f t="shared" si="1"/>
        <v>0</v>
      </c>
      <c r="G8" s="45">
        <f t="shared" si="2"/>
        <v>10412500</v>
      </c>
      <c r="H8" s="29"/>
      <c r="I8" s="30"/>
    </row>
    <row r="9" spans="1:9" s="22" customFormat="1" x14ac:dyDescent="0.25">
      <c r="A9" s="24" t="s">
        <v>93</v>
      </c>
      <c r="B9" s="24" t="s">
        <v>86</v>
      </c>
      <c r="C9" s="24">
        <v>480</v>
      </c>
      <c r="D9" s="45">
        <f t="shared" si="0"/>
        <v>28560000</v>
      </c>
      <c r="E9" s="28" t="s">
        <v>84</v>
      </c>
      <c r="F9" s="44">
        <f t="shared" si="1"/>
        <v>1200000</v>
      </c>
      <c r="G9" s="45">
        <f t="shared" si="2"/>
        <v>0</v>
      </c>
      <c r="H9" s="29"/>
      <c r="I9" s="30"/>
    </row>
    <row r="10" spans="1:9" x14ac:dyDescent="0.25">
      <c r="D10" s="31"/>
      <c r="E10" s="31"/>
      <c r="F10" s="31"/>
      <c r="G10" s="31"/>
      <c r="H10" s="31"/>
      <c r="I10" s="31"/>
    </row>
    <row r="11" spans="1:9" x14ac:dyDescent="0.25">
      <c r="A11" t="s">
        <v>3</v>
      </c>
      <c r="D11" s="31"/>
      <c r="E11" s="31"/>
      <c r="F11" s="31"/>
      <c r="G11" s="31"/>
      <c r="H11" s="31"/>
      <c r="I11" s="31"/>
    </row>
    <row r="12" spans="1:9" x14ac:dyDescent="0.25">
      <c r="A12" t="s">
        <v>94</v>
      </c>
    </row>
    <row r="13" spans="1:9" x14ac:dyDescent="0.25">
      <c r="A13" t="s">
        <v>95</v>
      </c>
    </row>
    <row r="14" spans="1:9" x14ac:dyDescent="0.25">
      <c r="A14" t="s">
        <v>97</v>
      </c>
    </row>
    <row r="15" spans="1:9" x14ac:dyDescent="0.25">
      <c r="A15" t="s">
        <v>96</v>
      </c>
    </row>
    <row r="16" spans="1:9" x14ac:dyDescent="0.25">
      <c r="A16" t="s">
        <v>98</v>
      </c>
    </row>
    <row r="19" spans="4:4" x14ac:dyDescent="0.25">
      <c r="D19" s="25"/>
    </row>
    <row r="21" spans="4:4" x14ac:dyDescent="0.25">
      <c r="D21" s="25"/>
    </row>
  </sheetData>
  <mergeCells count="1">
    <mergeCell ref="A1:G1"/>
  </mergeCell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A-1</vt:lpstr>
      <vt:lpstr>A-2</vt:lpstr>
      <vt:lpstr>A-3</vt:lpstr>
      <vt:lpstr>E-1</vt:lpstr>
      <vt:lpstr>E-2</vt:lpstr>
      <vt:lpstr>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</dc:creator>
  <cp:lastModifiedBy>TIK_APBD</cp:lastModifiedBy>
  <dcterms:created xsi:type="dcterms:W3CDTF">2015-11-19T12:32:53Z</dcterms:created>
  <dcterms:modified xsi:type="dcterms:W3CDTF">2019-04-24T09:13:08Z</dcterms:modified>
</cp:coreProperties>
</file>