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480" yWindow="75" windowWidth="15255" windowHeight="9435"/>
  </bookViews>
  <sheets>
    <sheet name="Rek 3125-0348 " sheetId="1" r:id="rId1"/>
    <sheet name="Rek 2425-0526" sheetId="2" r:id="rId2"/>
    <sheet name="Grafiek omzet" sheetId="3" r:id="rId3"/>
  </sheets>
  <calcPr calcId="152511"/>
</workbook>
</file>

<file path=xl/calcChain.xml><?xml version="1.0" encoding="utf-8"?>
<calcChain xmlns="http://schemas.openxmlformats.org/spreadsheetml/2006/main">
  <c r="B39" i="1" l="1"/>
  <c r="B39" i="2"/>
  <c r="N5" i="3" l="1"/>
  <c r="N4" i="3"/>
  <c r="E57" i="2"/>
  <c r="E56" i="2"/>
  <c r="E55" i="2"/>
  <c r="E54" i="2"/>
  <c r="E53" i="2"/>
  <c r="F34" i="2"/>
  <c r="F33" i="2"/>
  <c r="F29" i="2"/>
  <c r="F28" i="2"/>
  <c r="F34" i="1"/>
  <c r="F33" i="1"/>
  <c r="F29" i="1"/>
  <c r="F28" i="1"/>
  <c r="F24" i="1"/>
  <c r="G25" i="1" s="1"/>
  <c r="G30" i="1" l="1"/>
  <c r="F35" i="1"/>
  <c r="E58" i="2"/>
  <c r="F23" i="2" s="1"/>
  <c r="F24" i="2" s="1"/>
  <c r="G30" i="2"/>
  <c r="F35" i="2"/>
  <c r="G36" i="2" s="1"/>
  <c r="G36" i="1"/>
  <c r="G25" i="2" l="1"/>
  <c r="G38" i="2" s="1"/>
  <c r="G38" i="1"/>
  <c r="G39" i="1" s="1"/>
  <c r="G41" i="1" s="1"/>
  <c r="G39" i="2" l="1"/>
  <c r="G41" i="2" s="1"/>
</calcChain>
</file>

<file path=xl/sharedStrings.xml><?xml version="1.0" encoding="utf-8"?>
<sst xmlns="http://schemas.openxmlformats.org/spreadsheetml/2006/main" count="110" uniqueCount="69">
  <si>
    <t>Autobedrijf van Bemmel</t>
  </si>
  <si>
    <t>Regenbooglaan 33</t>
  </si>
  <si>
    <t>3038 AH  Rotterdam</t>
  </si>
  <si>
    <t>tel: 010-376 76 76</t>
  </si>
  <si>
    <t>Algemene gegevens</t>
  </si>
  <si>
    <t>Arbeidsloon</t>
  </si>
  <si>
    <t xml:space="preserve"> per uur</t>
  </si>
  <si>
    <t>Spuitwerk: tarief</t>
  </si>
  <si>
    <t>Spuitwerk: materiaaltoeslag</t>
  </si>
  <si>
    <t>Nota voor:</t>
  </si>
  <si>
    <t>De heer A. Nieuwenhuis</t>
  </si>
  <si>
    <t>Pieterspad 65</t>
  </si>
  <si>
    <t>3125 KN  Spijkenisse</t>
  </si>
  <si>
    <t>Rekening nr:</t>
  </si>
  <si>
    <t>Werkzaamheden:</t>
  </si>
  <si>
    <t>Aantal</t>
  </si>
  <si>
    <t xml:space="preserve"> uur</t>
  </si>
  <si>
    <t>Bedrag</t>
  </si>
  <si>
    <t>Onderdelen</t>
  </si>
  <si>
    <t xml:space="preserve"> Klein materiaal (2,0%)</t>
  </si>
  <si>
    <t>Totaal onderdelen</t>
  </si>
  <si>
    <t xml:space="preserve">  Arbeid werkplaats</t>
  </si>
  <si>
    <t xml:space="preserve">  Arbeid kantoor</t>
  </si>
  <si>
    <t>Totaal arbeidsloon</t>
  </si>
  <si>
    <t>Spuitwerk arbeidsloon</t>
  </si>
  <si>
    <t xml:space="preserve"> Spuittijd</t>
  </si>
  <si>
    <t xml:space="preserve"> Voorbereiding spuitwerk</t>
  </si>
  <si>
    <t xml:space="preserve">  Materiaal spuitwerk</t>
  </si>
  <si>
    <t>Totaal Spuitwerk</t>
  </si>
  <si>
    <t>Kosten reparatie</t>
  </si>
  <si>
    <t>De heer G. de Groot</t>
  </si>
  <si>
    <t>Utrechtseweg 115</t>
  </si>
  <si>
    <t>2425 KN  Reeuwijk</t>
  </si>
  <si>
    <t>Grote beurt en spuitwerk bumper</t>
  </si>
  <si>
    <t>Onderdelenlijst</t>
  </si>
  <si>
    <t>Prijs</t>
  </si>
  <si>
    <t>Motorolie</t>
  </si>
  <si>
    <t>Bougies</t>
  </si>
  <si>
    <t>Oliefilter</t>
  </si>
  <si>
    <t>Luchtfilter</t>
  </si>
  <si>
    <t>Remblokjes</t>
  </si>
  <si>
    <t>Totaal</t>
  </si>
  <si>
    <t>Omzet Autobedrijf Van Bemmel</t>
  </si>
  <si>
    <t>Jaar/maand</t>
  </si>
  <si>
    <t>jan</t>
  </si>
  <si>
    <t>feb</t>
  </si>
  <si>
    <t>mrt</t>
  </si>
  <si>
    <t>apr</t>
  </si>
  <si>
    <t>mei</t>
  </si>
  <si>
    <t>jun</t>
  </si>
  <si>
    <t>jul</t>
  </si>
  <si>
    <t>aug</t>
  </si>
  <si>
    <t>sep</t>
  </si>
  <si>
    <t>okt</t>
  </si>
  <si>
    <t>nov</t>
  </si>
  <si>
    <t>dec</t>
  </si>
  <si>
    <t>Jaar 1</t>
  </si>
  <si>
    <t>Jaar 2</t>
  </si>
  <si>
    <t>Bedragen x 1000</t>
  </si>
  <si>
    <t>3125-0348</t>
  </si>
  <si>
    <t>2425-0526</t>
  </si>
  <si>
    <t>Btw-tarief</t>
  </si>
  <si>
    <t>Werkzaaamheden:</t>
  </si>
  <si>
    <t>Arbiedsloon</t>
  </si>
  <si>
    <t xml:space="preserve">  Arbeid werkplats</t>
  </si>
  <si>
    <t xml:space="preserve">  Arbeid kantor</t>
  </si>
  <si>
    <t>BTW</t>
  </si>
  <si>
    <t>Reparatiekosten (excl. BTW)</t>
  </si>
  <si>
    <t>Reparatie aanrijding link voor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</si>
</sst>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 &quot;€&quot;\ * #,##0.00_ ;_ &quot;€&quot;\ * \-#,##0.00_ ;_ &quot;€&quot;\ * &quot;-&quot;??_ ;_ @_ "/>
    <numFmt numFmtId="43" formatCode="_ * #,##0.00_ ;_ * \-#,##0.00_ ;_ * &quot;-&quot;??_ ;_ @_ "/>
    <numFmt numFmtId="164" formatCode="_-&quot;€&quot;\ * #,##0.00_-;_-&quot;€&quot;\ * #,##0.00\-;_-&quot;€&quot;\ * &quot;-&quot;??_-;_-@_-"/>
    <numFmt numFmtId="165" formatCode="0.0%"/>
    <numFmt numFmtId="166" formatCode="_-[$€]\ * #,##0.00_-;_-[$€]\ * #,##0.00\-;_-[$€]\ * &quot;-&quot;??_-;_-@_-"/>
    <numFmt numFmtId="167" formatCode="_-* #,##0.00_-;_-* #,##0.00\-;_-* &quot;-&quot;??_-;_-@_-"/>
    <numFmt numFmtId="168" formatCode="_-* #,##0.0_-;_-* #,##0.0\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7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9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sz val="18"/>
      <color theme="5" tint="-0.249977111117893"/>
      <name val="Comic Sans MS"/>
      <family val="4"/>
    </font>
    <font>
      <b/>
      <sz val="11"/>
      <color theme="5" tint="-0.249977111117893"/>
      <name val="Calibri"/>
      <family val="2"/>
      <scheme val="minor"/>
    </font>
    <font>
      <b/>
      <sz val="16"/>
      <color theme="5" tint="-0.249977111117893"/>
      <name val="Comic Sans MS"/>
      <family val="4"/>
    </font>
    <font>
      <b/>
      <sz val="12"/>
      <color theme="5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5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0" xfId="0" applyFont="1" applyBorder="1"/>
    <xf numFmtId="0" fontId="4" fillId="0" borderId="0" xfId="0" applyFont="1" applyFill="1" applyBorder="1"/>
    <xf numFmtId="165" fontId="4" fillId="2" borderId="2" xfId="3" applyNumberFormat="1" applyFont="1" applyFill="1" applyBorder="1"/>
    <xf numFmtId="166" fontId="4" fillId="2" borderId="3" xfId="4" applyNumberFormat="1" applyFont="1" applyFill="1" applyBorder="1"/>
    <xf numFmtId="0" fontId="4" fillId="0" borderId="1" xfId="0" applyFont="1" applyFill="1" applyBorder="1"/>
    <xf numFmtId="0" fontId="4" fillId="0" borderId="4" xfId="0" applyFont="1" applyFill="1" applyBorder="1"/>
    <xf numFmtId="9" fontId="4" fillId="2" borderId="3" xfId="3" applyFont="1" applyFill="1" applyBorder="1"/>
    <xf numFmtId="0" fontId="5" fillId="0" borderId="0" xfId="0" applyFont="1"/>
    <xf numFmtId="0" fontId="4" fillId="0" borderId="0" xfId="0" applyFont="1" applyFill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4" xfId="0" applyFont="1" applyFill="1" applyBorder="1"/>
    <xf numFmtId="0" fontId="6" fillId="0" borderId="0" xfId="0" applyFont="1"/>
    <xf numFmtId="0" fontId="5" fillId="0" borderId="0" xfId="0" applyFont="1" applyBorder="1"/>
    <xf numFmtId="0" fontId="4" fillId="3" borderId="11" xfId="0" applyFont="1" applyFill="1" applyBorder="1"/>
    <xf numFmtId="0" fontId="4" fillId="3" borderId="12" xfId="0" applyFont="1" applyFill="1" applyBorder="1"/>
    <xf numFmtId="164" fontId="0" fillId="0" borderId="0" xfId="2" applyNumberFormat="1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0" fontId="5" fillId="0" borderId="0" xfId="0" applyFont="1" applyFill="1" applyBorder="1"/>
    <xf numFmtId="167" fontId="4" fillId="3" borderId="3" xfId="1" applyNumberFormat="1" applyFont="1" applyFill="1" applyBorder="1"/>
    <xf numFmtId="167" fontId="4" fillId="0" borderId="0" xfId="1" applyNumberFormat="1" applyFont="1" applyFill="1" applyBorder="1"/>
    <xf numFmtId="0" fontId="0" fillId="0" borderId="0" xfId="0" applyFill="1"/>
    <xf numFmtId="0" fontId="0" fillId="0" borderId="0" xfId="2" applyNumberFormat="1" applyFont="1"/>
    <xf numFmtId="168" fontId="4" fillId="3" borderId="3" xfId="1" applyNumberFormat="1" applyFont="1" applyFill="1" applyBorder="1"/>
    <xf numFmtId="166" fontId="4" fillId="0" borderId="0" xfId="4" applyNumberFormat="1" applyFont="1" applyFill="1" applyBorder="1"/>
    <xf numFmtId="0" fontId="7" fillId="2" borderId="13" xfId="0" applyFont="1" applyFill="1" applyBorder="1"/>
    <xf numFmtId="0" fontId="8" fillId="0" borderId="0" xfId="0" applyFont="1"/>
    <xf numFmtId="0" fontId="0" fillId="0" borderId="13" xfId="0" applyBorder="1"/>
    <xf numFmtId="0" fontId="9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13" xfId="0" applyNumberFormat="1" applyBorder="1"/>
    <xf numFmtId="164" fontId="9" fillId="0" borderId="0" xfId="0" applyNumberFormat="1" applyFont="1"/>
    <xf numFmtId="0" fontId="4" fillId="0" borderId="3" xfId="0" applyFont="1" applyBorder="1"/>
    <xf numFmtId="0" fontId="4" fillId="4" borderId="3" xfId="0" applyFont="1" applyFill="1" applyBorder="1" applyAlignment="1">
      <alignment horizontal="right"/>
    </xf>
    <xf numFmtId="0" fontId="5" fillId="4" borderId="3" xfId="0" applyFont="1" applyFill="1" applyBorder="1" applyAlignment="1">
      <alignment horizontal="left"/>
    </xf>
    <xf numFmtId="0" fontId="5" fillId="0" borderId="3" xfId="0" applyFont="1" applyBorder="1"/>
    <xf numFmtId="0" fontId="10" fillId="0" borderId="0" xfId="0" applyFont="1" applyAlignment="1">
      <alignment horizontal="left"/>
    </xf>
    <xf numFmtId="44" fontId="5" fillId="5" borderId="3" xfId="2" applyFont="1" applyFill="1" applyBorder="1"/>
    <xf numFmtId="164" fontId="4" fillId="5" borderId="13" xfId="2" applyNumberFormat="1" applyFont="1" applyFill="1" applyBorder="1"/>
    <xf numFmtId="164" fontId="5" fillId="2" borderId="0" xfId="2" applyNumberFormat="1" applyFont="1" applyFill="1" applyBorder="1"/>
    <xf numFmtId="0" fontId="11" fillId="3" borderId="10" xfId="0" applyFont="1" applyFill="1" applyBorder="1"/>
    <xf numFmtId="0" fontId="13" fillId="3" borderId="3" xfId="0" applyFont="1" applyFill="1" applyBorder="1" applyAlignment="1">
      <alignment horizontal="center"/>
    </xf>
    <xf numFmtId="166" fontId="15" fillId="2" borderId="13" xfId="4" applyNumberFormat="1" applyFont="1" applyFill="1" applyBorder="1"/>
    <xf numFmtId="165" fontId="4" fillId="0" borderId="0" xfId="0" applyNumberFormat="1" applyFont="1" applyFill="1" applyBorder="1"/>
    <xf numFmtId="0" fontId="12" fillId="0" borderId="0" xfId="2" applyNumberFormat="1" applyFont="1" applyFill="1" applyBorder="1" applyAlignment="1">
      <alignment horizontal="left"/>
    </xf>
    <xf numFmtId="0" fontId="14" fillId="0" borderId="0" xfId="0" applyFont="1" applyAlignment="1">
      <alignment horizontal="left"/>
    </xf>
  </cellXfs>
  <cellStyles count="5">
    <cellStyle name="Euro" xfId="4"/>
    <cellStyle name="Komma" xfId="1" builtinId="3"/>
    <cellStyle name="Procent" xfId="3" builtinId="5"/>
    <cellStyle name="Standaard" xfId="0" builtinId="0"/>
    <cellStyle name="Valuta" xfId="2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Omzet vorige jaren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'Grafiek omzet'!$A$4</c:f>
              <c:strCache>
                <c:ptCount val="1"/>
                <c:pt idx="0">
                  <c:v>Jaar 1</c:v>
                </c:pt>
              </c:strCache>
            </c:strRef>
          </c:tx>
          <c:invertIfNegative val="0"/>
          <c:cat>
            <c:strRef>
              <c:f>'Grafiek omzet'!$B$3:$M$3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'Grafiek omzet'!$B$4:$M$4</c:f>
              <c:numCache>
                <c:formatCode>General</c:formatCode>
                <c:ptCount val="12"/>
                <c:pt idx="0">
                  <c:v>612</c:v>
                </c:pt>
                <c:pt idx="1">
                  <c:v>978</c:v>
                </c:pt>
                <c:pt idx="2">
                  <c:v>712</c:v>
                </c:pt>
                <c:pt idx="3">
                  <c:v>1289</c:v>
                </c:pt>
                <c:pt idx="4">
                  <c:v>1256</c:v>
                </c:pt>
                <c:pt idx="5">
                  <c:v>1856</c:v>
                </c:pt>
                <c:pt idx="6">
                  <c:v>645</c:v>
                </c:pt>
                <c:pt idx="7">
                  <c:v>1168</c:v>
                </c:pt>
                <c:pt idx="8">
                  <c:v>1212</c:v>
                </c:pt>
                <c:pt idx="9">
                  <c:v>1378</c:v>
                </c:pt>
                <c:pt idx="10">
                  <c:v>1907</c:v>
                </c:pt>
                <c:pt idx="11">
                  <c:v>2687</c:v>
                </c:pt>
              </c:numCache>
            </c:numRef>
          </c:val>
        </c:ser>
        <c:ser>
          <c:idx val="1"/>
          <c:order val="1"/>
          <c:tx>
            <c:strRef>
              <c:f>'Grafiek omzet'!$A$5</c:f>
              <c:strCache>
                <c:ptCount val="1"/>
                <c:pt idx="0">
                  <c:v>Jaar 2</c:v>
                </c:pt>
              </c:strCache>
            </c:strRef>
          </c:tx>
          <c:invertIfNegative val="0"/>
          <c:cat>
            <c:strRef>
              <c:f>'Grafiek omzet'!$B$3:$M$3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mrt</c:v>
                </c:pt>
                <c:pt idx="3">
                  <c:v>apr</c:v>
                </c:pt>
                <c:pt idx="4">
                  <c:v>mei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okt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'Grafiek omzet'!$B$5:$M$5</c:f>
              <c:numCache>
                <c:formatCode>General</c:formatCode>
                <c:ptCount val="12"/>
                <c:pt idx="0">
                  <c:v>956</c:v>
                </c:pt>
                <c:pt idx="1">
                  <c:v>1123</c:v>
                </c:pt>
                <c:pt idx="2">
                  <c:v>678</c:v>
                </c:pt>
                <c:pt idx="3">
                  <c:v>1265</c:v>
                </c:pt>
                <c:pt idx="4">
                  <c:v>1187</c:v>
                </c:pt>
                <c:pt idx="5">
                  <c:v>1965</c:v>
                </c:pt>
                <c:pt idx="6">
                  <c:v>567</c:v>
                </c:pt>
                <c:pt idx="7">
                  <c:v>1243</c:v>
                </c:pt>
                <c:pt idx="8">
                  <c:v>1509</c:v>
                </c:pt>
                <c:pt idx="9">
                  <c:v>1360</c:v>
                </c:pt>
                <c:pt idx="10">
                  <c:v>1892</c:v>
                </c:pt>
                <c:pt idx="11">
                  <c:v>2903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639176"/>
        <c:axId val="96642312"/>
        <c:axId val="0"/>
      </c:bar3DChart>
      <c:catAx>
        <c:axId val="96639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maand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crossAx val="96642312"/>
        <c:crosses val="autoZero"/>
        <c:auto val="1"/>
        <c:lblAlgn val="ctr"/>
        <c:lblOffset val="100"/>
        <c:noMultiLvlLbl val="0"/>
      </c:catAx>
      <c:valAx>
        <c:axId val="9664231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bedrag (x 1000)</a:t>
                </a:r>
              </a:p>
            </c:rich>
          </c:tx>
          <c:layout>
            <c:manualLayout>
              <c:xMode val="edge"/>
              <c:yMode val="edge"/>
              <c:x val="3.6412922068951949E-2"/>
              <c:y val="0.3484039794426898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966391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9484806504450103"/>
          <c:y val="0.17028619925503324"/>
          <c:w val="8.134241114597518E-2"/>
          <c:h val="0.11643044619422566"/>
        </c:manualLayout>
      </c:layout>
      <c:overlay val="0"/>
    </c:legend>
    <c:plotVisOnly val="1"/>
    <c:dispBlanksAs val="gap"/>
    <c:showDLblsOverMax val="0"/>
  </c:chart>
  <c:spPr>
    <a:gradFill rotWithShape="1">
      <a:gsLst>
        <a:gs pos="0">
          <a:schemeClr val="accent3">
            <a:tint val="50000"/>
            <a:satMod val="300000"/>
          </a:schemeClr>
        </a:gs>
        <a:gs pos="35000">
          <a:schemeClr val="accent3">
            <a:tint val="37000"/>
            <a:satMod val="300000"/>
          </a:schemeClr>
        </a:gs>
        <a:gs pos="100000">
          <a:schemeClr val="accent3">
            <a:tint val="15000"/>
            <a:satMod val="350000"/>
          </a:schemeClr>
        </a:gs>
      </a:gsLst>
      <a:lin ang="16200000" scaled="1"/>
    </a:gradFill>
    <a:ln w="28575" cap="flat" cmpd="sng" algn="ctr">
      <a:solidFill>
        <a:schemeClr val="accent3">
          <a:lumMod val="75000"/>
        </a:schemeClr>
      </a:solidFill>
      <a:prstDash val="solid"/>
    </a:ln>
    <a:effectLst>
      <a:outerShdw blurRad="50800" dist="63500" dir="2700000" algn="tl" rotWithShape="0">
        <a:prstClr val="black">
          <a:alpha val="40000"/>
        </a:prstClr>
      </a:outerShdw>
    </a:effectLst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nl-NL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8</xdr:row>
      <xdr:rowOff>0</xdr:rowOff>
    </xdr:from>
    <xdr:to>
      <xdr:col>12</xdr:col>
      <xdr:colOff>600075</xdr:colOff>
      <xdr:row>27</xdr:row>
      <xdr:rowOff>104775</xdr:rowOff>
    </xdr:to>
    <xdr:graphicFrame macro="">
      <xdr:nvGraphicFramePr>
        <xdr:cNvPr id="2" name="Grafiek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zoomScaleNormal="100" workbookViewId="0">
      <selection sqref="A1:D1"/>
    </sheetView>
  </sheetViews>
  <sheetFormatPr defaultRowHeight="15" x14ac:dyDescent="0.25"/>
  <cols>
    <col min="1" max="2" width="13.28515625" customWidth="1"/>
    <col min="3" max="6" width="11.7109375" customWidth="1"/>
    <col min="7" max="7" width="12.7109375" customWidth="1"/>
  </cols>
  <sheetData>
    <row r="1" spans="1:7" ht="29.25" x14ac:dyDescent="0.6">
      <c r="A1" s="55" t="s">
        <v>0</v>
      </c>
      <c r="B1" s="55"/>
      <c r="C1" s="55"/>
      <c r="D1" s="55"/>
    </row>
    <row r="2" spans="1:7" x14ac:dyDescent="0.25">
      <c r="A2" s="1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x14ac:dyDescent="0.25">
      <c r="A4" s="1" t="s">
        <v>3</v>
      </c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3" t="s">
        <v>4</v>
      </c>
      <c r="B6" s="4"/>
      <c r="C6" s="4"/>
      <c r="D6" s="5"/>
      <c r="E6" s="2"/>
      <c r="F6" s="2"/>
      <c r="G6" s="2"/>
    </row>
    <row r="7" spans="1:7" x14ac:dyDescent="0.25">
      <c r="A7" s="6" t="s">
        <v>61</v>
      </c>
      <c r="B7" s="6"/>
      <c r="C7" s="7">
        <v>0.21</v>
      </c>
      <c r="D7" s="6"/>
      <c r="E7" s="2"/>
      <c r="F7" s="2"/>
      <c r="G7" s="2"/>
    </row>
    <row r="8" spans="1:7" x14ac:dyDescent="0.25">
      <c r="A8" s="6" t="s">
        <v>63</v>
      </c>
      <c r="B8" s="6"/>
      <c r="C8" s="8">
        <v>75</v>
      </c>
      <c r="D8" s="6" t="s">
        <v>6</v>
      </c>
      <c r="E8" s="2"/>
      <c r="F8" s="2"/>
      <c r="G8" s="2"/>
    </row>
    <row r="9" spans="1:7" x14ac:dyDescent="0.25">
      <c r="A9" s="6" t="s">
        <v>7</v>
      </c>
      <c r="B9" s="6"/>
      <c r="C9" s="8">
        <v>90</v>
      </c>
      <c r="D9" s="6" t="s">
        <v>6</v>
      </c>
      <c r="E9" s="2"/>
      <c r="F9" s="2"/>
      <c r="G9" s="2"/>
    </row>
    <row r="10" spans="1:7" x14ac:dyDescent="0.25">
      <c r="A10" s="9" t="s">
        <v>8</v>
      </c>
      <c r="B10" s="10"/>
      <c r="C10" s="11">
        <v>0.2</v>
      </c>
      <c r="D10" s="6"/>
      <c r="E10" s="2"/>
      <c r="F10" s="2"/>
      <c r="G10" s="2"/>
    </row>
    <row r="11" spans="1:7" x14ac:dyDescent="0.25">
      <c r="A11" s="6"/>
      <c r="B11" s="6"/>
      <c r="C11" s="2"/>
      <c r="D11" s="6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12" t="s">
        <v>9</v>
      </c>
      <c r="G12" s="2"/>
    </row>
    <row r="13" spans="1:7" x14ac:dyDescent="0.25">
      <c r="A13" s="2"/>
      <c r="B13" s="2"/>
      <c r="C13" s="2"/>
      <c r="D13" s="2"/>
      <c r="E13" s="2"/>
      <c r="F13" s="5"/>
      <c r="G13" s="5"/>
    </row>
    <row r="14" spans="1:7" x14ac:dyDescent="0.25">
      <c r="A14" s="2"/>
      <c r="B14" s="2"/>
      <c r="C14" s="2"/>
      <c r="D14" s="13"/>
      <c r="E14" s="2"/>
      <c r="F14" s="14" t="s">
        <v>10</v>
      </c>
      <c r="G14" s="15"/>
    </row>
    <row r="15" spans="1:7" x14ac:dyDescent="0.25">
      <c r="A15" s="2"/>
      <c r="B15" s="2"/>
      <c r="C15" s="2"/>
      <c r="D15" s="2"/>
      <c r="E15" s="5"/>
      <c r="F15" s="16" t="s">
        <v>11</v>
      </c>
      <c r="G15" s="17"/>
    </row>
    <row r="16" spans="1:7" x14ac:dyDescent="0.25">
      <c r="A16" s="2"/>
      <c r="B16" s="2"/>
      <c r="C16" s="2"/>
      <c r="D16" s="2"/>
      <c r="E16" s="5"/>
      <c r="F16" s="18" t="s">
        <v>12</v>
      </c>
      <c r="G16" s="19"/>
    </row>
    <row r="17" spans="1:11" ht="15" customHeight="1" x14ac:dyDescent="0.25">
      <c r="A17" s="2"/>
      <c r="B17" s="2"/>
      <c r="C17" s="2"/>
      <c r="D17" s="2"/>
      <c r="E17" s="5"/>
      <c r="F17" s="2"/>
      <c r="G17" s="2"/>
    </row>
    <row r="18" spans="1:11" ht="15" customHeight="1" x14ac:dyDescent="0.25">
      <c r="A18" s="20" t="s">
        <v>13</v>
      </c>
      <c r="B18" s="2"/>
      <c r="C18" s="52" t="s">
        <v>59</v>
      </c>
      <c r="D18" s="2"/>
      <c r="E18" s="2"/>
      <c r="F18" s="2"/>
      <c r="G18" s="2"/>
    </row>
    <row r="19" spans="1:11" ht="15" customHeight="1" x14ac:dyDescent="0.25">
      <c r="A19" s="5"/>
      <c r="B19" s="5"/>
      <c r="C19" s="5"/>
      <c r="D19" s="5"/>
      <c r="E19" s="5"/>
      <c r="F19" s="5"/>
      <c r="G19" s="5"/>
    </row>
    <row r="20" spans="1:11" ht="15" customHeight="1" x14ac:dyDescent="0.25">
      <c r="A20" s="21" t="s">
        <v>62</v>
      </c>
      <c r="B20" s="5"/>
      <c r="C20" s="51" t="s">
        <v>68</v>
      </c>
      <c r="D20" s="22"/>
      <c r="E20" s="22"/>
      <c r="F20" s="22"/>
      <c r="G20" s="23"/>
    </row>
    <row r="21" spans="1:11" x14ac:dyDescent="0.25">
      <c r="A21" s="5"/>
      <c r="B21" s="5"/>
      <c r="C21" s="5"/>
      <c r="D21" s="5"/>
      <c r="E21" s="5"/>
      <c r="F21" s="5"/>
      <c r="G21" s="5"/>
      <c r="J21" s="24"/>
    </row>
    <row r="22" spans="1:11" x14ac:dyDescent="0.25">
      <c r="A22" s="25"/>
      <c r="B22" s="25"/>
      <c r="C22" s="25"/>
      <c r="D22" s="26" t="s">
        <v>15</v>
      </c>
      <c r="E22" s="27" t="s">
        <v>16</v>
      </c>
      <c r="F22" s="26" t="s">
        <v>17</v>
      </c>
      <c r="G22" s="25"/>
    </row>
    <row r="23" spans="1:11" x14ac:dyDescent="0.25">
      <c r="A23" s="28" t="s">
        <v>18</v>
      </c>
      <c r="B23" s="6"/>
      <c r="C23" s="6"/>
      <c r="D23" s="6"/>
      <c r="E23" s="6"/>
      <c r="F23" s="29">
        <v>625</v>
      </c>
      <c r="G23" s="6"/>
    </row>
    <row r="24" spans="1:11" x14ac:dyDescent="0.25">
      <c r="A24" s="6" t="s">
        <v>19</v>
      </c>
      <c r="B24" s="6"/>
      <c r="C24" s="6"/>
      <c r="D24" s="6"/>
      <c r="E24" s="6"/>
      <c r="F24" s="30">
        <f>0.02*F23</f>
        <v>12.5</v>
      </c>
      <c r="G24" s="6"/>
      <c r="J24" s="31"/>
    </row>
    <row r="25" spans="1:11" x14ac:dyDescent="0.25">
      <c r="A25" s="6"/>
      <c r="B25" s="6" t="s">
        <v>20</v>
      </c>
      <c r="C25" s="6"/>
      <c r="D25" s="6"/>
      <c r="E25" s="6"/>
      <c r="F25" s="30"/>
      <c r="G25" s="48">
        <f>SUM(F23:F24)</f>
        <v>637.5</v>
      </c>
      <c r="J25" s="32"/>
    </row>
    <row r="26" spans="1:11" x14ac:dyDescent="0.25">
      <c r="A26" s="6"/>
      <c r="B26" s="6"/>
      <c r="C26" s="6"/>
      <c r="D26" s="6"/>
      <c r="E26" s="6"/>
      <c r="F26" s="30"/>
      <c r="G26" s="6"/>
    </row>
    <row r="27" spans="1:11" x14ac:dyDescent="0.25">
      <c r="A27" s="28" t="s">
        <v>5</v>
      </c>
      <c r="B27" s="6"/>
      <c r="C27" s="6"/>
      <c r="D27" s="6"/>
      <c r="E27" s="6"/>
      <c r="F27" s="30"/>
      <c r="G27" s="6"/>
    </row>
    <row r="28" spans="1:11" x14ac:dyDescent="0.25">
      <c r="A28" s="6" t="s">
        <v>64</v>
      </c>
      <c r="B28" s="6"/>
      <c r="C28" s="6"/>
      <c r="D28" s="33">
        <v>4</v>
      </c>
      <c r="E28" s="6" t="s">
        <v>16</v>
      </c>
      <c r="F28" s="30">
        <f>D28*$C$8</f>
        <v>300</v>
      </c>
      <c r="G28" s="2"/>
      <c r="K28" s="32"/>
    </row>
    <row r="29" spans="1:11" x14ac:dyDescent="0.25">
      <c r="A29" s="6" t="s">
        <v>65</v>
      </c>
      <c r="B29" s="2"/>
      <c r="C29" s="6"/>
      <c r="D29" s="33">
        <v>0.5</v>
      </c>
      <c r="E29" s="6" t="s">
        <v>16</v>
      </c>
      <c r="F29" s="30">
        <f>D29*C8</f>
        <v>37.5</v>
      </c>
      <c r="G29" s="34"/>
    </row>
    <row r="30" spans="1:11" x14ac:dyDescent="0.25">
      <c r="A30" s="6"/>
      <c r="B30" s="2" t="s">
        <v>23</v>
      </c>
      <c r="C30" s="6"/>
      <c r="D30" s="6"/>
      <c r="E30" s="6"/>
      <c r="F30" s="30"/>
      <c r="G30" s="48">
        <f>SUM(F28:F29)</f>
        <v>337.5</v>
      </c>
    </row>
    <row r="31" spans="1:11" x14ac:dyDescent="0.25">
      <c r="A31" s="6"/>
      <c r="B31" s="6"/>
      <c r="C31" s="6"/>
      <c r="D31" s="6"/>
      <c r="E31" s="6"/>
      <c r="F31" s="30"/>
      <c r="G31" s="6"/>
    </row>
    <row r="32" spans="1:11" x14ac:dyDescent="0.25">
      <c r="A32" s="28" t="s">
        <v>24</v>
      </c>
      <c r="B32" s="6"/>
      <c r="C32" s="6"/>
      <c r="D32" s="6"/>
      <c r="E32" s="6"/>
      <c r="F32" s="30"/>
      <c r="G32" s="6"/>
    </row>
    <row r="33" spans="1:7" x14ac:dyDescent="0.25">
      <c r="A33" s="6" t="s">
        <v>25</v>
      </c>
      <c r="B33" s="6"/>
      <c r="C33" s="6"/>
      <c r="D33" s="33">
        <v>2</v>
      </c>
      <c r="E33" s="6" t="s">
        <v>16</v>
      </c>
      <c r="F33" s="30">
        <f>D33*$C$9</f>
        <v>180</v>
      </c>
      <c r="G33" s="6"/>
    </row>
    <row r="34" spans="1:7" x14ac:dyDescent="0.25">
      <c r="A34" s="6" t="s">
        <v>26</v>
      </c>
      <c r="B34" s="6"/>
      <c r="C34" s="6"/>
      <c r="D34" s="33">
        <v>3</v>
      </c>
      <c r="E34" s="6" t="s">
        <v>16</v>
      </c>
      <c r="F34" s="30">
        <f>D34*$C$9</f>
        <v>270</v>
      </c>
      <c r="G34" s="6"/>
    </row>
    <row r="35" spans="1:7" x14ac:dyDescent="0.25">
      <c r="A35" s="6" t="s">
        <v>27</v>
      </c>
      <c r="B35" s="6"/>
      <c r="C35" s="6"/>
      <c r="D35" s="6"/>
      <c r="E35" s="6"/>
      <c r="F35" s="30">
        <f>C10*(F33+F34)</f>
        <v>90</v>
      </c>
      <c r="G35" s="6"/>
    </row>
    <row r="36" spans="1:7" x14ac:dyDescent="0.25">
      <c r="A36" s="6"/>
      <c r="B36" s="6" t="s">
        <v>28</v>
      </c>
      <c r="C36" s="6"/>
      <c r="D36" s="6"/>
      <c r="E36" s="6"/>
      <c r="F36" s="30"/>
      <c r="G36" s="48">
        <f>SUM(F33:F35)</f>
        <v>540</v>
      </c>
    </row>
    <row r="37" spans="1:7" x14ac:dyDescent="0.25">
      <c r="A37" s="6"/>
      <c r="B37" s="6"/>
      <c r="C37" s="6"/>
      <c r="D37" s="6"/>
      <c r="E37" s="6"/>
      <c r="F37" s="30"/>
      <c r="G37" s="6"/>
    </row>
    <row r="38" spans="1:7" x14ac:dyDescent="0.25">
      <c r="A38" s="6" t="s">
        <v>67</v>
      </c>
      <c r="B38" s="6"/>
      <c r="C38" s="6"/>
      <c r="D38" s="6"/>
      <c r="E38" s="6"/>
      <c r="F38" s="5"/>
      <c r="G38" s="50">
        <f>SUM(G25:G37)</f>
        <v>1515</v>
      </c>
    </row>
    <row r="39" spans="1:7" ht="15.75" thickBot="1" x14ac:dyDescent="0.3">
      <c r="A39" s="6" t="s">
        <v>66</v>
      </c>
      <c r="B39" s="54">
        <f>C7</f>
        <v>0.21</v>
      </c>
      <c r="C39" s="6"/>
      <c r="D39" s="6"/>
      <c r="E39" s="6"/>
      <c r="F39" s="5"/>
      <c r="G39" s="49">
        <f>G38*$C$7</f>
        <v>318.14999999999998</v>
      </c>
    </row>
    <row r="40" spans="1:7" x14ac:dyDescent="0.25">
      <c r="A40" s="6"/>
      <c r="B40" s="6"/>
      <c r="C40" s="6"/>
      <c r="D40" s="6"/>
      <c r="E40" s="6"/>
      <c r="F40" s="6"/>
      <c r="G40" s="6"/>
    </row>
    <row r="41" spans="1:7" s="36" customFormat="1" ht="16.5" thickBot="1" x14ac:dyDescent="0.3">
      <c r="A41" s="35" t="s">
        <v>29</v>
      </c>
      <c r="B41" s="35"/>
      <c r="C41" s="35"/>
      <c r="D41" s="35"/>
      <c r="E41" s="35"/>
      <c r="F41" s="35"/>
      <c r="G41" s="53">
        <f>G38+G39</f>
        <v>1833.15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Normal="100" workbookViewId="0">
      <selection sqref="A1:D1"/>
    </sheetView>
  </sheetViews>
  <sheetFormatPr defaultRowHeight="15" x14ac:dyDescent="0.25"/>
  <cols>
    <col min="1" max="2" width="13.28515625" customWidth="1"/>
    <col min="3" max="6" width="11.7109375" customWidth="1"/>
    <col min="7" max="7" width="12.7109375" customWidth="1"/>
  </cols>
  <sheetData>
    <row r="1" spans="1:7" ht="29.25" x14ac:dyDescent="0.6">
      <c r="A1" s="55" t="s">
        <v>0</v>
      </c>
      <c r="B1" s="55"/>
      <c r="C1" s="55"/>
      <c r="D1" s="55"/>
    </row>
    <row r="2" spans="1:7" x14ac:dyDescent="0.25">
      <c r="A2" s="1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x14ac:dyDescent="0.25">
      <c r="A4" s="1" t="s">
        <v>3</v>
      </c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3" t="s">
        <v>4</v>
      </c>
      <c r="B6" s="4"/>
      <c r="C6" s="4"/>
      <c r="D6" s="5"/>
      <c r="E6" s="2"/>
      <c r="F6" s="2"/>
      <c r="G6" s="2"/>
    </row>
    <row r="7" spans="1:7" x14ac:dyDescent="0.25">
      <c r="A7" s="6" t="s">
        <v>61</v>
      </c>
      <c r="B7" s="6"/>
      <c r="C7" s="7">
        <v>0.21</v>
      </c>
      <c r="D7" s="6"/>
      <c r="E7" s="2"/>
      <c r="F7" s="2"/>
      <c r="G7" s="2"/>
    </row>
    <row r="8" spans="1:7" x14ac:dyDescent="0.25">
      <c r="A8" s="6" t="s">
        <v>5</v>
      </c>
      <c r="B8" s="6"/>
      <c r="C8" s="8">
        <v>75</v>
      </c>
      <c r="D8" s="6" t="s">
        <v>6</v>
      </c>
      <c r="E8" s="2"/>
      <c r="F8" s="2"/>
      <c r="G8" s="2"/>
    </row>
    <row r="9" spans="1:7" x14ac:dyDescent="0.25">
      <c r="A9" s="6" t="s">
        <v>7</v>
      </c>
      <c r="B9" s="6"/>
      <c r="C9" s="8">
        <v>90</v>
      </c>
      <c r="D9" s="6" t="s">
        <v>6</v>
      </c>
      <c r="E9" s="2"/>
      <c r="F9" s="2"/>
      <c r="G9" s="2"/>
    </row>
    <row r="10" spans="1:7" x14ac:dyDescent="0.25">
      <c r="A10" s="9" t="s">
        <v>8</v>
      </c>
      <c r="B10" s="10"/>
      <c r="C10" s="11">
        <v>0.2</v>
      </c>
      <c r="D10" s="6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13"/>
      <c r="E12" s="2"/>
      <c r="F12" s="12" t="s">
        <v>9</v>
      </c>
      <c r="G12" s="2"/>
    </row>
    <row r="13" spans="1:7" x14ac:dyDescent="0.25">
      <c r="A13" s="2"/>
      <c r="B13" s="2"/>
      <c r="C13" s="2"/>
      <c r="D13" s="2"/>
      <c r="E13" s="5"/>
      <c r="F13" s="5"/>
      <c r="G13" s="5"/>
    </row>
    <row r="14" spans="1:7" x14ac:dyDescent="0.25">
      <c r="A14" s="2"/>
      <c r="B14" s="2"/>
      <c r="C14" s="2"/>
      <c r="D14" s="2"/>
      <c r="E14" s="5"/>
      <c r="F14" s="14" t="s">
        <v>30</v>
      </c>
      <c r="G14" s="15"/>
    </row>
    <row r="15" spans="1:7" x14ac:dyDescent="0.25">
      <c r="A15" s="2"/>
      <c r="B15" s="2"/>
      <c r="C15" s="2"/>
      <c r="D15" s="2"/>
      <c r="E15" s="5"/>
      <c r="F15" s="16" t="s">
        <v>31</v>
      </c>
      <c r="G15" s="17"/>
    </row>
    <row r="16" spans="1:7" ht="15" customHeight="1" x14ac:dyDescent="0.25">
      <c r="A16" s="2"/>
      <c r="B16" s="2"/>
      <c r="C16" s="2"/>
      <c r="D16" s="2"/>
      <c r="E16" s="5"/>
      <c r="F16" s="18" t="s">
        <v>32</v>
      </c>
      <c r="G16" s="19"/>
    </row>
    <row r="17" spans="1:11" ht="15" customHeight="1" x14ac:dyDescent="0.25">
      <c r="A17" s="5"/>
      <c r="B17" s="5"/>
      <c r="C17" s="5"/>
      <c r="D17" s="5"/>
      <c r="E17" s="5"/>
      <c r="F17" s="5"/>
      <c r="G17" s="5"/>
    </row>
    <row r="18" spans="1:11" ht="15" customHeight="1" x14ac:dyDescent="0.25">
      <c r="A18" s="20" t="s">
        <v>13</v>
      </c>
      <c r="B18" s="2"/>
      <c r="C18" s="52" t="s">
        <v>60</v>
      </c>
      <c r="D18" s="2"/>
      <c r="E18" s="2"/>
      <c r="F18" s="2"/>
      <c r="G18" s="2"/>
    </row>
    <row r="19" spans="1:11" ht="15" customHeight="1" x14ac:dyDescent="0.25">
      <c r="A19" s="2"/>
      <c r="B19" s="2"/>
      <c r="C19" s="2"/>
      <c r="D19" s="2"/>
      <c r="E19" s="2"/>
      <c r="F19" s="2"/>
      <c r="G19" s="2"/>
    </row>
    <row r="20" spans="1:11" ht="15" customHeight="1" x14ac:dyDescent="0.25">
      <c r="A20" s="21" t="s">
        <v>14</v>
      </c>
      <c r="B20" s="5"/>
      <c r="C20" s="51" t="s">
        <v>33</v>
      </c>
      <c r="D20" s="22"/>
      <c r="E20" s="22"/>
      <c r="F20" s="22"/>
      <c r="G20" s="23"/>
    </row>
    <row r="21" spans="1:11" ht="15" customHeight="1" x14ac:dyDescent="0.25">
      <c r="A21" s="5"/>
      <c r="B21" s="5"/>
      <c r="C21" s="5"/>
      <c r="D21" s="5"/>
      <c r="E21" s="5"/>
      <c r="F21" s="5"/>
      <c r="G21" s="5"/>
      <c r="J21" s="24"/>
    </row>
    <row r="22" spans="1:11" x14ac:dyDescent="0.25">
      <c r="A22" s="25"/>
      <c r="B22" s="25"/>
      <c r="C22" s="25"/>
      <c r="D22" s="26" t="s">
        <v>15</v>
      </c>
      <c r="E22" s="27" t="s">
        <v>16</v>
      </c>
      <c r="F22" s="26" t="s">
        <v>17</v>
      </c>
      <c r="G22" s="25"/>
    </row>
    <row r="23" spans="1:11" x14ac:dyDescent="0.25">
      <c r="A23" s="28" t="s">
        <v>18</v>
      </c>
      <c r="B23" s="6"/>
      <c r="C23" s="6"/>
      <c r="D23" s="6"/>
      <c r="E23" s="6"/>
      <c r="F23" s="29">
        <f>E58</f>
        <v>154</v>
      </c>
      <c r="G23" s="6"/>
    </row>
    <row r="24" spans="1:11" x14ac:dyDescent="0.25">
      <c r="A24" s="6" t="s">
        <v>19</v>
      </c>
      <c r="B24" s="6"/>
      <c r="C24" s="6"/>
      <c r="D24" s="6"/>
      <c r="E24" s="6"/>
      <c r="F24" s="30">
        <f>0.02*F23</f>
        <v>3.08</v>
      </c>
      <c r="G24" s="6"/>
      <c r="J24" s="31"/>
    </row>
    <row r="25" spans="1:11" x14ac:dyDescent="0.25">
      <c r="A25" s="6"/>
      <c r="B25" s="6" t="s">
        <v>20</v>
      </c>
      <c r="C25" s="6"/>
      <c r="D25" s="6"/>
      <c r="E25" s="6"/>
      <c r="F25" s="30"/>
      <c r="G25" s="48">
        <f>SUM(F23:F24)</f>
        <v>157.08000000000001</v>
      </c>
      <c r="J25" s="32"/>
    </row>
    <row r="26" spans="1:11" x14ac:dyDescent="0.25">
      <c r="A26" s="6"/>
      <c r="B26" s="6"/>
      <c r="C26" s="6"/>
      <c r="D26" s="6"/>
      <c r="E26" s="6"/>
      <c r="F26" s="30"/>
      <c r="G26" s="6"/>
    </row>
    <row r="27" spans="1:11" x14ac:dyDescent="0.25">
      <c r="A27" s="28" t="s">
        <v>5</v>
      </c>
      <c r="B27" s="6"/>
      <c r="C27" s="6"/>
      <c r="D27" s="6"/>
      <c r="E27" s="6"/>
      <c r="F27" s="30"/>
      <c r="G27" s="6"/>
    </row>
    <row r="28" spans="1:11" x14ac:dyDescent="0.25">
      <c r="A28" s="6" t="s">
        <v>21</v>
      </c>
      <c r="B28" s="6"/>
      <c r="C28" s="6"/>
      <c r="D28" s="33">
        <v>4</v>
      </c>
      <c r="E28" s="6" t="s">
        <v>16</v>
      </c>
      <c r="F28" s="30">
        <f>D28*$C$8</f>
        <v>300</v>
      </c>
      <c r="G28" s="2"/>
      <c r="K28" s="32"/>
    </row>
    <row r="29" spans="1:11" x14ac:dyDescent="0.25">
      <c r="A29" s="6" t="s">
        <v>22</v>
      </c>
      <c r="B29" s="2"/>
      <c r="C29" s="6"/>
      <c r="D29" s="33">
        <v>0.5</v>
      </c>
      <c r="E29" s="6" t="s">
        <v>16</v>
      </c>
      <c r="F29" s="30">
        <f>D29*C8</f>
        <v>37.5</v>
      </c>
      <c r="G29" s="34"/>
    </row>
    <row r="30" spans="1:11" x14ac:dyDescent="0.25">
      <c r="A30" s="6"/>
      <c r="B30" s="2" t="s">
        <v>23</v>
      </c>
      <c r="C30" s="6"/>
      <c r="D30" s="6"/>
      <c r="E30" s="6"/>
      <c r="F30" s="30"/>
      <c r="G30" s="48">
        <f>SUM(F28:F29)</f>
        <v>337.5</v>
      </c>
    </row>
    <row r="31" spans="1:11" x14ac:dyDescent="0.25">
      <c r="A31" s="6"/>
      <c r="B31" s="6"/>
      <c r="C31" s="6"/>
      <c r="D31" s="6"/>
      <c r="E31" s="6"/>
      <c r="F31" s="30"/>
      <c r="G31" s="6"/>
    </row>
    <row r="32" spans="1:11" x14ac:dyDescent="0.25">
      <c r="A32" s="28" t="s">
        <v>24</v>
      </c>
      <c r="B32" s="6"/>
      <c r="C32" s="6"/>
      <c r="D32" s="6"/>
      <c r="E32" s="6"/>
      <c r="F32" s="30"/>
      <c r="G32" s="6"/>
    </row>
    <row r="33" spans="1:7" x14ac:dyDescent="0.25">
      <c r="A33" s="6" t="s">
        <v>25</v>
      </c>
      <c r="B33" s="6"/>
      <c r="C33" s="6"/>
      <c r="D33" s="33">
        <v>1</v>
      </c>
      <c r="E33" s="6" t="s">
        <v>16</v>
      </c>
      <c r="F33" s="30">
        <f>D33*$C$9</f>
        <v>90</v>
      </c>
      <c r="G33" s="6"/>
    </row>
    <row r="34" spans="1:7" x14ac:dyDescent="0.25">
      <c r="A34" s="6" t="s">
        <v>26</v>
      </c>
      <c r="B34" s="6"/>
      <c r="C34" s="6"/>
      <c r="D34" s="33">
        <v>0.5</v>
      </c>
      <c r="E34" s="6" t="s">
        <v>16</v>
      </c>
      <c r="F34" s="30">
        <f>D34*$C$9</f>
        <v>45</v>
      </c>
      <c r="G34" s="6"/>
    </row>
    <row r="35" spans="1:7" x14ac:dyDescent="0.25">
      <c r="A35" s="6" t="s">
        <v>27</v>
      </c>
      <c r="B35" s="6"/>
      <c r="C35" s="6"/>
      <c r="D35" s="6"/>
      <c r="E35" s="6"/>
      <c r="F35" s="30">
        <f>C10*(F33+F34)</f>
        <v>27</v>
      </c>
      <c r="G35" s="6"/>
    </row>
    <row r="36" spans="1:7" x14ac:dyDescent="0.25">
      <c r="A36" s="6"/>
      <c r="B36" s="6" t="s">
        <v>28</v>
      </c>
      <c r="C36" s="6"/>
      <c r="D36" s="6"/>
      <c r="E36" s="6"/>
      <c r="F36" s="30"/>
      <c r="G36" s="48">
        <f>SUM(F33:F35)</f>
        <v>162</v>
      </c>
    </row>
    <row r="37" spans="1:7" x14ac:dyDescent="0.25">
      <c r="A37" s="6"/>
      <c r="B37" s="6"/>
      <c r="C37" s="6"/>
      <c r="D37" s="6"/>
      <c r="E37" s="6"/>
      <c r="F37" s="30"/>
      <c r="G37" s="6"/>
    </row>
    <row r="38" spans="1:7" x14ac:dyDescent="0.25">
      <c r="A38" s="6" t="s">
        <v>67</v>
      </c>
      <c r="B38" s="6"/>
      <c r="C38" s="6"/>
      <c r="D38" s="6"/>
      <c r="E38" s="6"/>
      <c r="F38" s="5"/>
      <c r="G38" s="50">
        <f>SUM(G25:G37)</f>
        <v>656.58</v>
      </c>
    </row>
    <row r="39" spans="1:7" ht="15.75" thickBot="1" x14ac:dyDescent="0.3">
      <c r="A39" s="6" t="s">
        <v>66</v>
      </c>
      <c r="B39" s="54">
        <f>C7</f>
        <v>0.21</v>
      </c>
      <c r="C39" s="6"/>
      <c r="D39" s="6"/>
      <c r="E39" s="6"/>
      <c r="F39" s="5"/>
      <c r="G39" s="49">
        <f>G38*$C$7</f>
        <v>137.8818</v>
      </c>
    </row>
    <row r="40" spans="1:7" x14ac:dyDescent="0.25">
      <c r="A40" s="6"/>
      <c r="B40" s="6"/>
      <c r="C40" s="6"/>
      <c r="D40" s="6"/>
      <c r="E40" s="6"/>
      <c r="F40" s="6"/>
      <c r="G40" s="6"/>
    </row>
    <row r="41" spans="1:7" s="36" customFormat="1" ht="16.5" thickBot="1" x14ac:dyDescent="0.3">
      <c r="A41" s="35" t="s">
        <v>29</v>
      </c>
      <c r="B41" s="35"/>
      <c r="C41" s="35"/>
      <c r="D41" s="35"/>
      <c r="E41" s="35"/>
      <c r="F41" s="35"/>
      <c r="G41" s="53">
        <f>G38+G39</f>
        <v>794.46180000000004</v>
      </c>
    </row>
    <row r="50" spans="1:7" ht="15.75" thickBot="1" x14ac:dyDescent="0.3">
      <c r="A50" s="37"/>
      <c r="B50" s="37"/>
      <c r="C50" s="37"/>
      <c r="D50" s="37"/>
      <c r="E50" s="37"/>
      <c r="F50" s="37"/>
      <c r="G50" s="37"/>
    </row>
    <row r="51" spans="1:7" x14ac:dyDescent="0.25">
      <c r="A51" s="38" t="s">
        <v>34</v>
      </c>
    </row>
    <row r="52" spans="1:7" x14ac:dyDescent="0.25">
      <c r="C52" s="39" t="s">
        <v>15</v>
      </c>
      <c r="D52" s="39" t="s">
        <v>35</v>
      </c>
      <c r="E52" s="39" t="s">
        <v>17</v>
      </c>
    </row>
    <row r="53" spans="1:7" x14ac:dyDescent="0.25">
      <c r="A53" t="s">
        <v>36</v>
      </c>
      <c r="C53">
        <v>2</v>
      </c>
      <c r="D53" s="24">
        <v>14.75</v>
      </c>
      <c r="E53" s="40">
        <f>D53*C53</f>
        <v>29.5</v>
      </c>
    </row>
    <row r="54" spans="1:7" x14ac:dyDescent="0.25">
      <c r="A54" t="s">
        <v>37</v>
      </c>
      <c r="C54">
        <v>4</v>
      </c>
      <c r="D54" s="24">
        <v>8.25</v>
      </c>
      <c r="E54" s="40">
        <f>D54*C54</f>
        <v>33</v>
      </c>
    </row>
    <row r="55" spans="1:7" x14ac:dyDescent="0.25">
      <c r="A55" t="s">
        <v>38</v>
      </c>
      <c r="C55">
        <v>1</v>
      </c>
      <c r="D55" s="24">
        <v>22.5</v>
      </c>
      <c r="E55" s="40">
        <f>D55*C55</f>
        <v>22.5</v>
      </c>
    </row>
    <row r="56" spans="1:7" x14ac:dyDescent="0.25">
      <c r="A56" t="s">
        <v>39</v>
      </c>
      <c r="C56">
        <v>1</v>
      </c>
      <c r="D56" s="24">
        <v>19</v>
      </c>
      <c r="E56" s="40">
        <f>D56*C56</f>
        <v>19</v>
      </c>
    </row>
    <row r="57" spans="1:7" ht="15.75" thickBot="1" x14ac:dyDescent="0.3">
      <c r="A57" t="s">
        <v>40</v>
      </c>
      <c r="C57">
        <v>2</v>
      </c>
      <c r="D57" s="24">
        <v>25</v>
      </c>
      <c r="E57" s="41">
        <f>D57*C57</f>
        <v>50</v>
      </c>
    </row>
    <row r="58" spans="1:7" x14ac:dyDescent="0.25">
      <c r="A58" s="38" t="s">
        <v>41</v>
      </c>
      <c r="E58" s="42">
        <f>SUM(E53:E57)</f>
        <v>154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sqref="A1:E1"/>
    </sheetView>
  </sheetViews>
  <sheetFormatPr defaultRowHeight="15" x14ac:dyDescent="0.25"/>
  <cols>
    <col min="1" max="1" width="11.28515625" customWidth="1"/>
  </cols>
  <sheetData>
    <row r="1" spans="1:14" ht="24.75" x14ac:dyDescent="0.5">
      <c r="A1" s="56" t="s">
        <v>42</v>
      </c>
      <c r="B1" s="56"/>
      <c r="C1" s="56"/>
      <c r="D1" s="56"/>
      <c r="E1" s="56"/>
    </row>
    <row r="3" spans="1:14" x14ac:dyDescent="0.25">
      <c r="A3" s="43" t="s">
        <v>43</v>
      </c>
      <c r="B3" s="44" t="s">
        <v>44</v>
      </c>
      <c r="C3" s="44" t="s">
        <v>45</v>
      </c>
      <c r="D3" s="44" t="s">
        <v>46</v>
      </c>
      <c r="E3" s="44" t="s">
        <v>47</v>
      </c>
      <c r="F3" s="44" t="s">
        <v>48</v>
      </c>
      <c r="G3" s="44" t="s">
        <v>49</v>
      </c>
      <c r="H3" s="44" t="s">
        <v>50</v>
      </c>
      <c r="I3" s="44" t="s">
        <v>51</v>
      </c>
      <c r="J3" s="44" t="s">
        <v>52</v>
      </c>
      <c r="K3" s="44" t="s">
        <v>53</v>
      </c>
      <c r="L3" s="44" t="s">
        <v>54</v>
      </c>
      <c r="M3" s="44" t="s">
        <v>55</v>
      </c>
      <c r="N3" s="44" t="s">
        <v>41</v>
      </c>
    </row>
    <row r="4" spans="1:14" x14ac:dyDescent="0.25">
      <c r="A4" s="45" t="s">
        <v>56</v>
      </c>
      <c r="B4" s="43">
        <v>612</v>
      </c>
      <c r="C4" s="43">
        <v>978</v>
      </c>
      <c r="D4" s="43">
        <v>712</v>
      </c>
      <c r="E4" s="43">
        <v>1289</v>
      </c>
      <c r="F4" s="43">
        <v>1256</v>
      </c>
      <c r="G4" s="43">
        <v>1856</v>
      </c>
      <c r="H4" s="43">
        <v>645</v>
      </c>
      <c r="I4" s="43">
        <v>1168</v>
      </c>
      <c r="J4" s="43">
        <v>1212</v>
      </c>
      <c r="K4" s="43">
        <v>1378</v>
      </c>
      <c r="L4" s="43">
        <v>1907</v>
      </c>
      <c r="M4" s="43">
        <v>2687</v>
      </c>
      <c r="N4" s="46">
        <f>SUM(B4:M4)</f>
        <v>15700</v>
      </c>
    </row>
    <row r="5" spans="1:14" x14ac:dyDescent="0.25">
      <c r="A5" s="45" t="s">
        <v>57</v>
      </c>
      <c r="B5" s="43">
        <v>956</v>
      </c>
      <c r="C5" s="43">
        <v>1123</v>
      </c>
      <c r="D5" s="43">
        <v>678</v>
      </c>
      <c r="E5" s="43">
        <v>1265</v>
      </c>
      <c r="F5" s="43">
        <v>1187</v>
      </c>
      <c r="G5" s="43">
        <v>1965</v>
      </c>
      <c r="H5" s="43">
        <v>567</v>
      </c>
      <c r="I5" s="43">
        <v>1243</v>
      </c>
      <c r="J5" s="43">
        <v>1509</v>
      </c>
      <c r="K5" s="43">
        <v>1360</v>
      </c>
      <c r="L5" s="43">
        <v>1892</v>
      </c>
      <c r="M5" s="43">
        <v>2903</v>
      </c>
      <c r="N5" s="46">
        <f>SUM(B5:M5)</f>
        <v>16648</v>
      </c>
    </row>
    <row r="7" spans="1:14" x14ac:dyDescent="0.25">
      <c r="A7" s="47" t="s">
        <v>58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Rek 3125-0348 </vt:lpstr>
      <vt:lpstr>Rek 2425-0526</vt:lpstr>
      <vt:lpstr>Grafiek omzet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Dick Knetsch</cp:lastModifiedBy>
  <cp:lastPrinted>2014-01-11T11:33:01Z</cp:lastPrinted>
  <dcterms:created xsi:type="dcterms:W3CDTF">2008-03-21T16:01:37Z</dcterms:created>
  <dcterms:modified xsi:type="dcterms:W3CDTF">2014-01-11T14:37:05Z</dcterms:modified>
</cp:coreProperties>
</file>