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Eindopdrachten\"/>
    </mc:Choice>
  </mc:AlternateContent>
  <bookViews>
    <workbookView xWindow="120" yWindow="120" windowWidth="20115" windowHeight="12075"/>
  </bookViews>
  <sheets>
    <sheet name="Bezoek kasteel" sheetId="1" r:id="rId1"/>
    <sheet name="Jaaroverzicht" sheetId="4" r:id="rId2"/>
  </sheets>
  <calcPr calcId="152511"/>
</workbook>
</file>

<file path=xl/calcChain.xml><?xml version="1.0" encoding="utf-8"?>
<calcChain xmlns="http://schemas.openxmlformats.org/spreadsheetml/2006/main">
  <c r="F29" i="4" l="1"/>
  <c r="F28" i="4"/>
  <c r="F5" i="4" l="1"/>
  <c r="F26" i="4"/>
  <c r="F34" i="4"/>
  <c r="D9" i="4"/>
  <c r="F14" i="4"/>
  <c r="F15" i="4" s="1"/>
  <c r="F6" i="4"/>
  <c r="F7" i="4"/>
  <c r="H8" i="4" l="1"/>
  <c r="F9" i="4"/>
  <c r="F19" i="4" s="1"/>
  <c r="F30" i="4"/>
  <c r="F38" i="4" s="1"/>
  <c r="H12" i="4" l="1"/>
  <c r="H5" i="4" l="1"/>
</calcChain>
</file>

<file path=xl/sharedStrings.xml><?xml version="1.0" encoding="utf-8"?>
<sst xmlns="http://schemas.openxmlformats.org/spreadsheetml/2006/main" count="102" uniqueCount="77">
  <si>
    <t>Aantal</t>
  </si>
  <si>
    <t>Entree</t>
  </si>
  <si>
    <t>Maand</t>
  </si>
  <si>
    <t>Kind</t>
  </si>
  <si>
    <t>Volw</t>
  </si>
  <si>
    <t>Groep</t>
  </si>
  <si>
    <t>Kasteeltuin</t>
  </si>
  <si>
    <t>Totaal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</si>
  <si>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</si>
  <si>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</si>
  <si>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</si>
  <si>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</si>
  <si>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</si>
  <si>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</si>
  <si>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</si>
  <si>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</si>
  <si>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</si>
  <si>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</si>
  <si>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</si>
  <si>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</si>
  <si>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Statistiek</t>
  </si>
  <si>
    <t>Saldo</t>
  </si>
  <si>
    <t>Inkomsten</t>
  </si>
  <si>
    <t>Winkel</t>
  </si>
  <si>
    <t>Museumwinkel</t>
  </si>
  <si>
    <t>Inkoop</t>
  </si>
  <si>
    <t>Verkoop</t>
  </si>
  <si>
    <t>Pers in groep</t>
  </si>
  <si>
    <t>Gem. winkelverkoop pp (ex kinderen)</t>
  </si>
  <si>
    <t>Totaal aantal bezoekers (incl kasteeltuin)</t>
  </si>
  <si>
    <t>Gem. aantal bezoekers per maand (ex kasteeltuin)</t>
  </si>
  <si>
    <t>Bezoekers</t>
  </si>
  <si>
    <t>Bedrag</t>
  </si>
  <si>
    <t>Volwassen</t>
  </si>
  <si>
    <t>Evenementen</t>
  </si>
  <si>
    <t>Tarief</t>
  </si>
  <si>
    <t>Bruiloften en partijen</t>
  </si>
  <si>
    <t>Conferenties</t>
  </si>
  <si>
    <t>Zakelijk verhuur</t>
  </si>
  <si>
    <t>Sponsoring</t>
  </si>
  <si>
    <t>TOTAAL</t>
  </si>
  <si>
    <t>Onderhoud</t>
  </si>
  <si>
    <t>Personeel</t>
  </si>
  <si>
    <t>Water en energie</t>
  </si>
  <si>
    <t>Inkoop keuken</t>
  </si>
  <si>
    <t>Vervanging meubilair</t>
  </si>
  <si>
    <t>Aankoop collectie</t>
  </si>
  <si>
    <t>INKOMSTEN</t>
  </si>
  <si>
    <t>UITGAVEN</t>
  </si>
  <si>
    <t>RESULTAAT EXPLOITATIE</t>
  </si>
  <si>
    <t>Gem entreeprijs per bezoeker</t>
  </si>
  <si>
    <t>Totaal onderhoud</t>
  </si>
  <si>
    <t>Gebouwen</t>
  </si>
  <si>
    <t>Kasteeltuinen</t>
  </si>
  <si>
    <t>Parkeerplaats</t>
  </si>
  <si>
    <t>vast</t>
  </si>
  <si>
    <t>tijdelijk</t>
  </si>
  <si>
    <t>Totaal personeel</t>
  </si>
  <si>
    <t>Facilitair</t>
  </si>
  <si>
    <t>Totaal facilitair</t>
  </si>
  <si>
    <t>Verhuur</t>
  </si>
  <si>
    <t>Totaal verhuur</t>
  </si>
  <si>
    <t xml:space="preserve"> van de inkomsten</t>
  </si>
  <si>
    <t xml:space="preserve"> (max 12,5%)</t>
  </si>
  <si>
    <r>
      <t xml:space="preserve">Kasteelmuseum </t>
    </r>
    <r>
      <rPr>
        <b/>
        <i/>
        <sz val="18"/>
        <color theme="0"/>
        <rFont val="Charlemagne Std"/>
        <family val="5"/>
      </rPr>
      <t>Haertenswijck</t>
    </r>
  </si>
  <si>
    <t>Kind:</t>
  </si>
  <si>
    <t>Volwassen:</t>
  </si>
  <si>
    <t>Kasteeltuin:</t>
  </si>
  <si>
    <t>Groep (pp):</t>
  </si>
  <si>
    <t xml:space="preserve"> (v.a. 10 pers)</t>
  </si>
  <si>
    <t>Aantallen</t>
  </si>
  <si>
    <t>Entree-tarief</t>
  </si>
  <si>
    <t>Marge inkoop (%)</t>
  </si>
  <si>
    <t>Aant. Kind</t>
  </si>
  <si>
    <t>Aant. Fam</t>
  </si>
  <si>
    <t>Aant. Volw</t>
  </si>
  <si>
    <t>Aant.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</si>
</sst>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€&quot;\ * #,##0_ ;_ &quot;€&quot;\ * \-#,##0_ ;_ &quot;€&quot;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8"/>
      <color theme="0"/>
      <name val="Charlemagne Std"/>
      <family val="5"/>
    </font>
    <font>
      <b/>
      <sz val="14"/>
      <color rgb="FF7030A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right"/>
    </xf>
    <xf numFmtId="44" fontId="0" fillId="0" borderId="0" xfId="2" applyFont="1"/>
    <xf numFmtId="44" fontId="0" fillId="3" borderId="1" xfId="2" applyFont="1" applyFill="1" applyBorder="1"/>
    <xf numFmtId="0" fontId="2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10" borderId="1" xfId="0" applyFont="1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0" fillId="5" borderId="11" xfId="0" applyFill="1" applyBorder="1"/>
    <xf numFmtId="0" fontId="0" fillId="5" borderId="12" xfId="0" applyFill="1" applyBorder="1"/>
    <xf numFmtId="0" fontId="2" fillId="10" borderId="1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3" fillId="12" borderId="1" xfId="0" applyFont="1" applyFill="1" applyBorder="1"/>
    <xf numFmtId="44" fontId="3" fillId="12" borderId="1" xfId="2" applyFont="1" applyFill="1" applyBorder="1"/>
    <xf numFmtId="165" fontId="0" fillId="0" borderId="0" xfId="2" applyNumberFormat="1" applyFont="1"/>
    <xf numFmtId="0" fontId="0" fillId="0" borderId="16" xfId="0" applyBorder="1"/>
    <xf numFmtId="44" fontId="0" fillId="0" borderId="8" xfId="2" applyFont="1" applyBorder="1"/>
    <xf numFmtId="0" fontId="8" fillId="0" borderId="16" xfId="0" applyFont="1" applyBorder="1"/>
    <xf numFmtId="0" fontId="8" fillId="0" borderId="0" xfId="0" applyFont="1"/>
    <xf numFmtId="0" fontId="9" fillId="0" borderId="16" xfId="0" applyFont="1" applyBorder="1"/>
    <xf numFmtId="0" fontId="9" fillId="0" borderId="0" xfId="0" applyFont="1"/>
    <xf numFmtId="0" fontId="4" fillId="0" borderId="16" xfId="0" applyFont="1" applyBorder="1"/>
    <xf numFmtId="165" fontId="0" fillId="0" borderId="8" xfId="2" applyNumberFormat="1" applyFont="1" applyBorder="1"/>
    <xf numFmtId="165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4" fillId="9" borderId="1" xfId="0" applyNumberFormat="1" applyFont="1" applyFill="1" applyBorder="1"/>
    <xf numFmtId="165" fontId="8" fillId="11" borderId="12" xfId="2" applyNumberFormat="1" applyFont="1" applyFill="1" applyBorder="1"/>
    <xf numFmtId="165" fontId="9" fillId="13" borderId="12" xfId="2" applyNumberFormat="1" applyFont="1" applyFill="1" applyBorder="1"/>
    <xf numFmtId="164" fontId="1" fillId="0" borderId="0" xfId="1" applyNumberFormat="1" applyFont="1"/>
    <xf numFmtId="164" fontId="0" fillId="0" borderId="8" xfId="0" applyNumberFormat="1" applyBorder="1"/>
    <xf numFmtId="44" fontId="0" fillId="0" borderId="0" xfId="2" applyFont="1" applyBorder="1"/>
    <xf numFmtId="164" fontId="1" fillId="0" borderId="0" xfId="1" applyNumberFormat="1" applyFont="1" applyBorder="1"/>
    <xf numFmtId="165" fontId="2" fillId="0" borderId="0" xfId="2" applyNumberFormat="1" applyFont="1"/>
    <xf numFmtId="165" fontId="2" fillId="0" borderId="16" xfId="2" applyNumberFormat="1" applyFont="1" applyBorder="1"/>
    <xf numFmtId="165" fontId="2" fillId="0" borderId="0" xfId="2" applyNumberFormat="1" applyFont="1" applyBorder="1"/>
    <xf numFmtId="44" fontId="10" fillId="7" borderId="1" xfId="2" applyFont="1" applyFill="1" applyBorder="1"/>
    <xf numFmtId="10" fontId="7" fillId="6" borderId="1" xfId="3" applyNumberFormat="1" applyFont="1" applyFill="1" applyBorder="1"/>
    <xf numFmtId="0" fontId="2" fillId="14" borderId="12" xfId="0" applyFont="1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1" xfId="0" applyFill="1" applyBorder="1"/>
    <xf numFmtId="0" fontId="0" fillId="4" borderId="12" xfId="0" applyFill="1" applyBorder="1"/>
    <xf numFmtId="0" fontId="4" fillId="8" borderId="1" xfId="0" applyFont="1" applyFill="1" applyBorder="1"/>
    <xf numFmtId="165" fontId="4" fillId="10" borderId="1" xfId="2" applyNumberFormat="1" applyFont="1" applyFill="1" applyBorder="1"/>
    <xf numFmtId="0" fontId="2" fillId="8" borderId="12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6" fillId="15" borderId="1" xfId="0" applyFont="1" applyFill="1" applyBorder="1" applyAlignment="1">
      <alignment vertical="center"/>
    </xf>
    <xf numFmtId="0" fontId="13" fillId="0" borderId="1" xfId="0" applyFont="1" applyFill="1" applyBorder="1"/>
    <xf numFmtId="43" fontId="0" fillId="0" borderId="5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11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2" xfId="1" applyFont="1" applyBorder="1"/>
    <xf numFmtId="44" fontId="4" fillId="8" borderId="1" xfId="2" applyFont="1" applyFill="1" applyBorder="1"/>
    <xf numFmtId="44" fontId="4" fillId="9" borderId="1" xfId="2" applyFont="1" applyFill="1" applyBorder="1"/>
    <xf numFmtId="44" fontId="4" fillId="11" borderId="1" xfId="2" applyFont="1" applyFill="1" applyBorder="1"/>
    <xf numFmtId="0" fontId="11" fillId="2" borderId="0" xfId="0" applyFont="1" applyFill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left"/>
    </xf>
    <xf numFmtId="0" fontId="6" fillId="12" borderId="14" xfId="0" applyFont="1" applyFill="1" applyBorder="1" applyAlignment="1">
      <alignment horizontal="left"/>
    </xf>
    <xf numFmtId="0" fontId="6" fillId="12" borderId="15" xfId="0" applyFont="1" applyFill="1" applyBorder="1" applyAlignment="1">
      <alignment horizontal="left"/>
    </xf>
  </cellXfs>
  <cellStyles count="4">
    <cellStyle name="Komma" xfId="1" builtinId="3"/>
    <cellStyle name="Procent" xfId="3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2" sqref="A2"/>
    </sheetView>
  </sheetViews>
  <sheetFormatPr defaultRowHeight="15" x14ac:dyDescent="0.25"/>
  <cols>
    <col min="1" max="1" width="2.7109375" customWidth="1"/>
    <col min="2" max="2" width="13.42578125" bestFit="1" customWidth="1"/>
    <col min="3" max="6" width="12.28515625" customWidth="1"/>
    <col min="7" max="8" width="12.7109375" customWidth="1"/>
    <col min="9" max="9" width="2.7109375" customWidth="1"/>
    <col min="10" max="12" width="11.7109375" customWidth="1"/>
  </cols>
  <sheetData>
    <row r="1" spans="1:13" ht="23.25" x14ac:dyDescent="0.3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3" spans="1:13" x14ac:dyDescent="0.25">
      <c r="B3" t="s">
        <v>71</v>
      </c>
      <c r="C3" s="1" t="s">
        <v>65</v>
      </c>
      <c r="D3" s="3">
        <v>1.5</v>
      </c>
      <c r="E3" s="1" t="s">
        <v>66</v>
      </c>
      <c r="F3" s="3">
        <v>3</v>
      </c>
      <c r="G3" s="1" t="s">
        <v>67</v>
      </c>
      <c r="H3" s="3">
        <v>0.75</v>
      </c>
      <c r="J3" s="1" t="s">
        <v>68</v>
      </c>
      <c r="K3" s="3">
        <v>2.25</v>
      </c>
      <c r="L3" t="s">
        <v>69</v>
      </c>
    </row>
    <row r="5" spans="1:13" ht="18.75" x14ac:dyDescent="0.25">
      <c r="B5" s="64" t="s">
        <v>70</v>
      </c>
      <c r="C5" s="78" t="s">
        <v>31</v>
      </c>
      <c r="D5" s="79"/>
      <c r="E5" s="79"/>
      <c r="F5" s="79"/>
      <c r="G5" s="79"/>
      <c r="H5" s="80"/>
      <c r="I5" s="4"/>
      <c r="J5" s="82" t="s">
        <v>24</v>
      </c>
      <c r="K5" s="83"/>
    </row>
    <row r="6" spans="1:13" x14ac:dyDescent="0.25">
      <c r="B6" s="54" t="s">
        <v>2</v>
      </c>
      <c r="C6" s="61" t="s">
        <v>74</v>
      </c>
      <c r="D6" s="61" t="s">
        <v>73</v>
      </c>
      <c r="E6" s="61" t="s">
        <v>75</v>
      </c>
      <c r="F6" s="61" t="s">
        <v>76</v>
      </c>
      <c r="G6" s="61" t="s">
        <v>27</v>
      </c>
      <c r="H6" s="61" t="s">
        <v>6</v>
      </c>
      <c r="I6" s="4"/>
      <c r="J6" s="14" t="s">
        <v>26</v>
      </c>
      <c r="K6" s="14" t="s">
        <v>25</v>
      </c>
    </row>
    <row r="7" spans="1:13" x14ac:dyDescent="0.25">
      <c r="B7" s="55" t="s">
        <v>8</v>
      </c>
      <c r="C7" s="11">
        <v>75</v>
      </c>
      <c r="D7" s="12">
        <v>140</v>
      </c>
      <c r="E7" s="12">
        <v>98</v>
      </c>
      <c r="F7" s="12">
        <v>9</v>
      </c>
      <c r="G7" s="12">
        <v>123</v>
      </c>
      <c r="H7" s="13">
        <v>0</v>
      </c>
      <c r="J7" s="22">
        <v>4581</v>
      </c>
      <c r="K7" s="26">
        <v>3815</v>
      </c>
    </row>
    <row r="8" spans="1:13" x14ac:dyDescent="0.25">
      <c r="B8" s="55" t="s">
        <v>9</v>
      </c>
      <c r="C8" s="9">
        <v>62</v>
      </c>
      <c r="D8" s="5">
        <v>168</v>
      </c>
      <c r="E8" s="5">
        <v>86</v>
      </c>
      <c r="F8" s="5">
        <v>11</v>
      </c>
      <c r="G8" s="5">
        <v>145</v>
      </c>
      <c r="H8" s="6">
        <v>0</v>
      </c>
      <c r="J8" s="22">
        <v>3594</v>
      </c>
      <c r="K8" s="26">
        <v>2945</v>
      </c>
    </row>
    <row r="9" spans="1:13" x14ac:dyDescent="0.25">
      <c r="B9" s="55" t="s">
        <v>10</v>
      </c>
      <c r="C9" s="9">
        <v>101</v>
      </c>
      <c r="D9" s="5">
        <v>234</v>
      </c>
      <c r="E9" s="5">
        <v>145</v>
      </c>
      <c r="F9" s="5">
        <v>8</v>
      </c>
      <c r="G9" s="5">
        <v>144</v>
      </c>
      <c r="H9" s="6">
        <v>0</v>
      </c>
      <c r="J9" s="22">
        <v>3536</v>
      </c>
      <c r="K9" s="26">
        <v>5843</v>
      </c>
    </row>
    <row r="10" spans="1:13" x14ac:dyDescent="0.25">
      <c r="B10" s="55" t="s">
        <v>11</v>
      </c>
      <c r="C10" s="9">
        <v>133</v>
      </c>
      <c r="D10" s="5">
        <v>334</v>
      </c>
      <c r="E10" s="5">
        <v>236</v>
      </c>
      <c r="F10" s="5">
        <v>22</v>
      </c>
      <c r="G10" s="5">
        <v>258</v>
      </c>
      <c r="H10" s="6">
        <v>79</v>
      </c>
      <c r="J10" s="22">
        <v>4872</v>
      </c>
      <c r="K10" s="26">
        <v>2941</v>
      </c>
    </row>
    <row r="11" spans="1:13" x14ac:dyDescent="0.25">
      <c r="B11" s="55" t="s">
        <v>12</v>
      </c>
      <c r="C11" s="9">
        <v>135</v>
      </c>
      <c r="D11" s="5">
        <v>268</v>
      </c>
      <c r="E11" s="5">
        <v>198</v>
      </c>
      <c r="F11" s="5">
        <v>14</v>
      </c>
      <c r="G11" s="5">
        <v>201</v>
      </c>
      <c r="H11" s="6">
        <v>245</v>
      </c>
      <c r="J11" s="22">
        <v>7528</v>
      </c>
      <c r="K11" s="26">
        <v>4962</v>
      </c>
    </row>
    <row r="12" spans="1:13" x14ac:dyDescent="0.25">
      <c r="B12" s="55" t="s">
        <v>13</v>
      </c>
      <c r="C12" s="9">
        <v>172</v>
      </c>
      <c r="D12" s="5">
        <v>293</v>
      </c>
      <c r="E12" s="5">
        <v>265</v>
      </c>
      <c r="F12" s="5">
        <v>12</v>
      </c>
      <c r="G12" s="5">
        <v>185</v>
      </c>
      <c r="H12" s="6">
        <v>341</v>
      </c>
      <c r="J12" s="22">
        <v>6387</v>
      </c>
      <c r="K12" s="26">
        <v>6219</v>
      </c>
    </row>
    <row r="13" spans="1:13" x14ac:dyDescent="0.25">
      <c r="B13" s="55" t="s">
        <v>14</v>
      </c>
      <c r="C13" s="9">
        <v>240</v>
      </c>
      <c r="D13" s="5">
        <v>439</v>
      </c>
      <c r="E13" s="5">
        <v>381</v>
      </c>
      <c r="F13" s="5">
        <v>18</v>
      </c>
      <c r="G13" s="5">
        <v>224</v>
      </c>
      <c r="H13" s="6">
        <v>247</v>
      </c>
      <c r="J13" s="22">
        <v>7524</v>
      </c>
      <c r="K13" s="26">
        <v>4983</v>
      </c>
    </row>
    <row r="14" spans="1:13" x14ac:dyDescent="0.25">
      <c r="B14" s="55" t="s">
        <v>15</v>
      </c>
      <c r="C14" s="9">
        <v>214</v>
      </c>
      <c r="D14" s="5">
        <v>515</v>
      </c>
      <c r="E14" s="5">
        <v>314</v>
      </c>
      <c r="F14" s="5">
        <v>25</v>
      </c>
      <c r="G14" s="5">
        <v>365</v>
      </c>
      <c r="H14" s="6">
        <v>302</v>
      </c>
      <c r="J14" s="22">
        <v>7989</v>
      </c>
      <c r="K14" s="26">
        <v>5652</v>
      </c>
    </row>
    <row r="15" spans="1:13" x14ac:dyDescent="0.25">
      <c r="B15" s="55" t="s">
        <v>16</v>
      </c>
      <c r="C15" s="9">
        <v>147</v>
      </c>
      <c r="D15" s="5">
        <v>473</v>
      </c>
      <c r="E15" s="5">
        <v>216</v>
      </c>
      <c r="F15" s="5">
        <v>35</v>
      </c>
      <c r="G15" s="5">
        <v>457</v>
      </c>
      <c r="H15" s="6">
        <v>131</v>
      </c>
      <c r="J15" s="22">
        <v>8863</v>
      </c>
      <c r="K15" s="26">
        <v>4826</v>
      </c>
    </row>
    <row r="16" spans="1:13" x14ac:dyDescent="0.25">
      <c r="B16" s="55" t="s">
        <v>17</v>
      </c>
      <c r="C16" s="9">
        <v>169</v>
      </c>
      <c r="D16" s="5">
        <v>431</v>
      </c>
      <c r="E16" s="5">
        <v>276</v>
      </c>
      <c r="F16" s="5">
        <v>24</v>
      </c>
      <c r="G16" s="5">
        <v>324</v>
      </c>
      <c r="H16" s="6">
        <v>68</v>
      </c>
      <c r="J16" s="22">
        <v>5741</v>
      </c>
      <c r="K16" s="26">
        <v>5168</v>
      </c>
    </row>
    <row r="17" spans="2:13" x14ac:dyDescent="0.25">
      <c r="B17" s="55" t="s">
        <v>18</v>
      </c>
      <c r="C17" s="9">
        <v>226</v>
      </c>
      <c r="D17" s="5">
        <v>515</v>
      </c>
      <c r="E17" s="5">
        <v>378</v>
      </c>
      <c r="F17" s="5">
        <v>11</v>
      </c>
      <c r="G17" s="5">
        <v>187</v>
      </c>
      <c r="H17" s="6">
        <v>0</v>
      </c>
      <c r="J17" s="22">
        <v>4567</v>
      </c>
      <c r="K17" s="26">
        <v>1943</v>
      </c>
    </row>
    <row r="18" spans="2:13" x14ac:dyDescent="0.25">
      <c r="B18" s="56" t="s">
        <v>19</v>
      </c>
      <c r="C18" s="10">
        <v>148</v>
      </c>
      <c r="D18" s="7">
        <v>254</v>
      </c>
      <c r="E18" s="7">
        <v>261</v>
      </c>
      <c r="F18" s="7">
        <v>3</v>
      </c>
      <c r="G18" s="7">
        <v>41</v>
      </c>
      <c r="H18" s="8">
        <v>0</v>
      </c>
      <c r="J18" s="24">
        <v>2436</v>
      </c>
      <c r="K18" s="27">
        <v>1549</v>
      </c>
    </row>
    <row r="19" spans="2:13" ht="18.75" x14ac:dyDescent="0.3">
      <c r="B19" s="65" t="s">
        <v>7</v>
      </c>
      <c r="C19" s="59"/>
      <c r="D19" s="59"/>
      <c r="E19" s="59"/>
      <c r="F19" s="59"/>
      <c r="G19" s="59"/>
      <c r="H19" s="59"/>
      <c r="I19" s="15"/>
      <c r="J19" s="60"/>
      <c r="K19" s="60"/>
      <c r="L19" s="39"/>
    </row>
    <row r="20" spans="2:13" ht="15.75" x14ac:dyDescent="0.25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2:13" ht="18.75" x14ac:dyDescent="0.3">
      <c r="B21" s="64" t="s">
        <v>22</v>
      </c>
      <c r="C21" s="81" t="s">
        <v>1</v>
      </c>
      <c r="D21" s="81"/>
      <c r="E21" s="81"/>
      <c r="F21" s="81"/>
      <c r="G21" s="62" t="s">
        <v>23</v>
      </c>
      <c r="H21" s="63" t="s">
        <v>7</v>
      </c>
      <c r="J21" s="84" t="s">
        <v>20</v>
      </c>
      <c r="K21" s="85"/>
      <c r="L21" s="85"/>
      <c r="M21" s="86"/>
    </row>
    <row r="22" spans="2:13" x14ac:dyDescent="0.25">
      <c r="B22" s="54" t="s">
        <v>2</v>
      </c>
      <c r="C22" s="21" t="s">
        <v>3</v>
      </c>
      <c r="D22" s="21" t="s">
        <v>4</v>
      </c>
      <c r="E22" s="21" t="s">
        <v>5</v>
      </c>
      <c r="F22" s="21" t="s">
        <v>6</v>
      </c>
      <c r="G22" s="19" t="s">
        <v>21</v>
      </c>
      <c r="H22" s="20" t="s">
        <v>22</v>
      </c>
    </row>
    <row r="23" spans="2:13" x14ac:dyDescent="0.25">
      <c r="B23" s="57" t="s">
        <v>8</v>
      </c>
      <c r="C23" s="66"/>
      <c r="D23" s="67"/>
      <c r="E23" s="67"/>
      <c r="F23" s="68"/>
      <c r="G23" s="69"/>
      <c r="H23" s="17"/>
      <c r="J23" t="s">
        <v>29</v>
      </c>
    </row>
    <row r="24" spans="2:13" ht="15.75" x14ac:dyDescent="0.25">
      <c r="B24" s="57" t="s">
        <v>9</v>
      </c>
      <c r="C24" s="66"/>
      <c r="D24" s="67"/>
      <c r="E24" s="67"/>
      <c r="F24" s="68"/>
      <c r="G24" s="69"/>
      <c r="H24" s="17"/>
      <c r="J24" s="28"/>
    </row>
    <row r="25" spans="2:13" x14ac:dyDescent="0.25">
      <c r="B25" s="57" t="s">
        <v>10</v>
      </c>
      <c r="C25" s="66"/>
      <c r="D25" s="67"/>
      <c r="E25" s="67"/>
      <c r="F25" s="68"/>
      <c r="G25" s="69"/>
      <c r="H25" s="17"/>
    </row>
    <row r="26" spans="2:13" x14ac:dyDescent="0.25">
      <c r="B26" s="57" t="s">
        <v>11</v>
      </c>
      <c r="C26" s="66"/>
      <c r="D26" s="67"/>
      <c r="E26" s="67"/>
      <c r="F26" s="68"/>
      <c r="G26" s="69"/>
      <c r="H26" s="17"/>
      <c r="J26" t="s">
        <v>30</v>
      </c>
    </row>
    <row r="27" spans="2:13" ht="15.75" x14ac:dyDescent="0.25">
      <c r="B27" s="57" t="s">
        <v>12</v>
      </c>
      <c r="C27" s="66"/>
      <c r="D27" s="67"/>
      <c r="E27" s="67"/>
      <c r="F27" s="68"/>
      <c r="G27" s="69"/>
      <c r="H27" s="17"/>
      <c r="J27" s="28"/>
    </row>
    <row r="28" spans="2:13" x14ac:dyDescent="0.25">
      <c r="B28" s="57" t="s">
        <v>13</v>
      </c>
      <c r="C28" s="66"/>
      <c r="D28" s="67"/>
      <c r="E28" s="67"/>
      <c r="F28" s="68"/>
      <c r="G28" s="69"/>
      <c r="H28" s="17"/>
    </row>
    <row r="29" spans="2:13" x14ac:dyDescent="0.25">
      <c r="B29" s="57" t="s">
        <v>14</v>
      </c>
      <c r="C29" s="66"/>
      <c r="D29" s="67"/>
      <c r="E29" s="67"/>
      <c r="F29" s="68"/>
      <c r="G29" s="69"/>
      <c r="H29" s="17"/>
      <c r="J29" t="s">
        <v>28</v>
      </c>
    </row>
    <row r="30" spans="2:13" ht="15.75" x14ac:dyDescent="0.25">
      <c r="B30" s="57" t="s">
        <v>15</v>
      </c>
      <c r="C30" s="66"/>
      <c r="D30" s="67"/>
      <c r="E30" s="67"/>
      <c r="F30" s="68"/>
      <c r="G30" s="69"/>
      <c r="H30" s="17"/>
      <c r="J30" s="29"/>
    </row>
    <row r="31" spans="2:13" x14ac:dyDescent="0.25">
      <c r="B31" s="57" t="s">
        <v>16</v>
      </c>
      <c r="C31" s="66"/>
      <c r="D31" s="67"/>
      <c r="E31" s="67"/>
      <c r="F31" s="68"/>
      <c r="G31" s="69"/>
      <c r="H31" s="17"/>
    </row>
    <row r="32" spans="2:13" x14ac:dyDescent="0.25">
      <c r="B32" s="57" t="s">
        <v>17</v>
      </c>
      <c r="C32" s="66"/>
      <c r="D32" s="67"/>
      <c r="E32" s="67"/>
      <c r="F32" s="68"/>
      <c r="G32" s="69"/>
      <c r="H32" s="17"/>
      <c r="J32" t="s">
        <v>72</v>
      </c>
    </row>
    <row r="33" spans="2:10" ht="15.75" x14ac:dyDescent="0.25">
      <c r="B33" s="57" t="s">
        <v>18</v>
      </c>
      <c r="C33" s="66"/>
      <c r="D33" s="67"/>
      <c r="E33" s="67"/>
      <c r="F33" s="68"/>
      <c r="G33" s="69"/>
      <c r="H33" s="17"/>
      <c r="J33" s="28"/>
    </row>
    <row r="34" spans="2:10" x14ac:dyDescent="0.25">
      <c r="B34" s="58" t="s">
        <v>19</v>
      </c>
      <c r="C34" s="70"/>
      <c r="D34" s="71"/>
      <c r="E34" s="71"/>
      <c r="F34" s="72"/>
      <c r="G34" s="73"/>
      <c r="H34" s="18"/>
    </row>
    <row r="35" spans="2:10" ht="18.75" x14ac:dyDescent="0.3">
      <c r="B35" s="65" t="s">
        <v>7</v>
      </c>
      <c r="C35" s="74"/>
      <c r="D35" s="74"/>
      <c r="E35" s="74"/>
      <c r="F35" s="74"/>
      <c r="G35" s="75"/>
      <c r="H35" s="76"/>
    </row>
  </sheetData>
  <mergeCells count="5">
    <mergeCell ref="A1:M1"/>
    <mergeCell ref="C5:H5"/>
    <mergeCell ref="C21:F21"/>
    <mergeCell ref="J5:K5"/>
    <mergeCell ref="J21:M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2" sqref="A2"/>
    </sheetView>
  </sheetViews>
  <sheetFormatPr defaultRowHeight="15" x14ac:dyDescent="0.25"/>
  <cols>
    <col min="1" max="1" width="2.7109375" customWidth="1"/>
    <col min="2" max="2" width="11.7109375" customWidth="1"/>
    <col min="3" max="3" width="20.42578125" bestFit="1" customWidth="1"/>
    <col min="4" max="4" width="10.7109375" customWidth="1"/>
    <col min="5" max="6" width="13.7109375" customWidth="1"/>
    <col min="7" max="7" width="10.7109375" customWidth="1"/>
    <col min="8" max="8" width="13.7109375" customWidth="1"/>
    <col min="9" max="13" width="10.7109375" customWidth="1"/>
  </cols>
  <sheetData>
    <row r="1" spans="1:10" ht="23.25" x14ac:dyDescent="0.3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</row>
    <row r="3" spans="1:10" ht="16.5" thickBot="1" x14ac:dyDescent="0.3">
      <c r="B3" s="33" t="s">
        <v>47</v>
      </c>
      <c r="C3" s="31"/>
      <c r="D3" s="31"/>
      <c r="E3" s="31"/>
      <c r="F3" s="31"/>
      <c r="H3" s="37" t="s">
        <v>49</v>
      </c>
      <c r="I3" s="31"/>
      <c r="J3" s="31"/>
    </row>
    <row r="4" spans="1:10" x14ac:dyDescent="0.25">
      <c r="B4" t="s">
        <v>31</v>
      </c>
      <c r="D4" s="1" t="s">
        <v>0</v>
      </c>
      <c r="E4" s="1" t="s">
        <v>35</v>
      </c>
      <c r="F4" s="1" t="s">
        <v>32</v>
      </c>
    </row>
    <row r="5" spans="1:10" ht="15.75" x14ac:dyDescent="0.25">
      <c r="C5" t="s">
        <v>3</v>
      </c>
      <c r="D5">
        <v>4060</v>
      </c>
      <c r="E5" s="2">
        <v>1.5</v>
      </c>
      <c r="F5" s="45">
        <f>E5*4060</f>
        <v>6090</v>
      </c>
      <c r="H5" s="42">
        <f>F19-F38</f>
        <v>101292.38</v>
      </c>
    </row>
    <row r="6" spans="1:10" x14ac:dyDescent="0.25">
      <c r="C6" t="s">
        <v>33</v>
      </c>
      <c r="D6">
        <v>5510</v>
      </c>
      <c r="E6" s="2">
        <v>2.6379999999999999</v>
      </c>
      <c r="F6" s="45">
        <f t="shared" ref="F6:F7" si="0">E6*D6</f>
        <v>14535.38</v>
      </c>
    </row>
    <row r="7" spans="1:10" x14ac:dyDescent="0.25">
      <c r="C7" s="5" t="s">
        <v>6</v>
      </c>
      <c r="D7" s="5">
        <v>1420</v>
      </c>
      <c r="E7" s="47">
        <v>0.75</v>
      </c>
      <c r="F7" s="48">
        <f t="shared" si="0"/>
        <v>1065</v>
      </c>
      <c r="H7" t="s">
        <v>50</v>
      </c>
    </row>
    <row r="8" spans="1:10" ht="15.75" x14ac:dyDescent="0.25">
      <c r="C8" s="7" t="s">
        <v>24</v>
      </c>
      <c r="D8" s="7"/>
      <c r="E8" s="32"/>
      <c r="F8" s="25">
        <v>16772</v>
      </c>
      <c r="H8" s="52">
        <f>SUM(F5:F7)/D9</f>
        <v>1.97364695177434</v>
      </c>
    </row>
    <row r="9" spans="1:10" x14ac:dyDescent="0.25">
      <c r="C9" t="s">
        <v>7</v>
      </c>
      <c r="D9" s="40">
        <f>SUM(D5:D7)</f>
        <v>10990</v>
      </c>
      <c r="E9" s="2"/>
      <c r="F9" s="49">
        <f>SUM(F5:F8)</f>
        <v>38462.379999999997</v>
      </c>
    </row>
    <row r="10" spans="1:10" ht="6.95" customHeight="1" x14ac:dyDescent="0.25">
      <c r="D10" s="40"/>
      <c r="E10" s="2"/>
      <c r="F10" s="40"/>
    </row>
    <row r="11" spans="1:10" x14ac:dyDescent="0.25">
      <c r="B11" t="s">
        <v>60</v>
      </c>
      <c r="C11" t="s">
        <v>34</v>
      </c>
      <c r="D11">
        <v>3</v>
      </c>
      <c r="F11" s="41">
        <v>275800</v>
      </c>
      <c r="H11" t="s">
        <v>46</v>
      </c>
    </row>
    <row r="12" spans="1:10" x14ac:dyDescent="0.25">
      <c r="C12" t="s">
        <v>36</v>
      </c>
      <c r="D12">
        <v>13</v>
      </c>
      <c r="F12" s="41">
        <v>109460</v>
      </c>
      <c r="H12" s="53">
        <f>F36/F19</f>
        <v>8.3939008272542387E-2</v>
      </c>
      <c r="I12" t="s">
        <v>62</v>
      </c>
    </row>
    <row r="13" spans="1:10" x14ac:dyDescent="0.25">
      <c r="C13" t="s">
        <v>37</v>
      </c>
      <c r="D13">
        <v>5</v>
      </c>
      <c r="F13" s="41">
        <v>197500</v>
      </c>
      <c r="I13" t="s">
        <v>63</v>
      </c>
    </row>
    <row r="14" spans="1:10" x14ac:dyDescent="0.25">
      <c r="C14" s="7" t="s">
        <v>38</v>
      </c>
      <c r="D14" s="7">
        <v>38</v>
      </c>
      <c r="E14" s="38">
        <v>3750</v>
      </c>
      <c r="F14" s="46">
        <f>E14*D14</f>
        <v>142500</v>
      </c>
    </row>
    <row r="15" spans="1:10" x14ac:dyDescent="0.25">
      <c r="C15" t="s">
        <v>61</v>
      </c>
      <c r="F15" s="49">
        <f>SUM(F11:F14)</f>
        <v>725260</v>
      </c>
    </row>
    <row r="16" spans="1:10" ht="6.95" customHeight="1" x14ac:dyDescent="0.25"/>
    <row r="17" spans="2:6" x14ac:dyDescent="0.25">
      <c r="B17" s="5" t="s">
        <v>39</v>
      </c>
      <c r="C17" s="5"/>
      <c r="D17" s="5"/>
      <c r="E17" s="5"/>
      <c r="F17" s="51">
        <v>100000</v>
      </c>
    </row>
    <row r="18" spans="2:6" ht="6.95" customHeight="1" thickBot="1" x14ac:dyDescent="0.3">
      <c r="B18" s="31"/>
      <c r="C18" s="31"/>
      <c r="D18" s="31"/>
      <c r="E18" s="31"/>
      <c r="F18" s="50"/>
    </row>
    <row r="19" spans="2:6" ht="15.75" x14ac:dyDescent="0.25">
      <c r="B19" s="34" t="s">
        <v>40</v>
      </c>
      <c r="F19" s="43">
        <f>F9+F15+100000</f>
        <v>863722.38</v>
      </c>
    </row>
    <row r="21" spans="2:6" ht="16.5" thickBot="1" x14ac:dyDescent="0.3">
      <c r="B21" s="35" t="s">
        <v>48</v>
      </c>
      <c r="C21" s="31"/>
      <c r="D21" s="31"/>
      <c r="E21" s="31"/>
      <c r="F21" s="31"/>
    </row>
    <row r="22" spans="2:6" x14ac:dyDescent="0.25">
      <c r="B22" t="s">
        <v>41</v>
      </c>
      <c r="C22" t="s">
        <v>52</v>
      </c>
      <c r="F22" s="40">
        <v>50600</v>
      </c>
    </row>
    <row r="23" spans="2:6" x14ac:dyDescent="0.25">
      <c r="C23" t="s">
        <v>53</v>
      </c>
      <c r="F23" s="40">
        <v>25340</v>
      </c>
    </row>
    <row r="24" spans="2:6" x14ac:dyDescent="0.25">
      <c r="C24" s="5" t="s">
        <v>54</v>
      </c>
      <c r="D24" s="5"/>
      <c r="E24" s="5"/>
      <c r="F24" s="23">
        <v>30580</v>
      </c>
    </row>
    <row r="25" spans="2:6" x14ac:dyDescent="0.25">
      <c r="C25" s="7" t="s">
        <v>45</v>
      </c>
      <c r="D25" s="7"/>
      <c r="E25" s="7"/>
      <c r="F25" s="25">
        <v>54250</v>
      </c>
    </row>
    <row r="26" spans="2:6" x14ac:dyDescent="0.25">
      <c r="C26" t="s">
        <v>51</v>
      </c>
      <c r="F26" s="49">
        <f>SUM(F22:F25)</f>
        <v>160770</v>
      </c>
    </row>
    <row r="27" spans="2:6" ht="6.95" customHeight="1" x14ac:dyDescent="0.25">
      <c r="F27" s="40"/>
    </row>
    <row r="28" spans="2:6" x14ac:dyDescent="0.25">
      <c r="B28" t="s">
        <v>42</v>
      </c>
      <c r="C28" t="s">
        <v>55</v>
      </c>
      <c r="D28">
        <v>7</v>
      </c>
      <c r="E28" s="30">
        <v>25450</v>
      </c>
      <c r="F28" s="40">
        <f>E28*7</f>
        <v>178150</v>
      </c>
    </row>
    <row r="29" spans="2:6" x14ac:dyDescent="0.25">
      <c r="C29" s="7" t="s">
        <v>56</v>
      </c>
      <c r="D29" s="7">
        <v>12</v>
      </c>
      <c r="E29" s="38">
        <v>5850</v>
      </c>
      <c r="F29" s="25">
        <f>E29*D29</f>
        <v>70200</v>
      </c>
    </row>
    <row r="30" spans="2:6" x14ac:dyDescent="0.25">
      <c r="C30" t="s">
        <v>57</v>
      </c>
      <c r="E30" s="30"/>
      <c r="F30" s="49">
        <f>SUM(F28:F29)</f>
        <v>248350</v>
      </c>
    </row>
    <row r="31" spans="2:6" ht="6.95" customHeight="1" x14ac:dyDescent="0.25">
      <c r="E31" s="30"/>
      <c r="F31" s="40"/>
    </row>
    <row r="32" spans="2:6" x14ac:dyDescent="0.25">
      <c r="B32" t="s">
        <v>58</v>
      </c>
      <c r="C32" t="s">
        <v>43</v>
      </c>
      <c r="F32" s="40">
        <v>155350</v>
      </c>
    </row>
    <row r="33" spans="2:6" x14ac:dyDescent="0.25">
      <c r="C33" s="7" t="s">
        <v>44</v>
      </c>
      <c r="D33" s="7"/>
      <c r="E33" s="7"/>
      <c r="F33" s="25">
        <v>125460</v>
      </c>
    </row>
    <row r="34" spans="2:6" x14ac:dyDescent="0.25">
      <c r="C34" s="5" t="s">
        <v>59</v>
      </c>
      <c r="D34" s="5"/>
      <c r="E34" s="5"/>
      <c r="F34" s="51">
        <f>SUM(F32:F33)</f>
        <v>280810</v>
      </c>
    </row>
    <row r="35" spans="2:6" ht="6.95" customHeight="1" x14ac:dyDescent="0.25"/>
    <row r="36" spans="2:6" ht="15" customHeight="1" x14ac:dyDescent="0.25">
      <c r="B36" s="5" t="s">
        <v>46</v>
      </c>
      <c r="C36" s="5"/>
      <c r="D36" s="5"/>
      <c r="E36" s="5"/>
      <c r="F36" s="51">
        <v>72500</v>
      </c>
    </row>
    <row r="37" spans="2:6" ht="6.95" customHeight="1" thickBot="1" x14ac:dyDescent="0.3">
      <c r="B37" s="31"/>
      <c r="C37" s="31"/>
      <c r="D37" s="31"/>
      <c r="E37" s="31"/>
      <c r="F37" s="31"/>
    </row>
    <row r="38" spans="2:6" ht="15.75" x14ac:dyDescent="0.25">
      <c r="B38" s="36" t="s">
        <v>40</v>
      </c>
      <c r="F38" s="44">
        <f>F26+F30+F34+F36</f>
        <v>762430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Bezoek kasteel</vt:lpstr>
      <vt:lpstr>Jaaroverzicht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dcterms:created xsi:type="dcterms:W3CDTF">2013-10-20T18:25:48Z</dcterms:created>
  <dcterms:modified xsi:type="dcterms:W3CDTF">2014-01-09T09:48:28Z</dcterms:modified>
</cp:coreProperties>
</file>