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20400" windowHeight="9528"/>
  </bookViews>
  <sheets>
    <sheet name="Thermal oil calculation" sheetId="1" r:id="rId1"/>
    <sheet name="Shel Thermia B properties" sheetId="2" r:id="rId2"/>
    <sheet name="Water calculation" sheetId="5" r:id="rId3"/>
    <sheet name="Water properties" sheetId="4" r:id="rId4"/>
    <sheet name="Water calculation 2" sheetId="3" r:id="rId5"/>
    <sheet name="IF-180" sheetId="6" r:id="rId6"/>
  </sheets>
  <calcPr calcId="145621"/>
</workbook>
</file>

<file path=xl/calcChain.xml><?xml version="1.0" encoding="utf-8"?>
<calcChain xmlns="http://schemas.openxmlformats.org/spreadsheetml/2006/main">
  <c r="D56" i="1" l="1"/>
  <c r="N56" i="5" l="1"/>
  <c r="N46" i="5" s="1"/>
  <c r="I31" i="1" l="1"/>
  <c r="I33" i="1"/>
  <c r="I50" i="1"/>
  <c r="I48" i="1"/>
  <c r="I14" i="1"/>
  <c r="I12" i="1"/>
  <c r="I14" i="5"/>
  <c r="I12" i="5"/>
  <c r="D10" i="5"/>
  <c r="I33" i="5"/>
  <c r="I31" i="5"/>
  <c r="D56" i="5"/>
  <c r="I48" i="5" s="1"/>
  <c r="D37" i="5"/>
  <c r="D18" i="5"/>
  <c r="D29" i="5"/>
  <c r="I50" i="5" l="1"/>
  <c r="D46" i="5"/>
  <c r="B24" i="3"/>
  <c r="B23" i="3"/>
  <c r="B17" i="3"/>
  <c r="B15" i="3"/>
  <c r="B7" i="3"/>
  <c r="B9" i="3" s="1"/>
  <c r="D37" i="1"/>
  <c r="D18" i="1"/>
  <c r="D29" i="1"/>
  <c r="D10" i="1"/>
</calcChain>
</file>

<file path=xl/sharedStrings.xml><?xml version="1.0" encoding="utf-8"?>
<sst xmlns="http://schemas.openxmlformats.org/spreadsheetml/2006/main" count="324" uniqueCount="163">
  <si>
    <t>°C</t>
  </si>
  <si>
    <r>
      <t xml:space="preserve">Temperature inlet </t>
    </r>
    <r>
      <rPr>
        <i/>
        <sz val="11"/>
        <color theme="1"/>
        <rFont val="Arial"/>
        <family val="2"/>
      </rPr>
      <t>T</t>
    </r>
    <r>
      <rPr>
        <i/>
        <vertAlign val="subscript"/>
        <sz val="11"/>
        <color theme="1"/>
        <rFont val="Arial"/>
        <family val="2"/>
      </rPr>
      <t>in</t>
    </r>
    <r>
      <rPr>
        <sz val="11"/>
        <color theme="1"/>
        <rFont val="Arial"/>
        <family val="2"/>
      </rPr>
      <t>:</t>
    </r>
  </si>
  <si>
    <r>
      <t xml:space="preserve">Temperature outlet </t>
    </r>
    <r>
      <rPr>
        <i/>
        <sz val="11"/>
        <color theme="1"/>
        <rFont val="Arial"/>
        <family val="2"/>
      </rPr>
      <t>T</t>
    </r>
    <r>
      <rPr>
        <i/>
        <vertAlign val="subscript"/>
        <sz val="11"/>
        <color theme="1"/>
        <rFont val="Arial"/>
        <family val="2"/>
      </rPr>
      <t>out</t>
    </r>
    <r>
      <rPr>
        <sz val="11"/>
        <color theme="1"/>
        <rFont val="Arial"/>
        <family val="2"/>
      </rPr>
      <t>:</t>
    </r>
  </si>
  <si>
    <r>
      <t xml:space="preserve">Temperature diff. </t>
    </r>
    <r>
      <rPr>
        <i/>
        <sz val="11"/>
        <color theme="1"/>
        <rFont val="Arial"/>
        <family val="2"/>
      </rPr>
      <t>∆T</t>
    </r>
    <r>
      <rPr>
        <sz val="11"/>
        <color theme="1"/>
        <rFont val="Arial"/>
        <family val="2"/>
      </rPr>
      <t>:</t>
    </r>
  </si>
  <si>
    <r>
      <t xml:space="preserve">Density </t>
    </r>
    <r>
      <rPr>
        <i/>
        <sz val="11"/>
        <color theme="1"/>
        <rFont val="Arial"/>
        <family val="2"/>
      </rPr>
      <t>ρ</t>
    </r>
    <r>
      <rPr>
        <sz val="11"/>
        <color theme="1"/>
        <rFont val="Arial"/>
        <family val="2"/>
      </rPr>
      <t xml:space="preserve"> at </t>
    </r>
    <r>
      <rPr>
        <i/>
        <sz val="11"/>
        <color theme="1"/>
        <rFont val="Arial"/>
        <family val="2"/>
      </rPr>
      <t>∆T</t>
    </r>
    <r>
      <rPr>
        <sz val="11"/>
        <color theme="1"/>
        <rFont val="Arial"/>
        <family val="2"/>
      </rPr>
      <t xml:space="preserve"> :</t>
    </r>
  </si>
  <si>
    <r>
      <t>kg/m</t>
    </r>
    <r>
      <rPr>
        <vertAlign val="superscript"/>
        <sz val="11"/>
        <color theme="1"/>
        <rFont val="Arial"/>
        <family val="2"/>
      </rPr>
      <t>3</t>
    </r>
  </si>
  <si>
    <r>
      <t>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/h</t>
    </r>
  </si>
  <si>
    <r>
      <t xml:space="preserve">Specific heat capacity  </t>
    </r>
    <r>
      <rPr>
        <i/>
        <sz val="11"/>
        <color theme="1"/>
        <rFont val="Arial"/>
        <family val="2"/>
      </rPr>
      <t xml:space="preserve">Cp </t>
    </r>
    <r>
      <rPr>
        <sz val="11"/>
        <color theme="1"/>
        <rFont val="Arial"/>
        <family val="2"/>
      </rPr>
      <t>at</t>
    </r>
    <r>
      <rPr>
        <i/>
        <sz val="11"/>
        <color theme="1"/>
        <rFont val="Arial"/>
        <family val="2"/>
      </rPr>
      <t xml:space="preserve"> ∆T</t>
    </r>
    <r>
      <rPr>
        <sz val="11"/>
        <color theme="1"/>
        <rFont val="Arial"/>
        <family val="2"/>
      </rPr>
      <t>:</t>
    </r>
  </si>
  <si>
    <r>
      <t>kJ x (kg</t>
    </r>
    <r>
      <rPr>
        <vertAlign val="superscript"/>
        <sz val="11"/>
        <color theme="1"/>
        <rFont val="Arial"/>
        <family val="2"/>
      </rPr>
      <t>-1</t>
    </r>
    <r>
      <rPr>
        <sz val="11"/>
        <color theme="1"/>
        <rFont val="Arial"/>
        <family val="2"/>
      </rPr>
      <t>K</t>
    </r>
    <r>
      <rPr>
        <vertAlign val="superscript"/>
        <sz val="11"/>
        <color theme="1"/>
        <rFont val="Arial"/>
        <family val="2"/>
      </rPr>
      <t>-1</t>
    </r>
    <r>
      <rPr>
        <sz val="11"/>
        <color theme="1"/>
        <rFont val="Arial"/>
        <family val="2"/>
      </rPr>
      <t>)</t>
    </r>
  </si>
  <si>
    <t>Flow</t>
  </si>
  <si>
    <t>m3/h</t>
  </si>
  <si>
    <t>Flow rate Q (volumetric flow):</t>
  </si>
  <si>
    <t>kW</t>
  </si>
  <si>
    <r>
      <t xml:space="preserve">Power emitted </t>
    </r>
    <r>
      <rPr>
        <i/>
        <sz val="11"/>
        <color theme="1"/>
        <rFont val="Arial"/>
        <family val="2"/>
      </rPr>
      <t>Qe</t>
    </r>
    <r>
      <rPr>
        <sz val="11"/>
        <color theme="1"/>
        <rFont val="Arial"/>
        <family val="2"/>
      </rPr>
      <t>:</t>
    </r>
  </si>
  <si>
    <r>
      <t xml:space="preserve">Flow rate </t>
    </r>
    <r>
      <rPr>
        <i/>
        <sz val="11"/>
        <color theme="1"/>
        <rFont val="Arial"/>
        <family val="2"/>
      </rPr>
      <t>Q</t>
    </r>
    <r>
      <rPr>
        <sz val="11"/>
        <color theme="1"/>
        <rFont val="Arial"/>
        <family val="2"/>
      </rPr>
      <t xml:space="preserve"> (volume flow):</t>
    </r>
  </si>
  <si>
    <t>Temperature diff. ∆T:</t>
  </si>
  <si>
    <t>WARMTE</t>
  </si>
  <si>
    <t>Q</t>
  </si>
  <si>
    <t>T1</t>
  </si>
  <si>
    <t>T2</t>
  </si>
  <si>
    <t>Tv</t>
  </si>
  <si>
    <t>Tin</t>
  </si>
  <si>
    <t>Tuit</t>
  </si>
  <si>
    <r>
      <t xml:space="preserve">Power emitted </t>
    </r>
    <r>
      <rPr>
        <i/>
        <sz val="11"/>
        <color rgb="FFFFFF00"/>
        <rFont val="Arial"/>
        <family val="2"/>
      </rPr>
      <t>Qe</t>
    </r>
  </si>
  <si>
    <r>
      <t xml:space="preserve">Flow </t>
    </r>
    <r>
      <rPr>
        <i/>
        <sz val="11"/>
        <color rgb="FFFFFF00"/>
        <rFont val="Arial"/>
        <family val="2"/>
      </rPr>
      <t>Q</t>
    </r>
  </si>
  <si>
    <r>
      <t xml:space="preserve">Temperature outlet </t>
    </r>
    <r>
      <rPr>
        <i/>
        <sz val="11"/>
        <color rgb="FFFFFF00"/>
        <rFont val="Arial"/>
        <family val="2"/>
      </rPr>
      <t>Tout</t>
    </r>
  </si>
  <si>
    <t>Temperature</t>
  </si>
  <si>
    <r>
      <t xml:space="preserve">- </t>
    </r>
    <r>
      <rPr>
        <b/>
        <i/>
        <sz val="11"/>
        <color theme="1"/>
        <rFont val="Arial"/>
        <family val="2"/>
      </rPr>
      <t>t -</t>
    </r>
  </si>
  <si>
    <t>Absolute pressure</t>
  </si>
  <si>
    <r>
      <t xml:space="preserve">- </t>
    </r>
    <r>
      <rPr>
        <b/>
        <i/>
        <sz val="11"/>
        <color theme="1"/>
        <rFont val="Arial"/>
        <family val="2"/>
      </rPr>
      <t>p</t>
    </r>
    <r>
      <rPr>
        <b/>
        <sz val="11"/>
        <color theme="1"/>
        <rFont val="Arial"/>
        <family val="2"/>
      </rPr>
      <t xml:space="preserve"> </t>
    </r>
    <r>
      <rPr>
        <b/>
        <i/>
        <sz val="11"/>
        <color theme="1"/>
        <rFont val="Arial"/>
        <family val="2"/>
      </rPr>
      <t>-</t>
    </r>
  </si>
  <si>
    <t>Density</t>
  </si>
  <si>
    <r>
      <t xml:space="preserve">- </t>
    </r>
    <r>
      <rPr>
        <b/>
        <i/>
        <sz val="11"/>
        <color theme="1"/>
        <rFont val="Arial"/>
        <family val="2"/>
      </rPr>
      <t>ρ</t>
    </r>
    <r>
      <rPr>
        <b/>
        <sz val="11"/>
        <color theme="1"/>
        <rFont val="Arial"/>
        <family val="2"/>
      </rPr>
      <t xml:space="preserve"> </t>
    </r>
    <r>
      <rPr>
        <b/>
        <i/>
        <sz val="11"/>
        <color theme="1"/>
        <rFont val="Arial"/>
        <family val="2"/>
      </rPr>
      <t>-</t>
    </r>
  </si>
  <si>
    <t>Specific volume</t>
  </si>
  <si>
    <r>
      <t xml:space="preserve">- </t>
    </r>
    <r>
      <rPr>
        <b/>
        <i/>
        <sz val="11"/>
        <color theme="1"/>
        <rFont val="Arial"/>
        <family val="2"/>
      </rPr>
      <t>v -</t>
    </r>
  </si>
  <si>
    <t>Specific Heat</t>
  </si>
  <si>
    <r>
      <t xml:space="preserve">- </t>
    </r>
    <r>
      <rPr>
        <b/>
        <i/>
        <sz val="11"/>
        <color theme="1"/>
        <rFont val="Arial"/>
        <family val="2"/>
      </rPr>
      <t>c</t>
    </r>
    <r>
      <rPr>
        <b/>
        <i/>
        <vertAlign val="subscript"/>
        <sz val="11"/>
        <color theme="1"/>
        <rFont val="Arial"/>
        <family val="2"/>
      </rPr>
      <t>p</t>
    </r>
    <r>
      <rPr>
        <b/>
        <i/>
        <sz val="11"/>
        <color theme="1"/>
        <rFont val="Arial"/>
        <family val="2"/>
      </rPr>
      <t xml:space="preserve"> -</t>
    </r>
  </si>
  <si>
    <t>Specific entropy</t>
  </si>
  <si>
    <r>
      <t xml:space="preserve">- </t>
    </r>
    <r>
      <rPr>
        <b/>
        <i/>
        <sz val="11"/>
        <color theme="1"/>
        <rFont val="Arial"/>
        <family val="2"/>
      </rPr>
      <t>e -</t>
    </r>
  </si>
  <si>
    <r>
      <t>(</t>
    </r>
    <r>
      <rPr>
        <i/>
        <vertAlign val="superscript"/>
        <sz val="11"/>
        <color theme="1"/>
        <rFont val="Arial"/>
        <family val="2"/>
      </rPr>
      <t>o</t>
    </r>
    <r>
      <rPr>
        <i/>
        <sz val="11"/>
        <color theme="1"/>
        <rFont val="Arial"/>
        <family val="2"/>
      </rPr>
      <t>C)</t>
    </r>
  </si>
  <si>
    <r>
      <t>(kN/m</t>
    </r>
    <r>
      <rPr>
        <i/>
        <vertAlign val="superscript"/>
        <sz val="11"/>
        <color theme="1"/>
        <rFont val="Arial"/>
        <family val="2"/>
      </rPr>
      <t>2</t>
    </r>
    <r>
      <rPr>
        <i/>
        <sz val="11"/>
        <color theme="1"/>
        <rFont val="Arial"/>
        <family val="2"/>
      </rPr>
      <t>)</t>
    </r>
  </si>
  <si>
    <r>
      <t>(kg/m</t>
    </r>
    <r>
      <rPr>
        <i/>
        <vertAlign val="superscript"/>
        <sz val="11"/>
        <color theme="1"/>
        <rFont val="Arial"/>
        <family val="2"/>
      </rPr>
      <t>3</t>
    </r>
    <r>
      <rPr>
        <i/>
        <sz val="11"/>
        <color theme="1"/>
        <rFont val="Arial"/>
        <family val="2"/>
      </rPr>
      <t>)</t>
    </r>
  </si>
  <si>
    <r>
      <t>10</t>
    </r>
    <r>
      <rPr>
        <i/>
        <vertAlign val="superscript"/>
        <sz val="11"/>
        <color theme="1"/>
        <rFont val="Arial"/>
        <family val="2"/>
      </rPr>
      <t xml:space="preserve">-3 </t>
    </r>
    <r>
      <rPr>
        <i/>
        <sz val="11"/>
        <color theme="1"/>
        <rFont val="Arial"/>
        <family val="2"/>
      </rPr>
      <t>(m</t>
    </r>
    <r>
      <rPr>
        <i/>
        <vertAlign val="superscript"/>
        <sz val="11"/>
        <color theme="1"/>
        <rFont val="Arial"/>
        <family val="2"/>
      </rPr>
      <t>3</t>
    </r>
    <r>
      <rPr>
        <i/>
        <sz val="11"/>
        <color theme="1"/>
        <rFont val="Arial"/>
        <family val="2"/>
      </rPr>
      <t>/kg)</t>
    </r>
  </si>
  <si>
    <t>(kJ/kgK)</t>
  </si>
  <si>
    <t>(Ice)</t>
  </si>
  <si>
    <t>916.8</t>
  </si>
  <si>
    <t>0.01</t>
  </si>
  <si>
    <t>0.6</t>
  </si>
  <si>
    <t>999.8</t>
  </si>
  <si>
    <t>1.00</t>
  </si>
  <si>
    <t>(maximum density)</t>
  </si>
  <si>
    <t>0.9</t>
  </si>
  <si>
    <t>1000.0</t>
  </si>
  <si>
    <t>0.075</t>
  </si>
  <si>
    <t>1.2</t>
  </si>
  <si>
    <t>0.150</t>
  </si>
  <si>
    <t>1.7</t>
  </si>
  <si>
    <t>999.2</t>
  </si>
  <si>
    <r>
      <t>4.1855</t>
    </r>
    <r>
      <rPr>
        <vertAlign val="superscript"/>
        <sz val="11"/>
        <color theme="1"/>
        <rFont val="Arial"/>
        <family val="2"/>
      </rPr>
      <t>1)</t>
    </r>
  </si>
  <si>
    <t>0.223</t>
  </si>
  <si>
    <t>2.3</t>
  </si>
  <si>
    <t>998.3</t>
  </si>
  <si>
    <t>0.296</t>
  </si>
  <si>
    <t>3.2</t>
  </si>
  <si>
    <t>997.1</t>
  </si>
  <si>
    <t>0.367</t>
  </si>
  <si>
    <t>4.3</t>
  </si>
  <si>
    <t>995.7</t>
  </si>
  <si>
    <t>0.438</t>
  </si>
  <si>
    <t>5.6</t>
  </si>
  <si>
    <t>994.1</t>
  </si>
  <si>
    <t>1.01</t>
  </si>
  <si>
    <t>0.505</t>
  </si>
  <si>
    <t>7.7</t>
  </si>
  <si>
    <t>992.3</t>
  </si>
  <si>
    <t>0.581</t>
  </si>
  <si>
    <t>9.6</t>
  </si>
  <si>
    <t>990.2</t>
  </si>
  <si>
    <t>0.637</t>
  </si>
  <si>
    <t>12.5</t>
  </si>
  <si>
    <t>0.707</t>
  </si>
  <si>
    <t>15.7</t>
  </si>
  <si>
    <t>0.767</t>
  </si>
  <si>
    <t>20.0</t>
  </si>
  <si>
    <t>1.02</t>
  </si>
  <si>
    <t>0.832</t>
  </si>
  <si>
    <t>25.0</t>
  </si>
  <si>
    <t>0.893</t>
  </si>
  <si>
    <t>31.3</t>
  </si>
  <si>
    <t>0.966</t>
  </si>
  <si>
    <t>38.6</t>
  </si>
  <si>
    <t>1.03</t>
  </si>
  <si>
    <t>47.5</t>
  </si>
  <si>
    <t>57.8</t>
  </si>
  <si>
    <t>70.0</t>
  </si>
  <si>
    <t>1.04</t>
  </si>
  <si>
    <t>84.5</t>
  </si>
  <si>
    <t>101.33</t>
  </si>
  <si>
    <t>1.05</t>
  </si>
  <si>
    <t>1.06</t>
  </si>
  <si>
    <t>4.26</t>
  </si>
  <si>
    <t>1.07</t>
  </si>
  <si>
    <t>4.27</t>
  </si>
  <si>
    <t>4.28</t>
  </si>
  <si>
    <t>1.08</t>
  </si>
  <si>
    <t>4.29</t>
  </si>
  <si>
    <t>4.30</t>
  </si>
  <si>
    <t>1.09</t>
  </si>
  <si>
    <t>4.32</t>
  </si>
  <si>
    <t>1.10</t>
  </si>
  <si>
    <t>4.34</t>
  </si>
  <si>
    <t>4.35</t>
  </si>
  <si>
    <t>1.11</t>
  </si>
  <si>
    <t>4.36</t>
  </si>
  <si>
    <t>4.38</t>
  </si>
  <si>
    <t>1.12</t>
  </si>
  <si>
    <t>4.39</t>
  </si>
  <si>
    <t>1.13</t>
  </si>
  <si>
    <t>4.42</t>
  </si>
  <si>
    <t>4.45</t>
  </si>
  <si>
    <t>1.14</t>
  </si>
  <si>
    <t>4.46</t>
  </si>
  <si>
    <t>1.15</t>
  </si>
  <si>
    <t>1.16</t>
  </si>
  <si>
    <t>4.51</t>
  </si>
  <si>
    <t>4.63</t>
  </si>
  <si>
    <t>1.20</t>
  </si>
  <si>
    <t>4.65</t>
  </si>
  <si>
    <t>4.78</t>
  </si>
  <si>
    <t>4.87</t>
  </si>
  <si>
    <t>4.98</t>
  </si>
  <si>
    <t>1.32</t>
  </si>
  <si>
    <t>5.20</t>
  </si>
  <si>
    <t>1.40</t>
  </si>
  <si>
    <t>5.65</t>
  </si>
  <si>
    <t>1.53</t>
  </si>
  <si>
    <t>6.86</t>
  </si>
  <si>
    <t>1.74</t>
  </si>
  <si>
    <t>10.1</t>
  </si>
  <si>
    <t>1.90</t>
  </si>
  <si>
    <t>14.6</t>
  </si>
  <si>
    <t>see sheet 2 "Shel Thermia B properties"</t>
  </si>
  <si>
    <t>see sheet 4 "Water properties"</t>
  </si>
  <si>
    <r>
      <t xml:space="preserve">Flow rate </t>
    </r>
    <r>
      <rPr>
        <i/>
        <sz val="11"/>
        <color theme="0"/>
        <rFont val="Arial"/>
        <family val="2"/>
      </rPr>
      <t>Q</t>
    </r>
    <r>
      <rPr>
        <sz val="11"/>
        <color theme="0"/>
        <rFont val="Arial"/>
        <family val="2"/>
      </rPr>
      <t xml:space="preserve"> (volume flow):</t>
    </r>
  </si>
  <si>
    <r>
      <t xml:space="preserve">Power emitted </t>
    </r>
    <r>
      <rPr>
        <i/>
        <sz val="11"/>
        <color theme="0"/>
        <rFont val="Arial"/>
        <family val="2"/>
      </rPr>
      <t>Qe</t>
    </r>
    <r>
      <rPr>
        <sz val="11"/>
        <color theme="0"/>
        <rFont val="Arial"/>
        <family val="2"/>
      </rPr>
      <t>:</t>
    </r>
  </si>
  <si>
    <r>
      <t xml:space="preserve">Temperature outlet </t>
    </r>
    <r>
      <rPr>
        <i/>
        <sz val="11"/>
        <color theme="0"/>
        <rFont val="Arial"/>
        <family val="2"/>
      </rPr>
      <t>Tout</t>
    </r>
    <r>
      <rPr>
        <sz val="11"/>
        <color theme="0"/>
        <rFont val="Arial"/>
        <family val="2"/>
      </rPr>
      <t>:</t>
    </r>
  </si>
  <si>
    <t>Viscosity</t>
  </si>
  <si>
    <t>Heat Capacity</t>
  </si>
  <si>
    <t>mPas</t>
  </si>
  <si>
    <t>kJ/kg*K</t>
  </si>
  <si>
    <t>Thermal conductivity</t>
  </si>
  <si>
    <t xml:space="preserve">W/m*K, </t>
  </si>
  <si>
    <r>
      <t>kg/m</t>
    </r>
    <r>
      <rPr>
        <vertAlign val="superscript"/>
        <sz val="12"/>
        <color theme="1"/>
        <rFont val="Arabic Typesetting"/>
        <family val="4"/>
      </rPr>
      <t>3</t>
    </r>
  </si>
  <si>
    <t>,</t>
  </si>
  <si>
    <t>kg/s</t>
  </si>
  <si>
    <r>
      <t xml:space="preserve">Flow rate </t>
    </r>
    <r>
      <rPr>
        <i/>
        <sz val="11"/>
        <color theme="1"/>
        <rFont val="Arial"/>
        <family val="2"/>
      </rPr>
      <t>Q</t>
    </r>
    <r>
      <rPr>
        <sz val="11"/>
        <color theme="1"/>
        <rFont val="Arial"/>
        <family val="2"/>
      </rPr>
      <t xml:space="preserve"> (mass flow):</t>
    </r>
  </si>
  <si>
    <t>Temperature inlet Tin:</t>
  </si>
  <si>
    <t>Density ρ at ∆T :</t>
  </si>
  <si>
    <t>kg/m3</t>
  </si>
  <si>
    <t>Specific heat capacity  Cp at ∆T:</t>
  </si>
  <si>
    <t>kJ x (kg-1K-1)</t>
  </si>
  <si>
    <t>Power emitted Qe:</t>
  </si>
  <si>
    <t>Flow rate Q (volume flow):</t>
  </si>
  <si>
    <t>Temperature outlet Tout: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</si>
</sst>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vertAlign val="subscript"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sz val="11"/>
      <name val="Arial"/>
      <family val="2"/>
    </font>
    <font>
      <sz val="11"/>
      <color rgb="FF00B0F0"/>
      <name val="Arial"/>
      <family val="2"/>
    </font>
    <font>
      <sz val="10"/>
      <name val="Courier"/>
      <family val="3"/>
    </font>
    <font>
      <sz val="10"/>
      <color indexed="39"/>
      <name val="Courier"/>
      <family val="3"/>
    </font>
    <font>
      <sz val="11"/>
      <color rgb="FFFFFF00"/>
      <name val="Arial"/>
      <family val="2"/>
    </font>
    <font>
      <i/>
      <sz val="11"/>
      <color rgb="FFFFFF00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i/>
      <sz val="11"/>
      <color theme="1"/>
      <name val="Arial"/>
      <family val="2"/>
    </font>
    <font>
      <b/>
      <i/>
      <vertAlign val="subscript"/>
      <sz val="11"/>
      <color theme="1"/>
      <name val="Arial"/>
      <family val="2"/>
    </font>
    <font>
      <i/>
      <vertAlign val="superscript"/>
      <sz val="11"/>
      <color theme="1"/>
      <name val="Arial"/>
      <family val="2"/>
    </font>
    <font>
      <u/>
      <sz val="11"/>
      <color theme="10"/>
      <name val="Arial"/>
      <family val="2"/>
    </font>
    <font>
      <i/>
      <sz val="11"/>
      <color theme="0"/>
      <name val="Arial"/>
      <family val="2"/>
    </font>
    <font>
      <sz val="12"/>
      <color theme="1"/>
      <name val="Arial"/>
      <family val="2"/>
    </font>
    <font>
      <vertAlign val="superscript"/>
      <sz val="12"/>
      <color theme="1"/>
      <name val="Arabic Typesetting"/>
      <family val="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ck">
        <color rgb="FFC0C0C0"/>
      </left>
      <right style="medium">
        <color rgb="FFC0C0C0"/>
      </right>
      <top style="thick">
        <color rgb="FFC0C0C0"/>
      </top>
      <bottom/>
      <diagonal/>
    </border>
    <border>
      <left style="medium">
        <color rgb="FFC0C0C0"/>
      </left>
      <right style="medium">
        <color rgb="FFC0C0C0"/>
      </right>
      <top style="thick">
        <color rgb="FFC0C0C0"/>
      </top>
      <bottom/>
      <diagonal/>
    </border>
    <border>
      <left style="medium">
        <color rgb="FFC0C0C0"/>
      </left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thick">
        <color rgb="FFC0C0C0"/>
      </right>
      <top/>
      <bottom style="medium">
        <color rgb="FFC0C0C0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/>
      <diagonal/>
    </border>
    <border>
      <left style="thick">
        <color rgb="FFC0C0C0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/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thick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17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1" xfId="0" applyFont="1" applyBorder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0" fillId="2" borderId="0" xfId="0" applyFill="1" applyBorder="1"/>
    <xf numFmtId="0" fontId="6" fillId="0" borderId="1" xfId="0" applyFont="1" applyBorder="1"/>
    <xf numFmtId="0" fontId="7" fillId="0" borderId="1" xfId="0" applyFon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Fill="1" applyBorder="1"/>
    <xf numFmtId="0" fontId="8" fillId="0" borderId="0" xfId="1"/>
    <xf numFmtId="0" fontId="9" fillId="0" borderId="0" xfId="1" applyFont="1" applyProtection="1">
      <protection locked="0"/>
    </xf>
    <xf numFmtId="0" fontId="8" fillId="0" borderId="0" xfId="1"/>
    <xf numFmtId="0" fontId="9" fillId="0" borderId="0" xfId="1" applyFont="1" applyProtection="1">
      <protection locked="0"/>
    </xf>
    <xf numFmtId="0" fontId="10" fillId="3" borderId="0" xfId="0" applyFont="1" applyFill="1"/>
    <xf numFmtId="0" fontId="12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7" fillId="0" borderId="14" xfId="2" applyBorder="1" applyAlignment="1">
      <alignment horizontal="center" vertical="center" wrapText="1"/>
    </xf>
    <xf numFmtId="0" fontId="17" fillId="0" borderId="15" xfId="2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7" fillId="0" borderId="23" xfId="2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3" fontId="0" fillId="0" borderId="20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3" fontId="0" fillId="0" borderId="27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2" fontId="0" fillId="2" borderId="0" xfId="0" applyNumberFormat="1" applyFill="1"/>
    <xf numFmtId="0" fontId="6" fillId="2" borderId="0" xfId="0" applyFont="1" applyFill="1" applyBorder="1"/>
    <xf numFmtId="0" fontId="0" fillId="2" borderId="19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3" fontId="0" fillId="2" borderId="20" xfId="0" applyNumberFormat="1" applyFill="1" applyBorder="1" applyAlignment="1">
      <alignment horizontal="center" vertical="center" wrapText="1"/>
    </xf>
    <xf numFmtId="0" fontId="13" fillId="4" borderId="7" xfId="0" applyFont="1" applyFill="1" applyBorder="1"/>
    <xf numFmtId="0" fontId="0" fillId="0" borderId="28" xfId="0" applyBorder="1" applyAlignment="1">
      <alignment horizontal="center" vertical="center"/>
    </xf>
    <xf numFmtId="0" fontId="19" fillId="0" borderId="29" xfId="0" applyFont="1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9" fillId="0" borderId="32" xfId="0" applyFont="1" applyBorder="1" applyAlignment="1">
      <alignment vertical="center"/>
    </xf>
    <xf numFmtId="0" fontId="0" fillId="0" borderId="33" xfId="0" applyBorder="1" applyAlignment="1">
      <alignment horizontal="center" vertical="center"/>
    </xf>
    <xf numFmtId="0" fontId="19" fillId="0" borderId="34" xfId="0" applyFont="1" applyBorder="1" applyAlignment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7" fillId="5" borderId="15" xfId="2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3" fontId="0" fillId="5" borderId="11" xfId="0" applyNumberForma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13" fillId="2" borderId="8" xfId="0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3300"/>
      <color rgb="FF3399FF"/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20</xdr:col>
      <xdr:colOff>104775</xdr:colOff>
      <xdr:row>20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04875"/>
          <a:ext cx="13858875" cy="284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561975</xdr:colOff>
      <xdr:row>26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592175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ngineeringtoolbox.com/density-specific-weight-gravity-d_290.html" TargetMode="External"/><Relationship Id="rId2" Type="http://schemas.openxmlformats.org/officeDocument/2006/relationships/hyperlink" Target="http://www.engineeringtoolbox.com/pressure-d_587.html" TargetMode="External"/><Relationship Id="rId1" Type="http://schemas.openxmlformats.org/officeDocument/2006/relationships/hyperlink" Target="http://www.engineeringtoolbox.com/temperature-d_291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engineeringtoolbox.com/ice-thermal-properties-d_576.html" TargetMode="External"/><Relationship Id="rId4" Type="http://schemas.openxmlformats.org/officeDocument/2006/relationships/hyperlink" Target="http://www.engineeringtoolbox.com/specific-heat-capacity-d_339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6"/>
  <sheetViews>
    <sheetView tabSelected="1" topLeftCell="A10" zoomScaleNormal="100" workbookViewId="0">
      <selection activeCell="A10" sqref="A10"/>
    </sheetView>
  </sheetViews>
  <sheetFormatPr defaultRowHeight="13.8" x14ac:dyDescent="0.25"/>
  <cols>
    <col min="2" max="2" width="29.69921875" customWidth="1"/>
    <col min="3" max="3" width="4.5" customWidth="1"/>
    <col min="4" max="4" width="7.69921875" customWidth="1"/>
    <col min="5" max="5" width="12.69921875" customWidth="1"/>
    <col min="6" max="6" width="34.8984375" style="44" customWidth="1"/>
    <col min="7" max="7" width="19.8984375" customWidth="1"/>
    <col min="8" max="8" width="2.09765625" customWidth="1"/>
    <col min="9" max="9" width="10.8984375" bestFit="1" customWidth="1"/>
    <col min="10" max="10" width="3.8984375" customWidth="1"/>
  </cols>
  <sheetData>
    <row r="3" spans="2:10" ht="14.25" x14ac:dyDescent="0.2">
      <c r="B3" s="23" t="s">
        <v>23</v>
      </c>
    </row>
    <row r="5" spans="2:10" ht="15" thickBot="1" x14ac:dyDescent="0.25"/>
    <row r="6" spans="2:10" ht="16.2" thickBot="1" x14ac:dyDescent="0.4">
      <c r="B6" s="8" t="s">
        <v>1</v>
      </c>
      <c r="C6" s="9"/>
      <c r="D6" s="6">
        <v>180</v>
      </c>
      <c r="E6" s="10" t="s">
        <v>0</v>
      </c>
    </row>
    <row r="7" spans="2:10" ht="15" thickBot="1" x14ac:dyDescent="0.25">
      <c r="B7" s="11"/>
      <c r="C7" s="12"/>
      <c r="D7" s="12"/>
      <c r="E7" s="13"/>
    </row>
    <row r="8" spans="2:10" ht="16.2" thickBot="1" x14ac:dyDescent="0.4">
      <c r="B8" s="14" t="s">
        <v>2</v>
      </c>
      <c r="C8" s="5"/>
      <c r="D8" s="6">
        <v>162.50700000000001</v>
      </c>
      <c r="E8" s="15" t="s">
        <v>0</v>
      </c>
    </row>
    <row r="9" spans="2:10" ht="15" thickBot="1" x14ac:dyDescent="0.25">
      <c r="B9" s="11"/>
      <c r="C9" s="12"/>
      <c r="D9" s="12"/>
      <c r="E9" s="13"/>
    </row>
    <row r="10" spans="2:10" ht="15" thickBot="1" x14ac:dyDescent="0.35">
      <c r="B10" s="14" t="s">
        <v>3</v>
      </c>
      <c r="C10" s="5"/>
      <c r="D10" s="7">
        <f>AVERAGE(D6,D8)</f>
        <v>171.2535</v>
      </c>
      <c r="E10" s="15" t="s">
        <v>0</v>
      </c>
    </row>
    <row r="11" spans="2:10" ht="15" thickBot="1" x14ac:dyDescent="0.25">
      <c r="B11" s="11"/>
      <c r="C11" s="12"/>
      <c r="D11" s="12"/>
      <c r="E11" s="13"/>
    </row>
    <row r="12" spans="2:10" ht="17.399999999999999" thickBot="1" x14ac:dyDescent="0.35">
      <c r="B12" s="14" t="s">
        <v>4</v>
      </c>
      <c r="C12" s="5"/>
      <c r="D12" s="1">
        <v>970</v>
      </c>
      <c r="E12" s="15" t="s">
        <v>5</v>
      </c>
      <c r="F12" s="45" t="s">
        <v>140</v>
      </c>
      <c r="G12" s="5" t="s">
        <v>15</v>
      </c>
      <c r="H12" s="2"/>
      <c r="I12" s="48">
        <f>AVERAGE(D6,D8)</f>
        <v>171.2535</v>
      </c>
      <c r="J12" s="2" t="s">
        <v>0</v>
      </c>
    </row>
    <row r="13" spans="2:10" ht="15" thickBot="1" x14ac:dyDescent="0.25">
      <c r="B13" s="11"/>
      <c r="C13" s="12"/>
      <c r="D13" s="12"/>
      <c r="E13" s="13"/>
    </row>
    <row r="14" spans="2:10" ht="17.399999999999999" thickBot="1" x14ac:dyDescent="0.35">
      <c r="B14" s="14" t="s">
        <v>7</v>
      </c>
      <c r="C14" s="5"/>
      <c r="D14" s="1">
        <v>2.39</v>
      </c>
      <c r="E14" s="15" t="s">
        <v>8</v>
      </c>
      <c r="F14" s="45" t="s">
        <v>140</v>
      </c>
      <c r="G14" s="5" t="s">
        <v>15</v>
      </c>
      <c r="H14" s="2"/>
      <c r="I14" s="48">
        <f>AVERAGE(D6,D8)</f>
        <v>171.2535</v>
      </c>
      <c r="J14" s="2" t="s">
        <v>0</v>
      </c>
    </row>
    <row r="15" spans="2:10" ht="15" thickBot="1" x14ac:dyDescent="0.25">
      <c r="B15" s="11"/>
      <c r="C15" s="12"/>
      <c r="D15" s="12"/>
      <c r="E15" s="13"/>
    </row>
    <row r="16" spans="2:10" ht="17.25" thickBot="1" x14ac:dyDescent="0.25">
      <c r="B16" s="14" t="s">
        <v>11</v>
      </c>
      <c r="C16" s="5"/>
      <c r="D16" s="3">
        <v>15.875999999999999</v>
      </c>
      <c r="E16" s="15" t="s">
        <v>6</v>
      </c>
    </row>
    <row r="17" spans="2:10" ht="15" thickBot="1" x14ac:dyDescent="0.25">
      <c r="B17" s="11"/>
      <c r="C17" s="12"/>
      <c r="D17" s="12"/>
      <c r="E17" s="13"/>
    </row>
    <row r="18" spans="2:10" ht="15" thickBot="1" x14ac:dyDescent="0.25">
      <c r="B18" s="52" t="s">
        <v>143</v>
      </c>
      <c r="C18" s="16"/>
      <c r="D18" s="4">
        <f>(D16/3600)*D12*D14*(D6-D8)</f>
        <v>178.84323657899995</v>
      </c>
      <c r="E18" s="17" t="s">
        <v>12</v>
      </c>
    </row>
    <row r="19" spans="2:10" ht="14.25" x14ac:dyDescent="0.2">
      <c r="E19" s="18"/>
      <c r="F19" s="46"/>
    </row>
    <row r="22" spans="2:10" ht="14.25" x14ac:dyDescent="0.2">
      <c r="B22" s="23" t="s">
        <v>24</v>
      </c>
    </row>
    <row r="24" spans="2:10" ht="15" thickBot="1" x14ac:dyDescent="0.25"/>
    <row r="25" spans="2:10" ht="16.2" thickBot="1" x14ac:dyDescent="0.4">
      <c r="B25" s="8" t="s">
        <v>1</v>
      </c>
      <c r="C25" s="9"/>
      <c r="D25" s="6">
        <v>180</v>
      </c>
      <c r="E25" s="10" t="s">
        <v>0</v>
      </c>
    </row>
    <row r="26" spans="2:10" ht="15" thickBot="1" x14ac:dyDescent="0.25">
      <c r="B26" s="11"/>
      <c r="C26" s="12"/>
      <c r="D26" s="12"/>
      <c r="E26" s="13"/>
    </row>
    <row r="27" spans="2:10" ht="16.2" thickBot="1" x14ac:dyDescent="0.4">
      <c r="B27" s="14" t="s">
        <v>2</v>
      </c>
      <c r="C27" s="5"/>
      <c r="D27" s="6">
        <v>158.24670400548635</v>
      </c>
      <c r="E27" s="15" t="s">
        <v>0</v>
      </c>
    </row>
    <row r="28" spans="2:10" ht="15" thickBot="1" x14ac:dyDescent="0.25">
      <c r="B28" s="11"/>
      <c r="C28" s="12"/>
      <c r="D28" s="12"/>
      <c r="E28" s="13"/>
    </row>
    <row r="29" spans="2:10" ht="15" thickBot="1" x14ac:dyDescent="0.35">
      <c r="B29" s="14" t="s">
        <v>3</v>
      </c>
      <c r="C29" s="5"/>
      <c r="D29" s="7">
        <f>AVERAGE(D25,D27)</f>
        <v>169.12335200274316</v>
      </c>
      <c r="E29" s="15" t="s">
        <v>0</v>
      </c>
    </row>
    <row r="30" spans="2:10" ht="15" thickBot="1" x14ac:dyDescent="0.25">
      <c r="B30" s="11"/>
      <c r="C30" s="12"/>
      <c r="D30" s="12"/>
      <c r="E30" s="13"/>
    </row>
    <row r="31" spans="2:10" ht="17.399999999999999" thickBot="1" x14ac:dyDescent="0.35">
      <c r="B31" s="14" t="s">
        <v>4</v>
      </c>
      <c r="C31" s="5"/>
      <c r="D31" s="1">
        <v>772</v>
      </c>
      <c r="E31" s="15" t="s">
        <v>5</v>
      </c>
      <c r="F31" s="45" t="s">
        <v>140</v>
      </c>
      <c r="G31" s="5" t="s">
        <v>15</v>
      </c>
      <c r="H31" s="2"/>
      <c r="I31" s="2">
        <f>AVERAGE(D25,D27)</f>
        <v>169.12335200274316</v>
      </c>
      <c r="J31" s="2" t="s">
        <v>0</v>
      </c>
    </row>
    <row r="32" spans="2:10" ht="15" thickBot="1" x14ac:dyDescent="0.25">
      <c r="B32" s="11"/>
      <c r="C32" s="12"/>
      <c r="D32" s="12"/>
      <c r="E32" s="13"/>
    </row>
    <row r="33" spans="2:10" ht="17.399999999999999" thickBot="1" x14ac:dyDescent="0.35">
      <c r="B33" s="14" t="s">
        <v>7</v>
      </c>
      <c r="C33" s="5"/>
      <c r="D33" s="1">
        <v>2.39</v>
      </c>
      <c r="E33" s="15" t="s">
        <v>8</v>
      </c>
      <c r="F33" s="45" t="s">
        <v>140</v>
      </c>
      <c r="G33" s="5" t="s">
        <v>15</v>
      </c>
      <c r="H33" s="2"/>
      <c r="I33" s="2">
        <f>AVERAGE(D25,D27)</f>
        <v>169.12335200274316</v>
      </c>
      <c r="J33" s="2" t="s">
        <v>0</v>
      </c>
    </row>
    <row r="34" spans="2:10" ht="15" thickBot="1" x14ac:dyDescent="0.25">
      <c r="B34" s="11"/>
      <c r="C34" s="12"/>
      <c r="D34" s="12" t="s">
        <v>152</v>
      </c>
      <c r="E34" s="13"/>
    </row>
    <row r="35" spans="2:10" ht="15" thickBot="1" x14ac:dyDescent="0.25">
      <c r="B35" s="14" t="s">
        <v>13</v>
      </c>
      <c r="C35" s="5"/>
      <c r="D35" s="3">
        <v>177</v>
      </c>
      <c r="E35" s="15" t="s">
        <v>12</v>
      </c>
    </row>
    <row r="36" spans="2:10" ht="15" thickBot="1" x14ac:dyDescent="0.25">
      <c r="B36" s="11"/>
      <c r="C36" s="12"/>
      <c r="D36" s="12"/>
      <c r="E36" s="13"/>
    </row>
    <row r="37" spans="2:10" ht="15" thickBot="1" x14ac:dyDescent="0.25">
      <c r="B37" s="52" t="s">
        <v>142</v>
      </c>
      <c r="C37" s="16"/>
      <c r="D37" s="4">
        <f>((D35/(D33*(D25-D27)))/D31)*3600</f>
        <v>15.875795519988033</v>
      </c>
      <c r="E37" s="17" t="s">
        <v>10</v>
      </c>
    </row>
    <row r="41" spans="2:10" ht="14.25" x14ac:dyDescent="0.2">
      <c r="B41" s="23" t="s">
        <v>25</v>
      </c>
    </row>
    <row r="43" spans="2:10" ht="15" thickBot="1" x14ac:dyDescent="0.25"/>
    <row r="44" spans="2:10" ht="16.2" thickBot="1" x14ac:dyDescent="0.4">
      <c r="B44" s="8" t="s">
        <v>1</v>
      </c>
      <c r="C44" s="9"/>
      <c r="D44" s="6">
        <v>180</v>
      </c>
      <c r="E44" s="10" t="s">
        <v>0</v>
      </c>
    </row>
    <row r="45" spans="2:10" ht="15" thickBot="1" x14ac:dyDescent="0.25">
      <c r="B45" s="11"/>
      <c r="C45" s="12"/>
      <c r="D45" s="12"/>
      <c r="E45" s="13"/>
    </row>
    <row r="46" spans="2:10" ht="15" thickBot="1" x14ac:dyDescent="0.35">
      <c r="B46" s="14" t="s">
        <v>3</v>
      </c>
      <c r="C46" s="5"/>
      <c r="D46" s="7">
        <v>0</v>
      </c>
      <c r="E46" s="15" t="s">
        <v>0</v>
      </c>
    </row>
    <row r="47" spans="2:10" ht="15" thickBot="1" x14ac:dyDescent="0.25">
      <c r="B47" s="11"/>
      <c r="C47" s="12"/>
      <c r="D47" s="12"/>
      <c r="E47" s="13"/>
    </row>
    <row r="48" spans="2:10" ht="17.399999999999999" thickBot="1" x14ac:dyDescent="0.35">
      <c r="B48" s="14" t="s">
        <v>4</v>
      </c>
      <c r="C48" s="5"/>
      <c r="D48" s="1">
        <v>772</v>
      </c>
      <c r="E48" s="15" t="s">
        <v>5</v>
      </c>
      <c r="F48" s="45" t="s">
        <v>140</v>
      </c>
      <c r="G48" s="5" t="s">
        <v>15</v>
      </c>
      <c r="H48" s="2"/>
      <c r="I48" s="47">
        <f>AVERAGE(D44,D56)</f>
        <v>141.48801507028986</v>
      </c>
      <c r="J48" s="2" t="s">
        <v>0</v>
      </c>
    </row>
    <row r="49" spans="2:10" ht="15" thickBot="1" x14ac:dyDescent="0.25">
      <c r="B49" s="11"/>
      <c r="C49" s="12"/>
      <c r="D49" s="12"/>
      <c r="E49" s="13"/>
    </row>
    <row r="50" spans="2:10" ht="17.399999999999999" thickBot="1" x14ac:dyDescent="0.35">
      <c r="B50" s="14" t="s">
        <v>7</v>
      </c>
      <c r="C50" s="5"/>
      <c r="D50" s="1">
        <v>2.3915999999999999</v>
      </c>
      <c r="E50" s="15" t="s">
        <v>8</v>
      </c>
      <c r="F50" s="45" t="s">
        <v>140</v>
      </c>
      <c r="G50" s="5" t="s">
        <v>15</v>
      </c>
      <c r="H50" s="2"/>
      <c r="I50" s="47">
        <f>AVERAGE(D44,D56)</f>
        <v>141.48801507028986</v>
      </c>
      <c r="J50" s="2" t="s">
        <v>0</v>
      </c>
    </row>
    <row r="51" spans="2:10" ht="15" thickBot="1" x14ac:dyDescent="0.25">
      <c r="B51" s="11"/>
      <c r="C51" s="12"/>
      <c r="D51" s="12"/>
      <c r="E51" s="13"/>
    </row>
    <row r="52" spans="2:10" ht="15" thickBot="1" x14ac:dyDescent="0.25">
      <c r="B52" s="14" t="s">
        <v>13</v>
      </c>
      <c r="C52" s="5"/>
      <c r="D52" s="3">
        <v>350</v>
      </c>
      <c r="E52" s="15" t="s">
        <v>12</v>
      </c>
    </row>
    <row r="53" spans="2:10" ht="15" thickBot="1" x14ac:dyDescent="0.25">
      <c r="B53" s="11"/>
      <c r="C53" s="12"/>
      <c r="D53" s="12"/>
      <c r="E53" s="13"/>
    </row>
    <row r="54" spans="2:10" ht="15" thickBot="1" x14ac:dyDescent="0.25">
      <c r="B54" s="14" t="s">
        <v>154</v>
      </c>
      <c r="C54" s="5"/>
      <c r="D54" s="6">
        <v>1.9</v>
      </c>
      <c r="E54" s="15" t="s">
        <v>153</v>
      </c>
    </row>
    <row r="55" spans="2:10" ht="15" thickBot="1" x14ac:dyDescent="0.25">
      <c r="B55" s="11"/>
      <c r="C55" s="12"/>
      <c r="D55" s="12"/>
      <c r="E55" s="13"/>
    </row>
    <row r="56" spans="2:10" ht="15" thickBot="1" x14ac:dyDescent="0.35">
      <c r="B56" s="52" t="s">
        <v>144</v>
      </c>
      <c r="C56" s="16"/>
      <c r="D56" s="4">
        <f>D44-(D52/(D54*D50))</f>
        <v>102.97603014057975</v>
      </c>
      <c r="E56" s="17" t="s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W31"/>
  <sheetViews>
    <sheetView topLeftCell="A4" zoomScale="90" zoomScaleNormal="90" workbookViewId="0">
      <selection activeCell="G35" sqref="G35"/>
    </sheetView>
  </sheetViews>
  <sheetFormatPr defaultRowHeight="13.8" x14ac:dyDescent="0.25"/>
  <cols>
    <col min="1" max="1" width="4.09765625" customWidth="1"/>
    <col min="2" max="2" width="18.5" customWidth="1"/>
  </cols>
  <sheetData>
    <row r="26" spans="2:23" ht="15" thickBot="1" x14ac:dyDescent="0.25"/>
    <row r="27" spans="2:23" ht="24.9" customHeight="1" x14ac:dyDescent="0.25">
      <c r="B27" s="54" t="s">
        <v>26</v>
      </c>
      <c r="C27" s="65" t="s">
        <v>0</v>
      </c>
      <c r="D27" s="62">
        <v>0</v>
      </c>
      <c r="E27" s="55">
        <v>10</v>
      </c>
      <c r="F27" s="55">
        <v>20</v>
      </c>
      <c r="G27" s="55">
        <v>30</v>
      </c>
      <c r="H27" s="55">
        <v>40</v>
      </c>
      <c r="I27" s="55">
        <v>50</v>
      </c>
      <c r="J27" s="55">
        <v>60</v>
      </c>
      <c r="K27" s="55">
        <v>70</v>
      </c>
      <c r="L27" s="55">
        <v>80</v>
      </c>
      <c r="M27" s="55">
        <v>90</v>
      </c>
      <c r="N27" s="55">
        <v>100</v>
      </c>
      <c r="O27" s="55">
        <v>110</v>
      </c>
      <c r="P27" s="55">
        <v>120</v>
      </c>
      <c r="Q27" s="55">
        <v>130</v>
      </c>
      <c r="R27" s="55">
        <v>140</v>
      </c>
      <c r="S27" s="55">
        <v>150</v>
      </c>
      <c r="T27" s="55">
        <v>160</v>
      </c>
      <c r="U27" s="55">
        <v>170</v>
      </c>
      <c r="V27" s="55">
        <v>180</v>
      </c>
      <c r="W27" s="56">
        <v>190</v>
      </c>
    </row>
    <row r="28" spans="2:23" ht="24.9" customHeight="1" x14ac:dyDescent="0.2">
      <c r="B28" s="57" t="s">
        <v>145</v>
      </c>
      <c r="C28" s="66" t="s">
        <v>147</v>
      </c>
      <c r="D28" s="63">
        <v>253.2</v>
      </c>
      <c r="E28" s="53">
        <v>124.1</v>
      </c>
      <c r="F28" s="53">
        <v>67.680000000000007</v>
      </c>
      <c r="G28" s="53">
        <v>40.159999999999997</v>
      </c>
      <c r="H28" s="53">
        <v>25.5</v>
      </c>
      <c r="I28" s="53">
        <v>17.12</v>
      </c>
      <c r="J28" s="53">
        <v>12.03</v>
      </c>
      <c r="K28" s="53">
        <v>8.7850000000000001</v>
      </c>
      <c r="L28" s="53">
        <v>6.6269999999999998</v>
      </c>
      <c r="M28" s="53">
        <v>5.1390000000000002</v>
      </c>
      <c r="N28" s="53">
        <v>4.0819999999999999</v>
      </c>
      <c r="O28" s="53">
        <v>3.3090000000000002</v>
      </c>
      <c r="P28" s="53">
        <v>2.7309999999999999</v>
      </c>
      <c r="Q28" s="53">
        <v>2.29</v>
      </c>
      <c r="R28" s="53">
        <v>1.9470000000000001</v>
      </c>
      <c r="S28" s="53">
        <v>1.6759999999999999</v>
      </c>
      <c r="T28" s="53">
        <v>1.4590000000000001</v>
      </c>
      <c r="U28" s="53">
        <v>1.282</v>
      </c>
      <c r="V28" s="53">
        <v>1.137</v>
      </c>
      <c r="W28" s="58">
        <v>1.016</v>
      </c>
    </row>
    <row r="29" spans="2:23" ht="24.9" customHeight="1" x14ac:dyDescent="0.2">
      <c r="B29" s="57" t="s">
        <v>146</v>
      </c>
      <c r="C29" s="66" t="s">
        <v>148</v>
      </c>
      <c r="D29" s="63">
        <v>1.8089999999999999</v>
      </c>
      <c r="E29" s="53">
        <v>1.845</v>
      </c>
      <c r="F29" s="53">
        <v>1.881</v>
      </c>
      <c r="G29" s="53">
        <v>1.9179999999999999</v>
      </c>
      <c r="H29" s="53">
        <v>1.954</v>
      </c>
      <c r="I29" s="53">
        <v>1.99</v>
      </c>
      <c r="J29" s="53">
        <v>2.0270000000000001</v>
      </c>
      <c r="K29" s="53">
        <v>2.0630000000000002</v>
      </c>
      <c r="L29" s="53">
        <v>2.0990000000000002</v>
      </c>
      <c r="M29" s="53">
        <v>2.1360000000000001</v>
      </c>
      <c r="N29" s="53">
        <v>2.1720000000000002</v>
      </c>
      <c r="O29" s="53">
        <v>2.2080000000000002</v>
      </c>
      <c r="P29" s="53">
        <v>2.2450000000000001</v>
      </c>
      <c r="Q29" s="53">
        <v>2.2810000000000001</v>
      </c>
      <c r="R29" s="53">
        <v>2.3170000000000002</v>
      </c>
      <c r="S29" s="53">
        <v>2.3540000000000001</v>
      </c>
      <c r="T29" s="53">
        <v>2.39</v>
      </c>
      <c r="U29" s="53">
        <v>2.427</v>
      </c>
      <c r="V29" s="53">
        <v>2.4630000000000001</v>
      </c>
      <c r="W29" s="58">
        <v>2.5</v>
      </c>
    </row>
    <row r="30" spans="2:23" ht="24.9" customHeight="1" x14ac:dyDescent="0.2">
      <c r="B30" s="57" t="s">
        <v>149</v>
      </c>
      <c r="C30" s="66" t="s">
        <v>150</v>
      </c>
      <c r="D30" s="63">
        <v>0.13600000000000001</v>
      </c>
      <c r="E30" s="53">
        <v>0.13519999999999999</v>
      </c>
      <c r="F30" s="53">
        <v>0.13450000000000001</v>
      </c>
      <c r="G30" s="53">
        <v>0.13370000000000001</v>
      </c>
      <c r="H30" s="53">
        <v>0.13300000000000001</v>
      </c>
      <c r="I30" s="53">
        <v>0.1323</v>
      </c>
      <c r="J30" s="53">
        <v>0.13150000000000001</v>
      </c>
      <c r="K30" s="53">
        <v>0.1308</v>
      </c>
      <c r="L30" s="53">
        <v>0.13</v>
      </c>
      <c r="M30" s="53">
        <v>0.1293</v>
      </c>
      <c r="N30" s="53">
        <v>0.1285</v>
      </c>
      <c r="O30" s="53">
        <v>0.1278</v>
      </c>
      <c r="P30" s="53">
        <v>0.12709999999999999</v>
      </c>
      <c r="Q30" s="53">
        <v>0.1263</v>
      </c>
      <c r="R30" s="53">
        <v>0.12559999999999999</v>
      </c>
      <c r="S30" s="53">
        <v>0.1249</v>
      </c>
      <c r="T30" s="53">
        <v>0.1241</v>
      </c>
      <c r="U30" s="53">
        <v>0.1234</v>
      </c>
      <c r="V30" s="53">
        <v>0.1227</v>
      </c>
      <c r="W30" s="58">
        <v>0.12189999999999999</v>
      </c>
    </row>
    <row r="31" spans="2:23" ht="24.9" customHeight="1" thickBot="1" x14ac:dyDescent="0.25">
      <c r="B31" s="59" t="s">
        <v>30</v>
      </c>
      <c r="C31" s="67" t="s">
        <v>151</v>
      </c>
      <c r="D31" s="64">
        <v>876</v>
      </c>
      <c r="E31" s="60">
        <v>870</v>
      </c>
      <c r="F31" s="60">
        <v>863</v>
      </c>
      <c r="G31" s="60">
        <v>857</v>
      </c>
      <c r="H31" s="60">
        <v>850</v>
      </c>
      <c r="I31" s="60">
        <v>844</v>
      </c>
      <c r="J31" s="60">
        <v>837</v>
      </c>
      <c r="K31" s="60">
        <v>831</v>
      </c>
      <c r="L31" s="60">
        <v>824</v>
      </c>
      <c r="M31" s="60">
        <v>818</v>
      </c>
      <c r="N31" s="60">
        <v>811</v>
      </c>
      <c r="O31" s="60">
        <v>805</v>
      </c>
      <c r="P31" s="60">
        <v>798</v>
      </c>
      <c r="Q31" s="60">
        <v>792</v>
      </c>
      <c r="R31" s="60">
        <v>785</v>
      </c>
      <c r="S31" s="60">
        <v>779</v>
      </c>
      <c r="T31" s="60">
        <v>772</v>
      </c>
      <c r="U31" s="60">
        <v>766</v>
      </c>
      <c r="V31" s="60">
        <v>759</v>
      </c>
      <c r="W31" s="61">
        <v>753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56"/>
  <sheetViews>
    <sheetView topLeftCell="A31" zoomScaleNormal="100" workbookViewId="0">
      <selection activeCell="D45" sqref="D45"/>
    </sheetView>
  </sheetViews>
  <sheetFormatPr defaultRowHeight="13.8" x14ac:dyDescent="0.25"/>
  <cols>
    <col min="1" max="1" width="5" customWidth="1"/>
    <col min="2" max="2" width="30.5" customWidth="1"/>
    <col min="3" max="3" width="5.09765625" customWidth="1"/>
    <col min="5" max="5" width="11.09765625" customWidth="1"/>
    <col min="6" max="6" width="31.3984375" style="44" customWidth="1"/>
    <col min="7" max="7" width="18.19921875" customWidth="1"/>
    <col min="8" max="8" width="3.5" customWidth="1"/>
    <col min="9" max="9" width="4.09765625" customWidth="1"/>
    <col min="10" max="11" width="3.8984375" customWidth="1"/>
    <col min="12" max="12" width="24.59765625" customWidth="1"/>
    <col min="13" max="13" width="6.8984375" customWidth="1"/>
    <col min="15" max="15" width="12" customWidth="1"/>
  </cols>
  <sheetData>
    <row r="3" spans="2:10" ht="14.25" x14ac:dyDescent="0.2">
      <c r="B3" s="23" t="s">
        <v>23</v>
      </c>
    </row>
    <row r="5" spans="2:10" ht="15" thickBot="1" x14ac:dyDescent="0.25"/>
    <row r="6" spans="2:10" ht="16.2" thickBot="1" x14ac:dyDescent="0.4">
      <c r="B6" s="8" t="s">
        <v>1</v>
      </c>
      <c r="C6" s="9"/>
      <c r="D6" s="6">
        <v>70</v>
      </c>
      <c r="E6" s="10" t="s">
        <v>0</v>
      </c>
    </row>
    <row r="7" spans="2:10" ht="15" thickBot="1" x14ac:dyDescent="0.25">
      <c r="B7" s="11"/>
      <c r="C7" s="12"/>
      <c r="D7" s="12"/>
      <c r="E7" s="13"/>
    </row>
    <row r="8" spans="2:10" ht="16.2" thickBot="1" x14ac:dyDescent="0.4">
      <c r="B8" s="14" t="s">
        <v>2</v>
      </c>
      <c r="C8" s="5"/>
      <c r="D8" s="6">
        <v>90</v>
      </c>
      <c r="E8" s="15" t="s">
        <v>0</v>
      </c>
    </row>
    <row r="9" spans="2:10" ht="15" thickBot="1" x14ac:dyDescent="0.25">
      <c r="B9" s="11"/>
      <c r="C9" s="12"/>
      <c r="D9" s="12"/>
      <c r="E9" s="13"/>
    </row>
    <row r="10" spans="2:10" ht="15" thickBot="1" x14ac:dyDescent="0.35">
      <c r="B10" s="14" t="s">
        <v>3</v>
      </c>
      <c r="C10" s="5"/>
      <c r="D10" s="7">
        <f>ABS(AVERAGE(D6,D8))</f>
        <v>80</v>
      </c>
      <c r="E10" s="15" t="s">
        <v>0</v>
      </c>
    </row>
    <row r="11" spans="2:10" ht="15" thickBot="1" x14ac:dyDescent="0.25">
      <c r="B11" s="11"/>
      <c r="C11" s="12"/>
      <c r="D11" s="12"/>
      <c r="E11" s="13"/>
    </row>
    <row r="12" spans="2:10" ht="17.399999999999999" thickBot="1" x14ac:dyDescent="0.35">
      <c r="B12" s="14" t="s">
        <v>4</v>
      </c>
      <c r="C12" s="5"/>
      <c r="D12" s="1">
        <v>972</v>
      </c>
      <c r="E12" s="15" t="s">
        <v>5</v>
      </c>
      <c r="F12" s="45" t="s">
        <v>141</v>
      </c>
      <c r="G12" s="5" t="s">
        <v>15</v>
      </c>
      <c r="H12" s="2"/>
      <c r="I12" s="2">
        <f>ABS(AVERAGE(D6,D8))</f>
        <v>80</v>
      </c>
      <c r="J12" s="2" t="s">
        <v>0</v>
      </c>
    </row>
    <row r="13" spans="2:10" ht="15" thickBot="1" x14ac:dyDescent="0.25">
      <c r="B13" s="11"/>
      <c r="C13" s="12"/>
      <c r="D13" s="12"/>
      <c r="E13" s="13"/>
    </row>
    <row r="14" spans="2:10" ht="17.399999999999999" thickBot="1" x14ac:dyDescent="0.35">
      <c r="B14" s="14" t="s">
        <v>7</v>
      </c>
      <c r="C14" s="5"/>
      <c r="D14" s="1">
        <v>4.1980000000000004</v>
      </c>
      <c r="E14" s="15" t="s">
        <v>8</v>
      </c>
      <c r="F14" s="45" t="s">
        <v>141</v>
      </c>
      <c r="G14" s="5" t="s">
        <v>15</v>
      </c>
      <c r="H14" s="2"/>
      <c r="I14" s="2">
        <f>ABS(AVERAGE(D6,D8))</f>
        <v>80</v>
      </c>
      <c r="J14" s="2" t="s">
        <v>0</v>
      </c>
    </row>
    <row r="15" spans="2:10" ht="15" thickBot="1" x14ac:dyDescent="0.25">
      <c r="B15" s="11"/>
      <c r="C15" s="12"/>
      <c r="D15" s="12"/>
      <c r="E15" s="13"/>
    </row>
    <row r="16" spans="2:10" ht="17.25" thickBot="1" x14ac:dyDescent="0.25">
      <c r="B16" s="14" t="s">
        <v>11</v>
      </c>
      <c r="C16" s="5"/>
      <c r="D16" s="3">
        <v>6.12</v>
      </c>
      <c r="E16" s="15" t="s">
        <v>6</v>
      </c>
    </row>
    <row r="17" spans="2:10" ht="15" thickBot="1" x14ac:dyDescent="0.25">
      <c r="B17" s="11"/>
      <c r="C17" s="12"/>
      <c r="D17" s="12"/>
      <c r="E17" s="13"/>
    </row>
    <row r="18" spans="2:10" ht="15" thickBot="1" x14ac:dyDescent="0.25">
      <c r="B18" s="52" t="s">
        <v>143</v>
      </c>
      <c r="C18" s="16"/>
      <c r="D18" s="4">
        <f>(D16/3600)*D12*D14*ABS((D6-D8))</f>
        <v>138.73550400000002</v>
      </c>
      <c r="E18" s="17" t="s">
        <v>12</v>
      </c>
    </row>
    <row r="19" spans="2:10" ht="14.25" x14ac:dyDescent="0.2">
      <c r="E19" s="18"/>
      <c r="F19" s="46"/>
    </row>
    <row r="22" spans="2:10" ht="14.25" x14ac:dyDescent="0.2">
      <c r="B22" s="23" t="s">
        <v>24</v>
      </c>
    </row>
    <row r="24" spans="2:10" ht="15" thickBot="1" x14ac:dyDescent="0.25"/>
    <row r="25" spans="2:10" ht="16.2" thickBot="1" x14ac:dyDescent="0.4">
      <c r="B25" s="8" t="s">
        <v>1</v>
      </c>
      <c r="C25" s="9"/>
      <c r="D25" s="6">
        <v>50.1</v>
      </c>
      <c r="E25" s="10" t="s">
        <v>0</v>
      </c>
    </row>
    <row r="26" spans="2:10" ht="15" thickBot="1" x14ac:dyDescent="0.25">
      <c r="B26" s="11"/>
      <c r="C26" s="12"/>
      <c r="D26" s="12"/>
      <c r="E26" s="13"/>
    </row>
    <row r="27" spans="2:10" ht="16.2" thickBot="1" x14ac:dyDescent="0.4">
      <c r="B27" s="14" t="s">
        <v>2</v>
      </c>
      <c r="C27" s="5"/>
      <c r="D27" s="6">
        <v>38</v>
      </c>
      <c r="E27" s="15" t="s">
        <v>0</v>
      </c>
    </row>
    <row r="28" spans="2:10" ht="15" thickBot="1" x14ac:dyDescent="0.25">
      <c r="B28" s="11"/>
      <c r="C28" s="12"/>
      <c r="D28" s="12"/>
      <c r="E28" s="13"/>
    </row>
    <row r="29" spans="2:10" ht="15" thickBot="1" x14ac:dyDescent="0.35">
      <c r="B29" s="14" t="s">
        <v>3</v>
      </c>
      <c r="C29" s="5"/>
      <c r="D29" s="7">
        <f>ABS(AVERAGE(D25,D27))</f>
        <v>44.05</v>
      </c>
      <c r="E29" s="15" t="s">
        <v>0</v>
      </c>
    </row>
    <row r="30" spans="2:10" ht="15" thickBot="1" x14ac:dyDescent="0.25">
      <c r="B30" s="11"/>
      <c r="C30" s="12"/>
      <c r="D30" s="12"/>
      <c r="E30" s="13"/>
    </row>
    <row r="31" spans="2:10" ht="17.399999999999999" thickBot="1" x14ac:dyDescent="0.35">
      <c r="B31" s="14" t="s">
        <v>4</v>
      </c>
      <c r="C31" s="5"/>
      <c r="D31" s="1">
        <v>993</v>
      </c>
      <c r="E31" s="15" t="s">
        <v>5</v>
      </c>
      <c r="F31" s="45" t="s">
        <v>141</v>
      </c>
      <c r="G31" s="5" t="s">
        <v>15</v>
      </c>
      <c r="H31" s="2"/>
      <c r="I31" s="2">
        <f>ABS(AVERAGE(D25,D27))</f>
        <v>44.05</v>
      </c>
      <c r="J31" s="2" t="s">
        <v>0</v>
      </c>
    </row>
    <row r="32" spans="2:10" ht="15" thickBot="1" x14ac:dyDescent="0.25">
      <c r="B32" s="11"/>
      <c r="C32" s="12"/>
      <c r="D32" s="12"/>
      <c r="E32" s="13"/>
    </row>
    <row r="33" spans="2:15" ht="17.399999999999999" thickBot="1" x14ac:dyDescent="0.35">
      <c r="B33" s="14" t="s">
        <v>7</v>
      </c>
      <c r="C33" s="5"/>
      <c r="D33" s="1">
        <v>4.1779999999999999</v>
      </c>
      <c r="E33" s="15" t="s">
        <v>8</v>
      </c>
      <c r="F33" s="45" t="s">
        <v>141</v>
      </c>
      <c r="G33" s="5" t="s">
        <v>15</v>
      </c>
      <c r="H33" s="2"/>
      <c r="I33" s="2">
        <f>ABS(AVERAGE(D25,D27))</f>
        <v>44.05</v>
      </c>
      <c r="J33" s="2" t="s">
        <v>0</v>
      </c>
    </row>
    <row r="34" spans="2:15" ht="15" thickBot="1" x14ac:dyDescent="0.25">
      <c r="B34" s="11"/>
      <c r="C34" s="12"/>
      <c r="D34" s="12"/>
      <c r="E34" s="13"/>
    </row>
    <row r="35" spans="2:15" ht="15" thickBot="1" x14ac:dyDescent="0.25">
      <c r="B35" s="14" t="s">
        <v>13</v>
      </c>
      <c r="C35" s="5"/>
      <c r="D35" s="3">
        <v>1278</v>
      </c>
      <c r="E35" s="15" t="s">
        <v>12</v>
      </c>
    </row>
    <row r="36" spans="2:15" ht="15" thickBot="1" x14ac:dyDescent="0.25">
      <c r="B36" s="11"/>
      <c r="C36" s="12"/>
      <c r="D36" s="12"/>
      <c r="E36" s="13"/>
    </row>
    <row r="37" spans="2:15" ht="15" thickBot="1" x14ac:dyDescent="0.25">
      <c r="B37" s="52" t="s">
        <v>142</v>
      </c>
      <c r="C37" s="16"/>
      <c r="D37" s="4">
        <f>((D35/(D33*ABS(D25-D27)))/D31)*3600</f>
        <v>91.649542238146125</v>
      </c>
      <c r="E37" s="17" t="s">
        <v>10</v>
      </c>
    </row>
    <row r="41" spans="2:15" ht="14.25" x14ac:dyDescent="0.2">
      <c r="B41" s="23" t="s">
        <v>25</v>
      </c>
    </row>
    <row r="43" spans="2:15" ht="15" thickBot="1" x14ac:dyDescent="0.25"/>
    <row r="44" spans="2:15" ht="16.2" thickBot="1" x14ac:dyDescent="0.4">
      <c r="B44" s="8" t="s">
        <v>1</v>
      </c>
      <c r="C44" s="9"/>
      <c r="D44" s="6">
        <v>33</v>
      </c>
      <c r="E44" s="10" t="s">
        <v>0</v>
      </c>
      <c r="L44" s="8" t="s">
        <v>162</v>
      </c>
      <c r="M44" s="9"/>
      <c r="N44" s="3">
        <v>38</v>
      </c>
      <c r="O44" s="10" t="s">
        <v>0</v>
      </c>
    </row>
    <row r="45" spans="2:15" ht="15" thickBot="1" x14ac:dyDescent="0.25">
      <c r="B45" s="11"/>
      <c r="C45" s="12"/>
      <c r="D45" s="12"/>
      <c r="E45" s="13"/>
      <c r="L45" s="11"/>
      <c r="M45" s="12"/>
      <c r="N45" s="12"/>
      <c r="O45" s="13"/>
    </row>
    <row r="46" spans="2:15" ht="15" thickBot="1" x14ac:dyDescent="0.35">
      <c r="B46" s="14" t="s">
        <v>3</v>
      </c>
      <c r="C46" s="5"/>
      <c r="D46" s="7">
        <f>ABS(AVERAGE(D44,D56))</f>
        <v>31.295211933303037</v>
      </c>
      <c r="E46" s="15" t="s">
        <v>0</v>
      </c>
      <c r="L46" s="14" t="s">
        <v>15</v>
      </c>
      <c r="M46" s="5"/>
      <c r="N46" s="3">
        <f>ABS(AVERAGE(N44,N56))</f>
        <v>39.729326751174725</v>
      </c>
      <c r="O46" s="15" t="s">
        <v>0</v>
      </c>
    </row>
    <row r="47" spans="2:15" ht="15" thickBot="1" x14ac:dyDescent="0.25">
      <c r="B47" s="11"/>
      <c r="C47" s="12"/>
      <c r="D47" s="12"/>
      <c r="E47" s="13"/>
      <c r="L47" s="11"/>
      <c r="M47" s="12"/>
      <c r="N47" s="12"/>
      <c r="O47" s="13"/>
    </row>
    <row r="48" spans="2:15" ht="17.399999999999999" thickBot="1" x14ac:dyDescent="0.35">
      <c r="B48" s="14" t="s">
        <v>4</v>
      </c>
      <c r="C48" s="5"/>
      <c r="D48" s="1">
        <v>990</v>
      </c>
      <c r="E48" s="15" t="s">
        <v>5</v>
      </c>
      <c r="F48" s="45" t="s">
        <v>141</v>
      </c>
      <c r="G48" s="5" t="s">
        <v>15</v>
      </c>
      <c r="H48" s="2"/>
      <c r="I48" s="2">
        <f>ABS(AVERAGE(D44,D56))</f>
        <v>31.295211933303037</v>
      </c>
      <c r="J48" s="2" t="s">
        <v>0</v>
      </c>
      <c r="L48" s="14" t="s">
        <v>156</v>
      </c>
      <c r="M48" s="5"/>
      <c r="N48" s="3">
        <v>972</v>
      </c>
      <c r="O48" s="15" t="s">
        <v>157</v>
      </c>
    </row>
    <row r="49" spans="2:15" ht="15" thickBot="1" x14ac:dyDescent="0.25">
      <c r="B49" s="11"/>
      <c r="C49" s="12"/>
      <c r="D49" s="12"/>
      <c r="E49" s="13"/>
      <c r="L49" s="11"/>
      <c r="M49" s="12"/>
      <c r="N49" s="12"/>
      <c r="O49" s="13"/>
    </row>
    <row r="50" spans="2:15" ht="17.399999999999999" thickBot="1" x14ac:dyDescent="0.35">
      <c r="B50" s="14" t="s">
        <v>7</v>
      </c>
      <c r="C50" s="5"/>
      <c r="D50" s="1">
        <v>4.181</v>
      </c>
      <c r="E50" s="15" t="s">
        <v>8</v>
      </c>
      <c r="F50" s="45" t="s">
        <v>141</v>
      </c>
      <c r="G50" s="5" t="s">
        <v>15</v>
      </c>
      <c r="H50" s="2"/>
      <c r="I50" s="2">
        <f>ABS(AVERAGE(D44,D56))</f>
        <v>31.295211933303037</v>
      </c>
      <c r="J50" s="2" t="s">
        <v>0</v>
      </c>
      <c r="L50" s="14" t="s">
        <v>158</v>
      </c>
      <c r="M50" s="5"/>
      <c r="N50" s="3">
        <v>4.1980000000000004</v>
      </c>
      <c r="O50" s="15" t="s">
        <v>159</v>
      </c>
    </row>
    <row r="51" spans="2:15" ht="14.4" thickBot="1" x14ac:dyDescent="0.3">
      <c r="B51" s="11"/>
      <c r="C51" s="12"/>
      <c r="D51" s="12"/>
      <c r="E51" s="13"/>
      <c r="L51" s="11"/>
      <c r="M51" s="12"/>
      <c r="N51" s="12"/>
      <c r="O51" s="13"/>
    </row>
    <row r="52" spans="2:15" ht="15" thickBot="1" x14ac:dyDescent="0.35">
      <c r="B52" s="14" t="s">
        <v>13</v>
      </c>
      <c r="C52" s="5"/>
      <c r="D52" s="3">
        <v>2556</v>
      </c>
      <c r="E52" s="15" t="s">
        <v>12</v>
      </c>
      <c r="L52" s="14" t="s">
        <v>160</v>
      </c>
      <c r="M52" s="5"/>
      <c r="N52" s="3">
        <v>2556</v>
      </c>
      <c r="O52" s="15" t="s">
        <v>12</v>
      </c>
    </row>
    <row r="53" spans="2:15" ht="14.4" thickBot="1" x14ac:dyDescent="0.3">
      <c r="B53" s="11"/>
      <c r="C53" s="12"/>
      <c r="D53" s="12"/>
      <c r="E53" s="13"/>
      <c r="L53" s="11"/>
      <c r="M53" s="12"/>
      <c r="N53" s="12"/>
      <c r="O53" s="13"/>
    </row>
    <row r="54" spans="2:15" ht="15" thickBot="1" x14ac:dyDescent="0.35">
      <c r="B54" s="14" t="s">
        <v>14</v>
      </c>
      <c r="C54" s="5"/>
      <c r="D54" s="6">
        <v>652</v>
      </c>
      <c r="E54" s="15" t="s">
        <v>10</v>
      </c>
      <c r="L54" s="14" t="s">
        <v>161</v>
      </c>
      <c r="M54" s="5"/>
      <c r="N54" s="3">
        <v>652</v>
      </c>
      <c r="O54" s="15" t="s">
        <v>10</v>
      </c>
    </row>
    <row r="55" spans="2:15" ht="14.4" thickBot="1" x14ac:dyDescent="0.3">
      <c r="B55" s="11"/>
      <c r="C55" s="12"/>
      <c r="D55" s="12"/>
      <c r="E55" s="13"/>
      <c r="L55" s="11"/>
      <c r="M55" s="12"/>
      <c r="N55" s="12"/>
      <c r="O55" s="13"/>
    </row>
    <row r="56" spans="2:15" ht="15" thickBot="1" x14ac:dyDescent="0.35">
      <c r="B56" s="52" t="s">
        <v>144</v>
      </c>
      <c r="C56" s="16"/>
      <c r="D56" s="4">
        <f>D44-(D52/(D50*(D54/3600)*D48))</f>
        <v>29.59042386660607</v>
      </c>
      <c r="E56" s="17" t="s">
        <v>0</v>
      </c>
      <c r="L56" s="52" t="s">
        <v>155</v>
      </c>
      <c r="M56" s="74"/>
      <c r="N56" s="4">
        <f>N44+(N52/(N50*(N54/3600)*N48))</f>
        <v>41.458653502349449</v>
      </c>
      <c r="O56" s="17" t="s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0"/>
  <sheetViews>
    <sheetView topLeftCell="A2" zoomScale="80" zoomScaleNormal="80" workbookViewId="0">
      <selection activeCell="J10" sqref="J10"/>
    </sheetView>
  </sheetViews>
  <sheetFormatPr defaultRowHeight="13.8" x14ac:dyDescent="0.25"/>
  <cols>
    <col min="2" max="2" width="16.5" customWidth="1"/>
    <col min="3" max="3" width="16.19921875" customWidth="1"/>
    <col min="4" max="4" width="16.3984375" customWidth="1"/>
    <col min="5" max="5" width="14" customWidth="1"/>
    <col min="6" max="6" width="14.69921875" customWidth="1"/>
    <col min="7" max="7" width="15.69921875" customWidth="1"/>
  </cols>
  <sheetData>
    <row r="1" spans="2:7" ht="15" thickBot="1" x14ac:dyDescent="0.25"/>
    <row r="2" spans="2:7" ht="30.75" thickTop="1" x14ac:dyDescent="0.2">
      <c r="B2" s="27" t="s">
        <v>26</v>
      </c>
      <c r="C2" s="28" t="s">
        <v>28</v>
      </c>
      <c r="D2" s="68" t="s">
        <v>30</v>
      </c>
      <c r="E2" s="29" t="s">
        <v>32</v>
      </c>
      <c r="F2" s="68" t="s">
        <v>34</v>
      </c>
      <c r="G2" s="30" t="s">
        <v>36</v>
      </c>
    </row>
    <row r="3" spans="2:7" ht="16.8" thickBot="1" x14ac:dyDescent="0.3">
      <c r="B3" s="31" t="s">
        <v>27</v>
      </c>
      <c r="C3" s="24" t="s">
        <v>29</v>
      </c>
      <c r="D3" s="69" t="s">
        <v>31</v>
      </c>
      <c r="E3" s="24" t="s">
        <v>33</v>
      </c>
      <c r="F3" s="69" t="s">
        <v>35</v>
      </c>
      <c r="G3" s="32" t="s">
        <v>37</v>
      </c>
    </row>
    <row r="4" spans="2:7" ht="17.25" thickBot="1" x14ac:dyDescent="0.25">
      <c r="B4" s="33" t="s">
        <v>38</v>
      </c>
      <c r="C4" s="25" t="s">
        <v>39</v>
      </c>
      <c r="D4" s="70" t="s">
        <v>40</v>
      </c>
      <c r="E4" s="25" t="s">
        <v>41</v>
      </c>
      <c r="F4" s="70" t="s">
        <v>42</v>
      </c>
      <c r="G4" s="34" t="s">
        <v>42</v>
      </c>
    </row>
    <row r="5" spans="2:7" x14ac:dyDescent="0.25">
      <c r="B5" s="35">
        <v>0</v>
      </c>
      <c r="C5" s="75"/>
      <c r="D5" s="77" t="s">
        <v>44</v>
      </c>
      <c r="E5" s="75"/>
      <c r="F5" s="77"/>
      <c r="G5" s="79"/>
    </row>
    <row r="6" spans="2:7" ht="14.4" thickBot="1" x14ac:dyDescent="0.3">
      <c r="B6" s="36" t="s">
        <v>43</v>
      </c>
      <c r="C6" s="76"/>
      <c r="D6" s="78"/>
      <c r="E6" s="76"/>
      <c r="F6" s="78"/>
      <c r="G6" s="80"/>
    </row>
    <row r="7" spans="2:7" ht="15" thickBot="1" x14ac:dyDescent="0.25">
      <c r="B7" s="37" t="s">
        <v>45</v>
      </c>
      <c r="C7" s="26" t="s">
        <v>46</v>
      </c>
      <c r="D7" s="72" t="s">
        <v>47</v>
      </c>
      <c r="E7" s="26" t="s">
        <v>48</v>
      </c>
      <c r="F7" s="71">
        <v>4210</v>
      </c>
      <c r="G7" s="38">
        <v>0</v>
      </c>
    </row>
    <row r="8" spans="2:7" x14ac:dyDescent="0.25">
      <c r="B8" s="35">
        <v>4</v>
      </c>
      <c r="C8" s="75" t="s">
        <v>50</v>
      </c>
      <c r="D8" s="77" t="s">
        <v>51</v>
      </c>
      <c r="E8" s="75"/>
      <c r="F8" s="77"/>
      <c r="G8" s="79"/>
    </row>
    <row r="9" spans="2:7" ht="14.4" thickBot="1" x14ac:dyDescent="0.3">
      <c r="B9" s="39" t="s">
        <v>49</v>
      </c>
      <c r="C9" s="76"/>
      <c r="D9" s="78"/>
      <c r="E9" s="76"/>
      <c r="F9" s="78"/>
      <c r="G9" s="80"/>
    </row>
    <row r="10" spans="2:7" ht="15" thickBot="1" x14ac:dyDescent="0.25">
      <c r="B10" s="37">
        <v>5</v>
      </c>
      <c r="C10" s="26" t="s">
        <v>50</v>
      </c>
      <c r="D10" s="72" t="s">
        <v>51</v>
      </c>
      <c r="E10" s="26" t="s">
        <v>48</v>
      </c>
      <c r="F10" s="71">
        <v>4204</v>
      </c>
      <c r="G10" s="38" t="s">
        <v>52</v>
      </c>
    </row>
    <row r="11" spans="2:7" ht="15" thickBot="1" x14ac:dyDescent="0.25">
      <c r="B11" s="37">
        <v>10</v>
      </c>
      <c r="C11" s="26" t="s">
        <v>53</v>
      </c>
      <c r="D11" s="72" t="s">
        <v>47</v>
      </c>
      <c r="E11" s="26" t="s">
        <v>48</v>
      </c>
      <c r="F11" s="71">
        <v>4193</v>
      </c>
      <c r="G11" s="38" t="s">
        <v>54</v>
      </c>
    </row>
    <row r="12" spans="2:7" ht="17.25" thickBot="1" x14ac:dyDescent="0.25">
      <c r="B12" s="37">
        <v>15</v>
      </c>
      <c r="C12" s="26" t="s">
        <v>55</v>
      </c>
      <c r="D12" s="72" t="s">
        <v>56</v>
      </c>
      <c r="E12" s="26" t="s">
        <v>48</v>
      </c>
      <c r="F12" s="72" t="s">
        <v>57</v>
      </c>
      <c r="G12" s="38" t="s">
        <v>58</v>
      </c>
    </row>
    <row r="13" spans="2:7" ht="15" thickBot="1" x14ac:dyDescent="0.25">
      <c r="B13" s="37">
        <v>20</v>
      </c>
      <c r="C13" s="26" t="s">
        <v>59</v>
      </c>
      <c r="D13" s="72" t="s">
        <v>60</v>
      </c>
      <c r="E13" s="26" t="s">
        <v>48</v>
      </c>
      <c r="F13" s="71">
        <v>4183</v>
      </c>
      <c r="G13" s="38" t="s">
        <v>61</v>
      </c>
    </row>
    <row r="14" spans="2:7" ht="15" thickBot="1" x14ac:dyDescent="0.25">
      <c r="B14" s="37">
        <v>25</v>
      </c>
      <c r="C14" s="26" t="s">
        <v>62</v>
      </c>
      <c r="D14" s="72" t="s">
        <v>63</v>
      </c>
      <c r="E14" s="26" t="s">
        <v>48</v>
      </c>
      <c r="F14" s="71">
        <v>4181</v>
      </c>
      <c r="G14" s="38" t="s">
        <v>64</v>
      </c>
    </row>
    <row r="15" spans="2:7" ht="15" thickBot="1" x14ac:dyDescent="0.25">
      <c r="B15" s="37">
        <v>30</v>
      </c>
      <c r="C15" s="26" t="s">
        <v>65</v>
      </c>
      <c r="D15" s="72" t="s">
        <v>66</v>
      </c>
      <c r="E15" s="26" t="s">
        <v>48</v>
      </c>
      <c r="F15" s="71">
        <v>4179</v>
      </c>
      <c r="G15" s="38" t="s">
        <v>67</v>
      </c>
    </row>
    <row r="16" spans="2:7" ht="15" thickBot="1" x14ac:dyDescent="0.25">
      <c r="B16" s="37">
        <v>35</v>
      </c>
      <c r="C16" s="26" t="s">
        <v>68</v>
      </c>
      <c r="D16" s="72" t="s">
        <v>69</v>
      </c>
      <c r="E16" s="26" t="s">
        <v>70</v>
      </c>
      <c r="F16" s="71">
        <v>4178</v>
      </c>
      <c r="G16" s="38" t="s">
        <v>71</v>
      </c>
    </row>
    <row r="17" spans="2:7" ht="15" thickBot="1" x14ac:dyDescent="0.25">
      <c r="B17" s="37">
        <v>40</v>
      </c>
      <c r="C17" s="26" t="s">
        <v>72</v>
      </c>
      <c r="D17" s="72" t="s">
        <v>73</v>
      </c>
      <c r="E17" s="26" t="s">
        <v>70</v>
      </c>
      <c r="F17" s="71">
        <v>4179</v>
      </c>
      <c r="G17" s="38" t="s">
        <v>74</v>
      </c>
    </row>
    <row r="18" spans="2:7" ht="15" thickBot="1" x14ac:dyDescent="0.25">
      <c r="B18" s="37">
        <v>45</v>
      </c>
      <c r="C18" s="26" t="s">
        <v>75</v>
      </c>
      <c r="D18" s="72" t="s">
        <v>76</v>
      </c>
      <c r="E18" s="26" t="s">
        <v>70</v>
      </c>
      <c r="F18" s="71">
        <v>4181</v>
      </c>
      <c r="G18" s="38" t="s">
        <v>77</v>
      </c>
    </row>
    <row r="19" spans="2:7" ht="15" thickBot="1" x14ac:dyDescent="0.25">
      <c r="B19" s="37">
        <v>50</v>
      </c>
      <c r="C19" s="26" t="s">
        <v>78</v>
      </c>
      <c r="D19" s="72">
        <v>988</v>
      </c>
      <c r="E19" s="26" t="s">
        <v>70</v>
      </c>
      <c r="F19" s="71">
        <v>4182</v>
      </c>
      <c r="G19" s="38" t="s">
        <v>79</v>
      </c>
    </row>
    <row r="20" spans="2:7" ht="15" thickBot="1" x14ac:dyDescent="0.25">
      <c r="B20" s="37">
        <v>55</v>
      </c>
      <c r="C20" s="26" t="s">
        <v>80</v>
      </c>
      <c r="D20" s="72">
        <v>986</v>
      </c>
      <c r="E20" s="26" t="s">
        <v>70</v>
      </c>
      <c r="F20" s="71">
        <v>4183</v>
      </c>
      <c r="G20" s="38" t="s">
        <v>81</v>
      </c>
    </row>
    <row r="21" spans="2:7" ht="15" thickBot="1" x14ac:dyDescent="0.25">
      <c r="B21" s="37">
        <v>60</v>
      </c>
      <c r="C21" s="26" t="s">
        <v>82</v>
      </c>
      <c r="D21" s="72">
        <v>983</v>
      </c>
      <c r="E21" s="26" t="s">
        <v>83</v>
      </c>
      <c r="F21" s="71">
        <v>4185</v>
      </c>
      <c r="G21" s="38" t="s">
        <v>84</v>
      </c>
    </row>
    <row r="22" spans="2:7" ht="15" thickBot="1" x14ac:dyDescent="0.25">
      <c r="B22" s="37">
        <v>65</v>
      </c>
      <c r="C22" s="26" t="s">
        <v>85</v>
      </c>
      <c r="D22" s="72">
        <v>980</v>
      </c>
      <c r="E22" s="26" t="s">
        <v>83</v>
      </c>
      <c r="F22" s="71">
        <v>4188</v>
      </c>
      <c r="G22" s="38" t="s">
        <v>86</v>
      </c>
    </row>
    <row r="23" spans="2:7" ht="15" thickBot="1" x14ac:dyDescent="0.25">
      <c r="B23" s="37">
        <v>70</v>
      </c>
      <c r="C23" s="26" t="s">
        <v>87</v>
      </c>
      <c r="D23" s="72">
        <v>978</v>
      </c>
      <c r="E23" s="26" t="s">
        <v>83</v>
      </c>
      <c r="F23" s="71">
        <v>4191</v>
      </c>
      <c r="G23" s="38" t="s">
        <v>88</v>
      </c>
    </row>
    <row r="24" spans="2:7" ht="15" thickBot="1" x14ac:dyDescent="0.25">
      <c r="B24" s="37">
        <v>75</v>
      </c>
      <c r="C24" s="26" t="s">
        <v>89</v>
      </c>
      <c r="D24" s="72">
        <v>975</v>
      </c>
      <c r="E24" s="26" t="s">
        <v>90</v>
      </c>
      <c r="F24" s="71">
        <v>4194</v>
      </c>
      <c r="G24" s="40">
        <v>1016</v>
      </c>
    </row>
    <row r="25" spans="2:7" ht="15" thickBot="1" x14ac:dyDescent="0.25">
      <c r="B25" s="49">
        <v>80</v>
      </c>
      <c r="C25" s="50" t="s">
        <v>91</v>
      </c>
      <c r="D25" s="72">
        <v>972</v>
      </c>
      <c r="E25" s="50" t="s">
        <v>90</v>
      </c>
      <c r="F25" s="71">
        <v>4198</v>
      </c>
      <c r="G25" s="51">
        <v>1076</v>
      </c>
    </row>
    <row r="26" spans="2:7" ht="15" thickBot="1" x14ac:dyDescent="0.25">
      <c r="B26" s="37">
        <v>85</v>
      </c>
      <c r="C26" s="26" t="s">
        <v>92</v>
      </c>
      <c r="D26" s="72">
        <v>968</v>
      </c>
      <c r="E26" s="26" t="s">
        <v>90</v>
      </c>
      <c r="F26" s="71">
        <v>4203</v>
      </c>
      <c r="G26" s="40">
        <v>1134</v>
      </c>
    </row>
    <row r="27" spans="2:7" ht="15" thickBot="1" x14ac:dyDescent="0.25">
      <c r="B27" s="37">
        <v>90</v>
      </c>
      <c r="C27" s="26" t="s">
        <v>93</v>
      </c>
      <c r="D27" s="72">
        <v>965</v>
      </c>
      <c r="E27" s="26" t="s">
        <v>94</v>
      </c>
      <c r="F27" s="71">
        <v>4208</v>
      </c>
      <c r="G27" s="40">
        <v>1192</v>
      </c>
    </row>
    <row r="28" spans="2:7" ht="15" thickBot="1" x14ac:dyDescent="0.25">
      <c r="B28" s="37">
        <v>95</v>
      </c>
      <c r="C28" s="26" t="s">
        <v>95</v>
      </c>
      <c r="D28" s="72">
        <v>962</v>
      </c>
      <c r="E28" s="26" t="s">
        <v>94</v>
      </c>
      <c r="F28" s="71">
        <v>4213</v>
      </c>
      <c r="G28" s="40">
        <v>1250</v>
      </c>
    </row>
    <row r="29" spans="2:7" ht="15" thickBot="1" x14ac:dyDescent="0.25">
      <c r="B29" s="37">
        <v>100</v>
      </c>
      <c r="C29" s="26" t="s">
        <v>96</v>
      </c>
      <c r="D29" s="72">
        <v>958</v>
      </c>
      <c r="E29" s="26" t="s">
        <v>94</v>
      </c>
      <c r="F29" s="71">
        <v>4219</v>
      </c>
      <c r="G29" s="40">
        <v>1307</v>
      </c>
    </row>
    <row r="30" spans="2:7" ht="15" thickBot="1" x14ac:dyDescent="0.25">
      <c r="B30" s="37">
        <v>105</v>
      </c>
      <c r="C30" s="26">
        <v>121</v>
      </c>
      <c r="D30" s="72">
        <v>954</v>
      </c>
      <c r="E30" s="26" t="s">
        <v>97</v>
      </c>
      <c r="F30" s="71">
        <v>4226</v>
      </c>
      <c r="G30" s="40">
        <v>1382</v>
      </c>
    </row>
    <row r="31" spans="2:7" ht="15" thickBot="1" x14ac:dyDescent="0.25">
      <c r="B31" s="37">
        <v>110</v>
      </c>
      <c r="C31" s="26">
        <v>143</v>
      </c>
      <c r="D31" s="72">
        <v>951</v>
      </c>
      <c r="E31" s="26" t="s">
        <v>97</v>
      </c>
      <c r="F31" s="71">
        <v>4233</v>
      </c>
      <c r="G31" s="40">
        <v>1418</v>
      </c>
    </row>
    <row r="32" spans="2:7" ht="15" thickBot="1" x14ac:dyDescent="0.25">
      <c r="B32" s="37">
        <v>115</v>
      </c>
      <c r="C32" s="26">
        <v>169</v>
      </c>
      <c r="D32" s="72">
        <v>947</v>
      </c>
      <c r="E32" s="26" t="s">
        <v>98</v>
      </c>
      <c r="F32" s="71">
        <v>4240</v>
      </c>
      <c r="G32" s="40">
        <v>1473</v>
      </c>
    </row>
    <row r="33" spans="2:7" ht="15" thickBot="1" x14ac:dyDescent="0.25">
      <c r="B33" s="37">
        <v>120</v>
      </c>
      <c r="C33" s="26">
        <v>199</v>
      </c>
      <c r="D33" s="72">
        <v>943</v>
      </c>
      <c r="E33" s="26" t="s">
        <v>98</v>
      </c>
      <c r="F33" s="71">
        <v>4248</v>
      </c>
      <c r="G33" s="40">
        <v>1527</v>
      </c>
    </row>
    <row r="34" spans="2:7" ht="15" thickBot="1" x14ac:dyDescent="0.25">
      <c r="B34" s="37">
        <v>125</v>
      </c>
      <c r="C34" s="26">
        <v>228</v>
      </c>
      <c r="D34" s="72">
        <v>939</v>
      </c>
      <c r="E34" s="26" t="s">
        <v>98</v>
      </c>
      <c r="F34" s="72" t="s">
        <v>99</v>
      </c>
      <c r="G34" s="40">
        <v>1565</v>
      </c>
    </row>
    <row r="35" spans="2:7" ht="15" thickBot="1" x14ac:dyDescent="0.25">
      <c r="B35" s="37">
        <v>130</v>
      </c>
      <c r="C35" s="26">
        <v>270</v>
      </c>
      <c r="D35" s="72">
        <v>935</v>
      </c>
      <c r="E35" s="26" t="s">
        <v>100</v>
      </c>
      <c r="F35" s="72" t="s">
        <v>101</v>
      </c>
      <c r="G35" s="40">
        <v>1635</v>
      </c>
    </row>
    <row r="36" spans="2:7" ht="15" thickBot="1" x14ac:dyDescent="0.25">
      <c r="B36" s="37">
        <v>135</v>
      </c>
      <c r="C36" s="26">
        <v>313</v>
      </c>
      <c r="D36" s="72">
        <v>931</v>
      </c>
      <c r="E36" s="26" t="s">
        <v>100</v>
      </c>
      <c r="F36" s="72" t="s">
        <v>102</v>
      </c>
      <c r="G36" s="40">
        <v>1687</v>
      </c>
    </row>
    <row r="37" spans="2:7" ht="15" thickBot="1" x14ac:dyDescent="0.25">
      <c r="B37" s="37">
        <v>140</v>
      </c>
      <c r="C37" s="26">
        <v>361</v>
      </c>
      <c r="D37" s="72">
        <v>926</v>
      </c>
      <c r="E37" s="26" t="s">
        <v>103</v>
      </c>
      <c r="F37" s="72" t="s">
        <v>104</v>
      </c>
      <c r="G37" s="40">
        <v>1739</v>
      </c>
    </row>
    <row r="38" spans="2:7" ht="15" thickBot="1" x14ac:dyDescent="0.25">
      <c r="B38" s="37">
        <v>145</v>
      </c>
      <c r="C38" s="26">
        <v>416</v>
      </c>
      <c r="D38" s="72">
        <v>922</v>
      </c>
      <c r="E38" s="26" t="s">
        <v>103</v>
      </c>
      <c r="F38" s="72" t="s">
        <v>105</v>
      </c>
      <c r="G38" s="40">
        <v>1790</v>
      </c>
    </row>
    <row r="39" spans="2:7" ht="15" thickBot="1" x14ac:dyDescent="0.25">
      <c r="B39" s="37">
        <v>150</v>
      </c>
      <c r="C39" s="26">
        <v>477</v>
      </c>
      <c r="D39" s="72">
        <v>918</v>
      </c>
      <c r="E39" s="26" t="s">
        <v>106</v>
      </c>
      <c r="F39" s="72" t="s">
        <v>107</v>
      </c>
      <c r="G39" s="40">
        <v>1842</v>
      </c>
    </row>
    <row r="40" spans="2:7" ht="15" thickBot="1" x14ac:dyDescent="0.25">
      <c r="B40" s="37">
        <v>155</v>
      </c>
      <c r="C40" s="26">
        <v>543</v>
      </c>
      <c r="D40" s="72">
        <v>912</v>
      </c>
      <c r="E40" s="26" t="s">
        <v>108</v>
      </c>
      <c r="F40" s="72" t="s">
        <v>109</v>
      </c>
      <c r="G40" s="40">
        <v>1892</v>
      </c>
    </row>
    <row r="41" spans="2:7" ht="15" thickBot="1" x14ac:dyDescent="0.25">
      <c r="B41" s="37">
        <v>160</v>
      </c>
      <c r="C41" s="26">
        <v>618</v>
      </c>
      <c r="D41" s="72">
        <v>907</v>
      </c>
      <c r="E41" s="26" t="s">
        <v>108</v>
      </c>
      <c r="F41" s="72" t="s">
        <v>110</v>
      </c>
      <c r="G41" s="40">
        <v>1942</v>
      </c>
    </row>
    <row r="42" spans="2:7" ht="15" thickBot="1" x14ac:dyDescent="0.25">
      <c r="B42" s="37">
        <v>165</v>
      </c>
      <c r="C42" s="26">
        <v>701</v>
      </c>
      <c r="D42" s="72">
        <v>902</v>
      </c>
      <c r="E42" s="26" t="s">
        <v>111</v>
      </c>
      <c r="F42" s="72" t="s">
        <v>112</v>
      </c>
      <c r="G42" s="40">
        <v>1992</v>
      </c>
    </row>
    <row r="43" spans="2:7" ht="15" thickBot="1" x14ac:dyDescent="0.25">
      <c r="B43" s="37">
        <v>170</v>
      </c>
      <c r="C43" s="26">
        <v>792</v>
      </c>
      <c r="D43" s="72">
        <v>897</v>
      </c>
      <c r="E43" s="26" t="s">
        <v>111</v>
      </c>
      <c r="F43" s="72" t="s">
        <v>113</v>
      </c>
      <c r="G43" s="40">
        <v>2041</v>
      </c>
    </row>
    <row r="44" spans="2:7" ht="15" thickBot="1" x14ac:dyDescent="0.25">
      <c r="B44" s="37">
        <v>175</v>
      </c>
      <c r="C44" s="26">
        <v>890</v>
      </c>
      <c r="D44" s="72">
        <v>893</v>
      </c>
      <c r="E44" s="26" t="s">
        <v>114</v>
      </c>
      <c r="F44" s="72" t="s">
        <v>115</v>
      </c>
      <c r="G44" s="40">
        <v>2090</v>
      </c>
    </row>
    <row r="45" spans="2:7" ht="14.4" thickBot="1" x14ac:dyDescent="0.3">
      <c r="B45" s="37">
        <v>180</v>
      </c>
      <c r="C45" s="26">
        <v>1000</v>
      </c>
      <c r="D45" s="72">
        <v>887</v>
      </c>
      <c r="E45" s="26" t="s">
        <v>116</v>
      </c>
      <c r="F45" s="72" t="s">
        <v>117</v>
      </c>
      <c r="G45" s="40">
        <v>2138</v>
      </c>
    </row>
    <row r="46" spans="2:7" ht="14.4" thickBot="1" x14ac:dyDescent="0.3">
      <c r="B46" s="37">
        <v>185</v>
      </c>
      <c r="C46" s="26">
        <v>1120</v>
      </c>
      <c r="D46" s="72">
        <v>882</v>
      </c>
      <c r="E46" s="26" t="s">
        <v>116</v>
      </c>
      <c r="F46" s="72" t="s">
        <v>118</v>
      </c>
      <c r="G46" s="40">
        <v>2187</v>
      </c>
    </row>
    <row r="47" spans="2:7" ht="14.4" thickBot="1" x14ac:dyDescent="0.3">
      <c r="B47" s="37">
        <v>190</v>
      </c>
      <c r="C47" s="26">
        <v>1260</v>
      </c>
      <c r="D47" s="72">
        <v>876</v>
      </c>
      <c r="E47" s="26" t="s">
        <v>119</v>
      </c>
      <c r="F47" s="72" t="s">
        <v>120</v>
      </c>
      <c r="G47" s="40">
        <v>2236</v>
      </c>
    </row>
    <row r="48" spans="2:7" ht="14.4" thickBot="1" x14ac:dyDescent="0.3">
      <c r="B48" s="37">
        <v>195</v>
      </c>
      <c r="C48" s="26">
        <v>1400</v>
      </c>
      <c r="D48" s="72">
        <v>870</v>
      </c>
      <c r="E48" s="26" t="s">
        <v>121</v>
      </c>
      <c r="F48" s="72"/>
      <c r="G48" s="40">
        <v>2282</v>
      </c>
    </row>
    <row r="49" spans="2:7" ht="14.4" thickBot="1" x14ac:dyDescent="0.3">
      <c r="B49" s="37">
        <v>200</v>
      </c>
      <c r="C49" s="26">
        <v>1550</v>
      </c>
      <c r="D49" s="72">
        <v>864</v>
      </c>
      <c r="E49" s="26" t="s">
        <v>122</v>
      </c>
      <c r="F49" s="72" t="s">
        <v>123</v>
      </c>
      <c r="G49" s="40">
        <v>2329</v>
      </c>
    </row>
    <row r="50" spans="2:7" ht="14.4" thickBot="1" x14ac:dyDescent="0.3">
      <c r="B50" s="37">
        <v>220</v>
      </c>
      <c r="C50" s="26"/>
      <c r="D50" s="72">
        <v>840</v>
      </c>
      <c r="E50" s="26"/>
      <c r="F50" s="72" t="s">
        <v>124</v>
      </c>
      <c r="G50" s="38"/>
    </row>
    <row r="51" spans="2:7" ht="14.4" thickBot="1" x14ac:dyDescent="0.3">
      <c r="B51" s="37">
        <v>225</v>
      </c>
      <c r="C51" s="26">
        <v>2550</v>
      </c>
      <c r="D51" s="72">
        <v>834</v>
      </c>
      <c r="E51" s="26" t="s">
        <v>125</v>
      </c>
      <c r="F51" s="72" t="s">
        <v>126</v>
      </c>
      <c r="G51" s="40">
        <v>2569</v>
      </c>
    </row>
    <row r="52" spans="2:7" ht="14.4" thickBot="1" x14ac:dyDescent="0.3">
      <c r="B52" s="37">
        <v>240</v>
      </c>
      <c r="C52" s="26"/>
      <c r="D52" s="72">
        <v>814</v>
      </c>
      <c r="E52" s="26"/>
      <c r="F52" s="72" t="s">
        <v>127</v>
      </c>
      <c r="G52" s="38"/>
    </row>
    <row r="53" spans="2:7" ht="14.4" thickBot="1" x14ac:dyDescent="0.3">
      <c r="B53" s="37">
        <v>250</v>
      </c>
      <c r="C53" s="26">
        <v>3990</v>
      </c>
      <c r="D53" s="72">
        <v>799</v>
      </c>
      <c r="E53" s="26">
        <v>125</v>
      </c>
      <c r="F53" s="72" t="s">
        <v>128</v>
      </c>
      <c r="G53" s="40">
        <v>2797</v>
      </c>
    </row>
    <row r="54" spans="2:7" ht="14.4" thickBot="1" x14ac:dyDescent="0.3">
      <c r="B54" s="37">
        <v>260</v>
      </c>
      <c r="C54" s="26"/>
      <c r="D54" s="72">
        <v>784</v>
      </c>
      <c r="E54" s="26"/>
      <c r="F54" s="72" t="s">
        <v>129</v>
      </c>
      <c r="G54" s="38"/>
    </row>
    <row r="55" spans="2:7" ht="14.4" thickBot="1" x14ac:dyDescent="0.3">
      <c r="B55" s="37">
        <v>275</v>
      </c>
      <c r="C55" s="26">
        <v>5950</v>
      </c>
      <c r="D55" s="72">
        <v>756</v>
      </c>
      <c r="E55" s="26" t="s">
        <v>130</v>
      </c>
      <c r="F55" s="72" t="s">
        <v>131</v>
      </c>
      <c r="G55" s="40">
        <v>3022</v>
      </c>
    </row>
    <row r="56" spans="2:7" ht="14.4" thickBot="1" x14ac:dyDescent="0.3">
      <c r="B56" s="37">
        <v>300</v>
      </c>
      <c r="C56" s="26">
        <v>8600</v>
      </c>
      <c r="D56" s="72">
        <v>714</v>
      </c>
      <c r="E56" s="26" t="s">
        <v>132</v>
      </c>
      <c r="F56" s="72" t="s">
        <v>133</v>
      </c>
      <c r="G56" s="40">
        <v>3256</v>
      </c>
    </row>
    <row r="57" spans="2:7" ht="14.4" thickBot="1" x14ac:dyDescent="0.3">
      <c r="B57" s="37">
        <v>325</v>
      </c>
      <c r="C57" s="26">
        <v>12130</v>
      </c>
      <c r="D57" s="72">
        <v>654</v>
      </c>
      <c r="E57" s="26" t="s">
        <v>134</v>
      </c>
      <c r="F57" s="72" t="s">
        <v>135</v>
      </c>
      <c r="G57" s="40">
        <v>3501</v>
      </c>
    </row>
    <row r="58" spans="2:7" ht="14.4" thickBot="1" x14ac:dyDescent="0.3">
      <c r="B58" s="37">
        <v>350</v>
      </c>
      <c r="C58" s="26">
        <v>16540</v>
      </c>
      <c r="D58" s="72">
        <v>575</v>
      </c>
      <c r="E58" s="26" t="s">
        <v>136</v>
      </c>
      <c r="F58" s="72" t="s">
        <v>137</v>
      </c>
      <c r="G58" s="40">
        <v>3781</v>
      </c>
    </row>
    <row r="59" spans="2:7" ht="14.4" thickBot="1" x14ac:dyDescent="0.3">
      <c r="B59" s="41">
        <v>360</v>
      </c>
      <c r="C59" s="42">
        <v>18680</v>
      </c>
      <c r="D59" s="73">
        <v>528</v>
      </c>
      <c r="E59" s="42" t="s">
        <v>138</v>
      </c>
      <c r="F59" s="73" t="s">
        <v>139</v>
      </c>
      <c r="G59" s="43">
        <v>3921</v>
      </c>
    </row>
    <row r="60" spans="2:7" ht="14.4" thickTop="1" x14ac:dyDescent="0.25"/>
  </sheetData>
  <mergeCells count="10">
    <mergeCell ref="C8:C9"/>
    <mergeCell ref="D8:D9"/>
    <mergeCell ref="E8:E9"/>
    <mergeCell ref="F8:F9"/>
    <mergeCell ref="G8:G9"/>
    <mergeCell ref="C5:C6"/>
    <mergeCell ref="D5:D6"/>
    <mergeCell ref="E5:E6"/>
    <mergeCell ref="F5:F6"/>
    <mergeCell ref="G5:G6"/>
  </mergeCells>
  <hyperlinks>
    <hyperlink ref="B2" r:id="rId1" display="http://www.engineeringtoolbox.com/temperature-d_291.html"/>
    <hyperlink ref="C2" r:id="rId2" display="http://www.engineeringtoolbox.com/pressure-d_587.html"/>
    <hyperlink ref="D2" r:id="rId3" display="http://www.engineeringtoolbox.com/density-specific-weight-gravity-d_290.html"/>
    <hyperlink ref="F2" r:id="rId4" display="http://www.engineeringtoolbox.com/specific-heat-capacity-d_339.html"/>
    <hyperlink ref="B6" r:id="rId5" display="http://www.engineeringtoolbox.com/ice-thermal-properties-d_576.html"/>
  </hyperlinks>
  <pageMargins left="0.7" right="0.7" top="0.75" bottom="0.75" header="0.3" footer="0.3"/>
  <pageSetup paperSize="9" orientation="portrait" verticalDpi="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7" sqref="B7"/>
    </sheetView>
  </sheetViews>
  <sheetFormatPr defaultRowHeight="13.8" x14ac:dyDescent="0.25"/>
  <sheetData>
    <row r="1" spans="1:3" ht="14.25" x14ac:dyDescent="0.2">
      <c r="A1" s="21" t="s">
        <v>16</v>
      </c>
      <c r="B1" s="21"/>
      <c r="C1" s="21"/>
    </row>
    <row r="2" spans="1:3" ht="14.25" x14ac:dyDescent="0.2">
      <c r="A2" s="19"/>
      <c r="B2" s="19"/>
      <c r="C2" s="19"/>
    </row>
    <row r="3" spans="1:3" ht="14.25" x14ac:dyDescent="0.2">
      <c r="A3" s="21" t="s">
        <v>17</v>
      </c>
      <c r="B3" s="22">
        <v>1278</v>
      </c>
      <c r="C3" s="21" t="s">
        <v>12</v>
      </c>
    </row>
    <row r="4" spans="1:3" ht="14.25" x14ac:dyDescent="0.2">
      <c r="A4" s="19"/>
      <c r="B4" s="20"/>
      <c r="C4" s="19"/>
    </row>
    <row r="5" spans="1:3" x14ac:dyDescent="0.25">
      <c r="A5" s="21" t="s">
        <v>18</v>
      </c>
      <c r="B5" s="22">
        <v>39.700000000000003</v>
      </c>
      <c r="C5" s="21" t="s">
        <v>0</v>
      </c>
    </row>
    <row r="6" spans="1:3" x14ac:dyDescent="0.25">
      <c r="A6" s="21" t="s">
        <v>19</v>
      </c>
      <c r="B6" s="22">
        <v>40</v>
      </c>
      <c r="C6" s="21" t="s">
        <v>0</v>
      </c>
    </row>
    <row r="7" spans="1:3" x14ac:dyDescent="0.25">
      <c r="A7" s="21" t="s">
        <v>20</v>
      </c>
      <c r="B7" s="21">
        <f>ABS(B5-B6)</f>
        <v>0.29999999999999716</v>
      </c>
      <c r="C7" s="21" t="s">
        <v>0</v>
      </c>
    </row>
    <row r="8" spans="1:3" ht="14.25" x14ac:dyDescent="0.2">
      <c r="A8" s="19"/>
      <c r="B8" s="19"/>
      <c r="C8" s="19"/>
    </row>
    <row r="9" spans="1:3" ht="14.25" x14ac:dyDescent="0.2">
      <c r="A9" s="21" t="s">
        <v>9</v>
      </c>
      <c r="B9" s="21">
        <f>0.86*B3/B7</f>
        <v>3663.6000000000345</v>
      </c>
      <c r="C9" s="21" t="s">
        <v>10</v>
      </c>
    </row>
    <row r="10" spans="1:3" ht="14.25" x14ac:dyDescent="0.2">
      <c r="A10" s="19"/>
      <c r="B10" s="19"/>
      <c r="C10" s="19"/>
    </row>
    <row r="12" spans="1:3" ht="14.25" x14ac:dyDescent="0.2">
      <c r="A12" s="21" t="s">
        <v>9</v>
      </c>
      <c r="B12" s="22">
        <v>10</v>
      </c>
      <c r="C12" s="21" t="s">
        <v>10</v>
      </c>
    </row>
    <row r="13" spans="1:3" x14ac:dyDescent="0.25">
      <c r="A13" s="21" t="s">
        <v>21</v>
      </c>
      <c r="B13" s="22">
        <v>38</v>
      </c>
      <c r="C13" s="21" t="s">
        <v>0</v>
      </c>
    </row>
    <row r="14" spans="1:3" x14ac:dyDescent="0.25">
      <c r="A14" s="21" t="s">
        <v>22</v>
      </c>
      <c r="B14" s="22">
        <v>45</v>
      </c>
      <c r="C14" s="21" t="s">
        <v>0</v>
      </c>
    </row>
    <row r="15" spans="1:3" x14ac:dyDescent="0.25">
      <c r="A15" s="21" t="s">
        <v>20</v>
      </c>
      <c r="B15" s="21">
        <f>ABS(B13-B14)</f>
        <v>7</v>
      </c>
      <c r="C15" s="21" t="s">
        <v>0</v>
      </c>
    </row>
    <row r="16" spans="1:3" ht="14.25" x14ac:dyDescent="0.2">
      <c r="A16" s="19"/>
      <c r="B16" s="19"/>
      <c r="C16" s="19"/>
    </row>
    <row r="17" spans="1:3" ht="14.25" x14ac:dyDescent="0.2">
      <c r="A17" s="21" t="s">
        <v>17</v>
      </c>
      <c r="B17" s="21">
        <f>(B12*B15)/0.86</f>
        <v>81.395348837209298</v>
      </c>
      <c r="C17" s="21" t="s">
        <v>12</v>
      </c>
    </row>
    <row r="18" spans="1:3" ht="14.25" x14ac:dyDescent="0.2">
      <c r="A18" s="19"/>
      <c r="B18" s="19"/>
      <c r="C18" s="19"/>
    </row>
    <row r="20" spans="1:3" ht="14.25" x14ac:dyDescent="0.2">
      <c r="A20" s="21" t="s">
        <v>17</v>
      </c>
      <c r="B20" s="22">
        <v>2156</v>
      </c>
      <c r="C20" s="21" t="s">
        <v>12</v>
      </c>
    </row>
    <row r="21" spans="1:3" ht="14.25" x14ac:dyDescent="0.2">
      <c r="A21" s="21" t="s">
        <v>9</v>
      </c>
      <c r="B21" s="22">
        <v>115</v>
      </c>
      <c r="C21" s="21" t="s">
        <v>10</v>
      </c>
    </row>
    <row r="22" spans="1:3" x14ac:dyDescent="0.25">
      <c r="A22" s="21" t="s">
        <v>21</v>
      </c>
      <c r="B22" s="22">
        <v>93</v>
      </c>
      <c r="C22" s="21" t="s">
        <v>0</v>
      </c>
    </row>
    <row r="23" spans="1:3" x14ac:dyDescent="0.25">
      <c r="A23" s="21" t="s">
        <v>20</v>
      </c>
      <c r="B23" s="21">
        <f>B20*0.86/B21</f>
        <v>16.12313043478261</v>
      </c>
      <c r="C23" s="21" t="s">
        <v>0</v>
      </c>
    </row>
    <row r="24" spans="1:3" x14ac:dyDescent="0.25">
      <c r="A24" s="21" t="s">
        <v>22</v>
      </c>
      <c r="B24" s="21">
        <f>B22-B23</f>
        <v>76.87686956521739</v>
      </c>
      <c r="C24" s="21" t="s">
        <v>0</v>
      </c>
    </row>
    <row r="25" spans="1:3" ht="14.25" x14ac:dyDescent="0.2">
      <c r="A25" s="19"/>
      <c r="B25" s="19"/>
      <c r="C2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4" sqref="J34"/>
    </sheetView>
  </sheetViews>
  <sheetFormatPr defaultRowHeight="13.8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Thermal oil calculation</vt:lpstr>
      <vt:lpstr>Shel Thermia B properties</vt:lpstr>
      <vt:lpstr>Water calculation</vt:lpstr>
      <vt:lpstr>Water properties</vt:lpstr>
      <vt:lpstr>Water calculation 2</vt:lpstr>
      <vt:lpstr>IF-180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Markovic, Z (DR Tekenkamer)</dc:creator>
  <cp:lastModifiedBy>Melet, Anton</cp:lastModifiedBy>
  <dcterms:created xsi:type="dcterms:W3CDTF">2014-03-10T09:33:27Z</dcterms:created>
  <dcterms:modified xsi:type="dcterms:W3CDTF">2015-10-21T15:05:42Z</dcterms:modified>
</cp:coreProperties>
</file>