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960" windowHeight="14370"/>
  </bookViews>
  <sheets>
    <sheet name="Diagram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Diagram!$A$1:$E$121</definedName>
  </definedNames>
  <calcPr calcId="145621"/>
</workbook>
</file>

<file path=xl/calcChain.xml><?xml version="1.0" encoding="utf-8"?>
<calcChain xmlns="http://schemas.openxmlformats.org/spreadsheetml/2006/main">
  <c r="B48" i="1" l="1"/>
  <c r="B99" i="1"/>
  <c r="B85" i="1"/>
  <c r="B84" i="1"/>
  <c r="B83" i="1"/>
  <c r="B74" i="1"/>
  <c r="B60" i="1"/>
  <c r="B59" i="1"/>
  <c r="B58" i="1"/>
  <c r="B20" i="1"/>
  <c r="B14" i="1"/>
  <c r="B21" i="1" l="1"/>
</calcChain>
</file>

<file path=xl/sharedStrings.xml><?xml version="1.0" encoding="utf-8"?>
<sst xmlns="http://schemas.openxmlformats.org/spreadsheetml/2006/main" count="160" uniqueCount="79">
  <si>
    <t>Project :</t>
  </si>
  <si>
    <t>Customer</t>
  </si>
  <si>
    <t>Classification society:</t>
  </si>
  <si>
    <t>Calculation of "BRT"</t>
  </si>
  <si>
    <t>L = length between p.p</t>
  </si>
  <si>
    <t>[m]</t>
  </si>
  <si>
    <t>B = breadth</t>
  </si>
  <si>
    <t>C = depth</t>
  </si>
  <si>
    <t>Formula:</t>
  </si>
  <si>
    <t>[ton]</t>
  </si>
  <si>
    <t>Calculation of main bilge line</t>
  </si>
  <si>
    <r>
      <t>d</t>
    </r>
    <r>
      <rPr>
        <i/>
        <vertAlign val="subscript"/>
        <sz val="11"/>
        <rFont val="Arial"/>
        <family val="2"/>
      </rPr>
      <t>1</t>
    </r>
    <r>
      <rPr>
        <i/>
        <sz val="11"/>
        <rFont val="Arial"/>
        <family val="2"/>
      </rPr>
      <t xml:space="preserve"> = nom. width main bilge line</t>
    </r>
  </si>
  <si>
    <t>[mm]</t>
  </si>
  <si>
    <r>
      <t xml:space="preserve">Min. dia </t>
    </r>
    <r>
      <rPr>
        <sz val="11"/>
        <rFont val="Arial"/>
        <family val="2"/>
      </rPr>
      <t>±</t>
    </r>
    <r>
      <rPr>
        <i/>
        <sz val="11"/>
        <rFont val="Arial"/>
        <family val="2"/>
      </rPr>
      <t xml:space="preserve"> 5 [mm]</t>
    </r>
  </si>
  <si>
    <t>Nom. Pipe Size</t>
  </si>
  <si>
    <t>[DN]</t>
  </si>
  <si>
    <t>Outer Diameter</t>
  </si>
  <si>
    <t>Wall Thickness</t>
  </si>
  <si>
    <t>Inner diametre</t>
  </si>
  <si>
    <t>Capacity bilge pump</t>
  </si>
  <si>
    <r>
      <t>Q</t>
    </r>
    <r>
      <rPr>
        <i/>
        <vertAlign val="subscript"/>
        <sz val="11"/>
        <rFont val="Arial"/>
        <family val="2"/>
      </rPr>
      <t xml:space="preserve">1 </t>
    </r>
    <r>
      <rPr>
        <i/>
        <sz val="11"/>
        <rFont val="Arial"/>
        <family val="2"/>
      </rPr>
      <t>Capacity of bilge pump</t>
    </r>
  </si>
  <si>
    <r>
      <t>[m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/h]</t>
    </r>
  </si>
  <si>
    <r>
      <t>d</t>
    </r>
    <r>
      <rPr>
        <i/>
        <vertAlign val="subscript"/>
        <sz val="11"/>
        <rFont val="Arial"/>
        <family val="2"/>
      </rPr>
      <t>2</t>
    </r>
    <r>
      <rPr>
        <i/>
        <sz val="11"/>
        <rFont val="Arial"/>
        <family val="2"/>
      </rPr>
      <t xml:space="preserve"> = nom. Dia selected bilge line</t>
    </r>
  </si>
  <si>
    <t>[cm]</t>
  </si>
  <si>
    <t>v = speed in bilge pump</t>
  </si>
  <si>
    <t>[m/s]</t>
  </si>
  <si>
    <t>Calculations for bilge system</t>
  </si>
  <si>
    <t>01275 - Yun Yang I</t>
  </si>
  <si>
    <t>System data</t>
  </si>
  <si>
    <t>Units</t>
  </si>
  <si>
    <t>SI Metric units</t>
  </si>
  <si>
    <t>Guangzhou Dredging Company, Ltd.</t>
  </si>
  <si>
    <t>China Classification</t>
  </si>
  <si>
    <t>according</t>
  </si>
  <si>
    <t>Part I chap 6 par 5 revision 2014</t>
  </si>
  <si>
    <t>Volume flow rate: Q</t>
  </si>
  <si>
    <t>1.42E-02</t>
  </si>
  <si>
    <t>[m3/s]</t>
  </si>
  <si>
    <t>Pipeline 1</t>
  </si>
  <si>
    <t>Norm</t>
  </si>
  <si>
    <t>C100</t>
  </si>
  <si>
    <t>Rev B</t>
  </si>
  <si>
    <t>DN</t>
  </si>
  <si>
    <t>Fluid</t>
  </si>
  <si>
    <t>Sea water</t>
  </si>
  <si>
    <t>Density</t>
  </si>
  <si>
    <t>[kg/m3]</t>
  </si>
  <si>
    <t>Temperature</t>
  </si>
  <si>
    <t>[°C]</t>
  </si>
  <si>
    <t>Salinity</t>
  </si>
  <si>
    <t>[g/kg]</t>
  </si>
  <si>
    <t>Inner diameter</t>
  </si>
  <si>
    <t>Wall Roughness ε</t>
  </si>
  <si>
    <t>Length</t>
  </si>
  <si>
    <t>Area</t>
  </si>
  <si>
    <t>Relative roughness</t>
  </si>
  <si>
    <t>[-]</t>
  </si>
  <si>
    <t>L/D</t>
  </si>
  <si>
    <t>Flow velocity</t>
  </si>
  <si>
    <t>Velocity head</t>
  </si>
  <si>
    <t>Reynolds No</t>
  </si>
  <si>
    <t>friction factor</t>
  </si>
  <si>
    <t>using eq A-1</t>
  </si>
  <si>
    <t>using eq A-7</t>
  </si>
  <si>
    <t>using eq A-3</t>
  </si>
  <si>
    <t>Energy losses</t>
  </si>
  <si>
    <t>K</t>
  </si>
  <si>
    <t>Qty.</t>
  </si>
  <si>
    <t>Energy loss</t>
  </si>
  <si>
    <t>General</t>
  </si>
  <si>
    <t>Height difference</t>
  </si>
  <si>
    <t>Pipe</t>
  </si>
  <si>
    <t>Entrance</t>
  </si>
  <si>
    <t>Generic Gate valve</t>
  </si>
  <si>
    <t>EC278 Gate valve</t>
  </si>
  <si>
    <t>Total</t>
  </si>
  <si>
    <t>Bend</t>
  </si>
  <si>
    <t>Pipeline n</t>
  </si>
  <si>
    <t>Total energy loss (System)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</si>
</sst>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6" formatCode="_ * #,##0_ ;_ * \-#,##0_ ;_ * &quot;-&quot;??_ ;_ @_ "/>
  </numFmts>
  <fonts count="18" x14ac:knownFonts="1">
    <font>
      <sz val="11"/>
      <color theme="1"/>
      <name val="Arial"/>
      <family val="2"/>
    </font>
    <font>
      <b/>
      <sz val="15"/>
      <color theme="3"/>
      <name val="Arial"/>
      <family val="2"/>
    </font>
    <font>
      <sz val="11"/>
      <color rgb="FF3F3F76"/>
      <name val="Arial"/>
      <family val="2"/>
    </font>
    <font>
      <b/>
      <sz val="11"/>
      <color rgb="FFFA7D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5"/>
      <name val="Arial"/>
      <family val="2"/>
    </font>
    <font>
      <b/>
      <sz val="7"/>
      <name val="Arial"/>
      <family val="2"/>
    </font>
    <font>
      <i/>
      <sz val="11"/>
      <name val="Arial"/>
      <family val="2"/>
    </font>
    <font>
      <sz val="7"/>
      <color theme="1"/>
      <name val="Arial"/>
      <family val="2"/>
    </font>
    <font>
      <sz val="11"/>
      <name val="Arial"/>
      <family val="2"/>
    </font>
    <font>
      <i/>
      <vertAlign val="subscript"/>
      <sz val="11"/>
      <name val="Arial"/>
      <family val="2"/>
    </font>
    <font>
      <vertAlign val="superscript"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E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theme="3" tint="0.39994506668294322"/>
      </left>
      <right/>
      <top style="thick">
        <color theme="3" tint="0.39994506668294322"/>
      </top>
      <bottom/>
      <diagonal/>
    </border>
    <border>
      <left/>
      <right/>
      <top style="thick">
        <color theme="3" tint="0.39994506668294322"/>
      </top>
      <bottom/>
      <diagonal/>
    </border>
    <border>
      <left/>
      <right style="thick">
        <color theme="3" tint="0.39994506668294322"/>
      </right>
      <top style="thick">
        <color theme="3" tint="0.39994506668294322"/>
      </top>
      <bottom/>
      <diagonal/>
    </border>
    <border>
      <left style="thick">
        <color theme="3" tint="0.39994506668294322"/>
      </left>
      <right/>
      <top/>
      <bottom/>
      <diagonal/>
    </border>
    <border>
      <left/>
      <right style="thick">
        <color theme="3" tint="0.39994506668294322"/>
      </right>
      <top/>
      <bottom/>
      <diagonal/>
    </border>
    <border>
      <left style="thick">
        <color theme="3" tint="0.39994506668294322"/>
      </left>
      <right/>
      <top/>
      <bottom style="thick">
        <color theme="3" tint="0.39994506668294322"/>
      </bottom>
      <diagonal/>
    </border>
    <border>
      <left/>
      <right/>
      <top/>
      <bottom style="thick">
        <color theme="3" tint="0.39994506668294322"/>
      </bottom>
      <diagonal/>
    </border>
    <border>
      <left/>
      <right style="thick">
        <color theme="3" tint="0.39994506668294322"/>
      </right>
      <top/>
      <bottom style="thick">
        <color theme="3" tint="0.39994506668294322"/>
      </bottom>
      <diagonal/>
    </border>
    <border>
      <left style="thick">
        <color theme="3" tint="0.39994506668294322"/>
      </left>
      <right/>
      <top style="thick">
        <color theme="3" tint="0.39991454817346722"/>
      </top>
      <bottom/>
      <diagonal/>
    </border>
    <border>
      <left/>
      <right/>
      <top style="thick">
        <color theme="3" tint="0.39991454817346722"/>
      </top>
      <bottom/>
      <diagonal/>
    </border>
    <border>
      <left/>
      <right style="thick">
        <color theme="3" tint="0.39988402966399123"/>
      </right>
      <top style="thick">
        <color theme="3" tint="0.39991454817346722"/>
      </top>
      <bottom/>
      <diagonal/>
    </border>
    <border>
      <left/>
      <right style="thick">
        <color theme="3" tint="0.39988402966399123"/>
      </right>
      <top/>
      <bottom/>
      <diagonal/>
    </border>
    <border>
      <left/>
      <right style="thick">
        <color theme="3" tint="0.39988402966399123"/>
      </right>
      <top/>
      <bottom style="thick">
        <color theme="3" tint="0.39994506668294322"/>
      </bottom>
      <diagonal/>
    </border>
  </borders>
  <cellStyleXfs count="4">
    <xf numFmtId="0" fontId="0" fillId="0" borderId="0"/>
    <xf numFmtId="43" fontId="13" fillId="0" borderId="0" applyFill="0" applyBorder="0" applyAlignment="0" applyProtection="0"/>
    <xf numFmtId="0" fontId="1" fillId="0" borderId="1" applyNumberFormat="0" applyFill="0" applyAlignment="0" applyProtection="0"/>
    <xf numFmtId="0" fontId="13" fillId="0" borderId="0">
      <alignment horizontal="left"/>
    </xf>
  </cellStyleXfs>
  <cellXfs count="71">
    <xf numFmtId="0" fontId="0" fillId="0" borderId="0" xfId="0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7" fillId="2" borderId="5" xfId="0" applyFont="1" applyFill="1" applyBorder="1"/>
    <xf numFmtId="0" fontId="8" fillId="2" borderId="0" xfId="0" applyFont="1" applyFill="1" applyBorder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1" fillId="0" borderId="10" xfId="2" applyBorder="1" applyAlignment="1" applyProtection="1">
      <alignment horizontal="center"/>
    </xf>
    <xf numFmtId="43" fontId="1" fillId="0" borderId="18" xfId="1" applyFont="1" applyBorder="1" applyAlignment="1" applyProtection="1">
      <alignment horizontal="center"/>
    </xf>
    <xf numFmtId="0" fontId="5" fillId="2" borderId="7" xfId="0" applyFont="1" applyFill="1" applyBorder="1"/>
    <xf numFmtId="0" fontId="1" fillId="3" borderId="11" xfId="2" applyFill="1" applyBorder="1" applyAlignment="1" applyProtection="1">
      <alignment horizontal="center"/>
    </xf>
    <xf numFmtId="0" fontId="1" fillId="3" borderId="12" xfId="2" applyFill="1" applyBorder="1" applyAlignment="1" applyProtection="1">
      <alignment horizontal="center"/>
    </xf>
    <xf numFmtId="0" fontId="10" fillId="3" borderId="13" xfId="2" applyFont="1" applyFill="1" applyBorder="1" applyAlignment="1" applyProtection="1">
      <alignment horizontal="right"/>
    </xf>
    <xf numFmtId="43" fontId="4" fillId="3" borderId="14" xfId="1" applyFont="1" applyFill="1" applyBorder="1" applyAlignment="1" applyProtection="1">
      <alignment wrapText="1"/>
    </xf>
    <xf numFmtId="43" fontId="13" fillId="3" borderId="0" xfId="1" applyFont="1" applyFill="1" applyBorder="1" applyAlignment="1" applyProtection="1">
      <alignment horizontal="left"/>
    </xf>
    <xf numFmtId="43" fontId="12" fillId="3" borderId="15" xfId="1" applyFont="1" applyFill="1" applyBorder="1" applyAlignment="1" applyProtection="1">
      <alignment horizontal="right"/>
    </xf>
    <xf numFmtId="43" fontId="0" fillId="3" borderId="0" xfId="1" applyFont="1" applyFill="1" applyBorder="1" applyProtection="1"/>
    <xf numFmtId="43" fontId="11" fillId="3" borderId="14" xfId="1" applyFont="1" applyFill="1" applyBorder="1" applyAlignment="1" applyProtection="1">
      <alignment horizontal="left" vertical="top"/>
    </xf>
    <xf numFmtId="43" fontId="0" fillId="3" borderId="16" xfId="1" applyFont="1" applyFill="1" applyBorder="1" applyProtection="1"/>
    <xf numFmtId="43" fontId="0" fillId="3" borderId="10" xfId="1" applyFont="1" applyFill="1" applyBorder="1" applyProtection="1"/>
    <xf numFmtId="43" fontId="8" fillId="3" borderId="17" xfId="1" applyFont="1" applyFill="1" applyBorder="1" applyAlignment="1" applyProtection="1">
      <alignment horizontal="right"/>
    </xf>
    <xf numFmtId="43" fontId="11" fillId="3" borderId="14" xfId="1" applyFont="1" applyFill="1" applyBorder="1" applyAlignment="1" applyProtection="1">
      <alignment wrapText="1"/>
    </xf>
    <xf numFmtId="43" fontId="2" fillId="3" borderId="0" xfId="1" applyFont="1" applyFill="1" applyBorder="1" applyAlignment="1" applyProtection="1">
      <alignment horizontal="right"/>
      <protection locked="0"/>
    </xf>
    <xf numFmtId="43" fontId="3" fillId="3" borderId="0" xfId="1" applyFont="1" applyFill="1" applyBorder="1" applyProtection="1"/>
    <xf numFmtId="43" fontId="1" fillId="3" borderId="11" xfId="1" applyFont="1" applyFill="1" applyBorder="1" applyAlignment="1" applyProtection="1">
      <alignment horizontal="center"/>
    </xf>
    <xf numFmtId="43" fontId="1" fillId="3" borderId="12" xfId="1" applyFont="1" applyFill="1" applyBorder="1" applyAlignment="1" applyProtection="1">
      <alignment horizontal="center"/>
    </xf>
    <xf numFmtId="43" fontId="10" fillId="3" borderId="13" xfId="1" applyFont="1" applyFill="1" applyBorder="1" applyAlignment="1" applyProtection="1">
      <alignment horizontal="right"/>
    </xf>
    <xf numFmtId="43" fontId="3" fillId="3" borderId="0" xfId="1" applyFont="1" applyFill="1" applyBorder="1" applyAlignment="1" applyProtection="1">
      <alignment horizontal="right"/>
    </xf>
    <xf numFmtId="43" fontId="13" fillId="3" borderId="14" xfId="1" applyFont="1" applyFill="1" applyBorder="1" applyProtection="1"/>
    <xf numFmtId="43" fontId="0" fillId="3" borderId="15" xfId="1" applyFont="1" applyFill="1" applyBorder="1" applyAlignment="1" applyProtection="1">
      <alignment horizontal="right"/>
    </xf>
    <xf numFmtId="43" fontId="3" fillId="3" borderId="0" xfId="1" applyFont="1" applyFill="1" applyBorder="1"/>
    <xf numFmtId="43" fontId="13" fillId="3" borderId="0" xfId="1" applyFont="1" applyFill="1" applyBorder="1" applyAlignment="1">
      <alignment horizontal="left"/>
    </xf>
    <xf numFmtId="43" fontId="0" fillId="3" borderId="14" xfId="1" applyFont="1" applyFill="1" applyBorder="1" applyProtection="1"/>
    <xf numFmtId="43" fontId="11" fillId="3" borderId="14" xfId="1" applyFont="1" applyFill="1" applyBorder="1" applyProtection="1"/>
    <xf numFmtId="43" fontId="4" fillId="3" borderId="0" xfId="1" applyFont="1" applyFill="1" applyBorder="1" applyAlignment="1" applyProtection="1">
      <alignment wrapText="1"/>
    </xf>
    <xf numFmtId="43" fontId="3" fillId="4" borderId="0" xfId="1" applyFont="1" applyFill="1" applyBorder="1" applyAlignment="1" applyProtection="1">
      <alignment horizontal="right"/>
    </xf>
    <xf numFmtId="43" fontId="13" fillId="4" borderId="0" xfId="1" applyFont="1" applyFill="1" applyBorder="1" applyAlignment="1" applyProtection="1">
      <alignment horizontal="left"/>
    </xf>
    <xf numFmtId="166" fontId="3" fillId="4" borderId="0" xfId="1" applyNumberFormat="1" applyFont="1" applyFill="1" applyBorder="1" applyAlignment="1" applyProtection="1">
      <alignment horizontal="right"/>
    </xf>
    <xf numFmtId="43" fontId="0" fillId="4" borderId="0" xfId="1" applyFont="1" applyFill="1" applyBorder="1" applyProtection="1"/>
    <xf numFmtId="43" fontId="1" fillId="0" borderId="12" xfId="1" applyFont="1" applyBorder="1" applyAlignment="1" applyProtection="1">
      <alignment horizontal="center"/>
    </xf>
    <xf numFmtId="43" fontId="9" fillId="4" borderId="19" xfId="1" applyFont="1" applyFill="1" applyBorder="1" applyAlignment="1" applyProtection="1">
      <alignment horizontal="center"/>
    </xf>
    <xf numFmtId="43" fontId="1" fillId="4" borderId="20" xfId="1" applyFont="1" applyFill="1" applyBorder="1" applyAlignment="1" applyProtection="1">
      <alignment horizontal="center"/>
    </xf>
    <xf numFmtId="43" fontId="10" fillId="4" borderId="21" xfId="1" applyFont="1" applyFill="1" applyBorder="1" applyAlignment="1" applyProtection="1">
      <alignment horizontal="right"/>
    </xf>
    <xf numFmtId="43" fontId="11" fillId="4" borderId="22" xfId="1" applyFont="1" applyFill="1" applyBorder="1" applyAlignment="1" applyProtection="1">
      <alignment wrapText="1"/>
    </xf>
    <xf numFmtId="43" fontId="12" fillId="4" borderId="23" xfId="1" applyFont="1" applyFill="1" applyBorder="1" applyAlignment="1" applyProtection="1">
      <alignment horizontal="right"/>
    </xf>
    <xf numFmtId="43" fontId="13" fillId="4" borderId="24" xfId="1" applyFont="1" applyFill="1" applyBorder="1" applyProtection="1"/>
    <xf numFmtId="43" fontId="0" fillId="4" borderId="25" xfId="1" applyFont="1" applyFill="1" applyBorder="1" applyProtection="1"/>
    <xf numFmtId="43" fontId="8" fillId="4" borderId="26" xfId="1" applyFont="1" applyFill="1" applyBorder="1" applyAlignment="1" applyProtection="1">
      <alignment horizontal="right"/>
    </xf>
    <xf numFmtId="43" fontId="1" fillId="0" borderId="0" xfId="1" applyFont="1" applyBorder="1" applyAlignment="1" applyProtection="1">
      <alignment horizontal="center"/>
    </xf>
    <xf numFmtId="43" fontId="16" fillId="4" borderId="21" xfId="1" applyFont="1" applyFill="1" applyBorder="1" applyAlignment="1" applyProtection="1">
      <alignment horizontal="right"/>
    </xf>
    <xf numFmtId="43" fontId="8" fillId="4" borderId="23" xfId="1" applyFont="1" applyFill="1" applyBorder="1" applyAlignment="1" applyProtection="1">
      <alignment horizontal="right"/>
    </xf>
    <xf numFmtId="43" fontId="13" fillId="4" borderId="22" xfId="1" applyFont="1" applyFill="1" applyBorder="1" applyProtection="1"/>
    <xf numFmtId="43" fontId="3" fillId="4" borderId="0" xfId="1" applyNumberFormat="1" applyFont="1" applyFill="1" applyBorder="1" applyAlignment="1" applyProtection="1">
      <alignment horizontal="right"/>
    </xf>
    <xf numFmtId="11" fontId="3" fillId="4" borderId="0" xfId="1" applyNumberFormat="1" applyFont="1" applyFill="1" applyBorder="1" applyAlignment="1" applyProtection="1">
      <alignment horizontal="right"/>
    </xf>
    <xf numFmtId="11" fontId="17" fillId="4" borderId="28" xfId="1" applyNumberFormat="1" applyFont="1" applyFill="1" applyBorder="1" applyAlignment="1" applyProtection="1">
      <alignment horizontal="right"/>
    </xf>
    <xf numFmtId="43" fontId="17" fillId="4" borderId="27" xfId="1" applyFont="1" applyFill="1" applyBorder="1" applyProtection="1"/>
    <xf numFmtId="43" fontId="17" fillId="4" borderId="28" xfId="1" applyFont="1" applyFill="1" applyBorder="1" applyProtection="1"/>
    <xf numFmtId="43" fontId="17" fillId="4" borderId="19" xfId="1" applyFont="1" applyFill="1" applyBorder="1" applyAlignment="1" applyProtection="1">
      <alignment horizontal="left"/>
    </xf>
    <xf numFmtId="166" fontId="0" fillId="4" borderId="0" xfId="1" applyNumberFormat="1" applyFont="1" applyFill="1" applyBorder="1" applyProtection="1"/>
    <xf numFmtId="166" fontId="0" fillId="4" borderId="28" xfId="1" applyNumberFormat="1" applyFont="1" applyFill="1" applyBorder="1" applyProtection="1"/>
    <xf numFmtId="0" fontId="0" fillId="4" borderId="30" xfId="1" applyNumberFormat="1" applyFont="1" applyFill="1" applyBorder="1" applyAlignment="1" applyProtection="1">
      <alignment horizontal="left" vertical="top"/>
    </xf>
    <xf numFmtId="0" fontId="17" fillId="4" borderId="29" xfId="1" applyNumberFormat="1" applyFont="1" applyFill="1" applyBorder="1" applyProtection="1"/>
    <xf numFmtId="0" fontId="0" fillId="4" borderId="0" xfId="1" applyNumberFormat="1" applyFont="1" applyFill="1" applyBorder="1" applyAlignment="1" applyProtection="1">
      <alignment horizontal="center"/>
    </xf>
    <xf numFmtId="43" fontId="17" fillId="4" borderId="24" xfId="1" applyFont="1" applyFill="1" applyBorder="1" applyProtection="1"/>
    <xf numFmtId="11" fontId="5" fillId="4" borderId="25" xfId="1" applyNumberFormat="1" applyFont="1" applyFill="1" applyBorder="1" applyProtection="1"/>
    <xf numFmtId="166" fontId="5" fillId="4" borderId="25" xfId="1" applyNumberFormat="1" applyFont="1" applyFill="1" applyBorder="1" applyProtection="1"/>
    <xf numFmtId="43" fontId="5" fillId="4" borderId="25" xfId="1" applyFont="1" applyFill="1" applyBorder="1" applyProtection="1"/>
    <xf numFmtId="0" fontId="7" fillId="4" borderId="31" xfId="1" applyNumberFormat="1" applyFont="1" applyFill="1" applyBorder="1" applyAlignment="1" applyProtection="1">
      <alignment horizontal="right"/>
    </xf>
  </cellXfs>
  <cellStyles count="4">
    <cellStyle name="Comma" xfId="1" builtinId="3" customBuiltin="1"/>
    <cellStyle name="Dimension" xfId="3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13</xdr:row>
      <xdr:rowOff>189388</xdr:rowOff>
    </xdr:from>
    <xdr:ext cx="1520857" cy="410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38100" y="3199288"/>
              <a:ext cx="1520857" cy="410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𝐵𝑅𝑇</m:t>
                    </m:r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𝐿</m:t>
                        </m:r>
                        <m:r>
                          <a:rPr lang="en-US" sz="1100" b="0" i="1">
                            <a:latin typeface="Cambria Math"/>
                          </a:rPr>
                          <m:t> ×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𝐵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 ×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𝐶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nl-NL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38100" y="3199288"/>
              <a:ext cx="1520857" cy="410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𝐵𝑅𝑇=(𝐿 ×</a:t>
              </a:r>
              <a:r>
                <a:rPr lang="en-US" sz="1100" b="0" i="0">
                  <a:latin typeface="Cambria Math"/>
                  <a:ea typeface="Cambria Math"/>
                </a:rPr>
                <a:t>𝐵 ×𝐶)/</a:t>
              </a:r>
              <a:r>
                <a:rPr lang="en-US" sz="1100" b="0" i="0">
                  <a:latin typeface="Cambria Math"/>
                </a:rPr>
                <a:t>3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28</xdr:row>
      <xdr:rowOff>2126</xdr:rowOff>
    </xdr:from>
    <xdr:ext cx="1943577" cy="2973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38100" y="6202901"/>
              <a:ext cx="1943577" cy="297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=25+1,68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/>
                          </a:rPr>
                          <m:t>𝐿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×(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𝐵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+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𝐷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)</m:t>
                        </m:r>
                      </m:e>
                    </m:rad>
                  </m:oMath>
                </m:oMathPara>
              </a14:m>
              <a:endParaRPr lang="nl-NL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38100" y="6202901"/>
              <a:ext cx="1943577" cy="297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𝑑_1=25+1,68√(𝐿</a:t>
              </a:r>
              <a:r>
                <a:rPr lang="en-US" sz="1100" b="0" i="0">
                  <a:latin typeface="Cambria Math"/>
                  <a:ea typeface="Cambria Math"/>
                </a:rPr>
                <a:t>×(𝐵+𝐷))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0</xdr:col>
      <xdr:colOff>9048</xdr:colOff>
      <xdr:row>37</xdr:row>
      <xdr:rowOff>49751</xdr:rowOff>
    </xdr:from>
    <xdr:ext cx="1467327" cy="8938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9048" y="6545801"/>
              <a:ext cx="1467327" cy="893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𝑄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/>
                        <a:ea typeface="Cambria Math"/>
                      </a:rPr>
                      <m:t>≥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/>
                        <a:ea typeface="Cambria Math"/>
                      </a:rPr>
                      <m:t>×</m:t>
                    </m:r>
                    <m:sSubSup>
                      <m:sSubSup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nl-NL" sz="1100"/>
            </a:p>
            <a:p>
              <a:endParaRPr lang="nl-NL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𝑣</m:t>
                    </m:r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𝑄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</m:num>
                      <m:den>
                        <m:f>
                          <m:f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/>
                              </a:rPr>
                              <m:t>4</m:t>
                            </m:r>
                          </m:den>
                        </m:f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×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𝜋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/>
                                <a:ea typeface="Cambria Math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2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nl-NL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9048" y="6545801"/>
              <a:ext cx="1467327" cy="893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𝑄_1</a:t>
              </a:r>
              <a:r>
                <a:rPr lang="en-US" sz="1100" b="0" i="0">
                  <a:latin typeface="Cambria Math"/>
                  <a:ea typeface="Cambria Math"/>
                </a:rPr>
                <a:t>≥𝑥_1×𝑑_1^2</a:t>
              </a:r>
              <a:endParaRPr lang="nl-NL" sz="1100"/>
            </a:p>
            <a:p>
              <a:endParaRPr lang="nl-NL" sz="1100"/>
            </a:p>
            <a:p>
              <a:pPr/>
              <a:r>
                <a:rPr lang="en-US" sz="1100" b="0" i="0">
                  <a:latin typeface="Cambria Math"/>
                </a:rPr>
                <a:t>𝑣=𝑄_1/(1/4</a:t>
              </a:r>
              <a:r>
                <a:rPr lang="en-US" sz="1100" b="0" i="0">
                  <a:latin typeface="Cambria Math"/>
                  <a:ea typeface="Cambria Math"/>
                </a:rPr>
                <a:t>×𝜋×𝑑_2^2 )</a:t>
              </a:r>
              <a:endParaRPr lang="nl-NL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100</xdr:row>
      <xdr:rowOff>0</xdr:rowOff>
    </xdr:from>
    <xdr:to>
      <xdr:col>5</xdr:col>
      <xdr:colOff>22022</xdr:colOff>
      <xdr:row>120</xdr:row>
      <xdr:rowOff>85725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459825"/>
          <a:ext cx="6489497" cy="37052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it\pandidtoolbox\BD\MTI\Toegepaste%20stromingsleer\Series%20Pipe%20System-Master-FMV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 Power SI"/>
      <sheetName val="I Power US"/>
      <sheetName val="I Pressure SI"/>
      <sheetName val="I Pressure US"/>
      <sheetName val="II-A &amp;II-B SI"/>
      <sheetName val="II-A &amp;II-B US"/>
      <sheetName val="III-A &amp; III-B SI"/>
      <sheetName val="III-A&amp;III-B US"/>
      <sheetName val="System Curve-SI"/>
      <sheetName val="Friction Factor"/>
      <sheetName val="System Curve-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5">
          <cell r="C45" t="str">
            <v>ha (m)</v>
          </cell>
          <cell r="G45" t="str">
            <v>Total head (m)</v>
          </cell>
        </row>
        <row r="46">
          <cell r="B46">
            <v>0</v>
          </cell>
          <cell r="C46">
            <v>44.9</v>
          </cell>
          <cell r="G46">
            <v>93.98</v>
          </cell>
        </row>
        <row r="47">
          <cell r="B47">
            <v>94.8</v>
          </cell>
          <cell r="C47">
            <v>45.5</v>
          </cell>
          <cell r="G47">
            <v>93.725999999999999</v>
          </cell>
        </row>
        <row r="48">
          <cell r="B48">
            <v>189</v>
          </cell>
          <cell r="C48">
            <v>47</v>
          </cell>
          <cell r="G48">
            <v>93.472000000000008</v>
          </cell>
        </row>
        <row r="49">
          <cell r="B49">
            <v>283.8</v>
          </cell>
          <cell r="C49">
            <v>49.3</v>
          </cell>
          <cell r="G49">
            <v>92.963999999999999</v>
          </cell>
        </row>
        <row r="50">
          <cell r="B50">
            <v>378.6</v>
          </cell>
          <cell r="C50">
            <v>52.6</v>
          </cell>
          <cell r="G50">
            <v>92.456000000000003</v>
          </cell>
        </row>
        <row r="51">
          <cell r="B51">
            <v>473.4</v>
          </cell>
          <cell r="C51">
            <v>56.7</v>
          </cell>
          <cell r="G51">
            <v>91.44</v>
          </cell>
        </row>
        <row r="52">
          <cell r="B52">
            <v>567.6</v>
          </cell>
          <cell r="C52">
            <v>61.6</v>
          </cell>
          <cell r="G52">
            <v>90.17</v>
          </cell>
        </row>
        <row r="53">
          <cell r="B53">
            <v>662.4</v>
          </cell>
          <cell r="C53">
            <v>67.400000000000006</v>
          </cell>
          <cell r="G53">
            <v>88.646000000000001</v>
          </cell>
        </row>
        <row r="54">
          <cell r="B54">
            <v>757.2</v>
          </cell>
          <cell r="C54">
            <v>74.099999999999994</v>
          </cell>
          <cell r="G54">
            <v>86.614000000000004</v>
          </cell>
        </row>
        <row r="55">
          <cell r="B55">
            <v>852</v>
          </cell>
          <cell r="C55">
            <v>81.599999999999994</v>
          </cell>
          <cell r="G55">
            <v>84.328000000000003</v>
          </cell>
        </row>
        <row r="56">
          <cell r="B56">
            <v>946.2</v>
          </cell>
          <cell r="C56">
            <v>89.9</v>
          </cell>
          <cell r="G56">
            <v>81.28</v>
          </cell>
        </row>
        <row r="57">
          <cell r="B57">
            <v>1041</v>
          </cell>
          <cell r="C57">
            <v>99.1</v>
          </cell>
          <cell r="G57">
            <v>77.47</v>
          </cell>
        </row>
        <row r="58">
          <cell r="B58">
            <v>1135.8</v>
          </cell>
          <cell r="G58">
            <v>72.39</v>
          </cell>
        </row>
        <row r="59">
          <cell r="B59">
            <v>1230</v>
          </cell>
          <cell r="G59">
            <v>67.31</v>
          </cell>
        </row>
        <row r="60">
          <cell r="B60">
            <v>1324.8</v>
          </cell>
          <cell r="G60">
            <v>62.230000000000004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00"/>
  <sheetViews>
    <sheetView tabSelected="1" view="pageBreakPreview" zoomScale="60" zoomScaleNormal="100" workbookViewId="0">
      <selection activeCell="H116" sqref="H116"/>
    </sheetView>
  </sheetViews>
  <sheetFormatPr defaultRowHeight="14.25" x14ac:dyDescent="0.2"/>
  <cols>
    <col min="1" max="1" width="26.75" customWidth="1"/>
    <col min="2" max="2" width="15" customWidth="1"/>
    <col min="5" max="5" width="25.125" customWidth="1"/>
  </cols>
  <sheetData>
    <row r="1" spans="1:5" ht="24" thickTop="1" x14ac:dyDescent="0.35">
      <c r="A1" s="7" t="s">
        <v>26</v>
      </c>
      <c r="B1" s="8"/>
      <c r="C1" s="8"/>
      <c r="D1" s="8"/>
      <c r="E1" s="9"/>
    </row>
    <row r="2" spans="1:5" x14ac:dyDescent="0.2">
      <c r="A2" s="5" t="s">
        <v>0</v>
      </c>
      <c r="B2" s="6" t="s">
        <v>27</v>
      </c>
      <c r="C2" s="1"/>
      <c r="D2" s="1"/>
      <c r="E2" s="2"/>
    </row>
    <row r="3" spans="1:5" x14ac:dyDescent="0.2">
      <c r="A3" s="5" t="s">
        <v>1</v>
      </c>
      <c r="B3" s="6" t="s">
        <v>31</v>
      </c>
      <c r="C3" s="1"/>
      <c r="D3" s="1"/>
      <c r="E3" s="2"/>
    </row>
    <row r="4" spans="1:5" x14ac:dyDescent="0.2">
      <c r="A4" s="5" t="s">
        <v>2</v>
      </c>
      <c r="B4" s="6" t="s">
        <v>32</v>
      </c>
      <c r="C4" s="1"/>
      <c r="D4" s="1"/>
      <c r="E4" s="2"/>
    </row>
    <row r="5" spans="1:5" x14ac:dyDescent="0.2">
      <c r="A5" s="5"/>
      <c r="B5" s="6"/>
      <c r="C5" s="1"/>
      <c r="D5" s="1"/>
      <c r="E5" s="2"/>
    </row>
    <row r="6" spans="1:5" ht="15.75" thickBot="1" x14ac:dyDescent="0.3">
      <c r="A6" s="12" t="s">
        <v>29</v>
      </c>
      <c r="B6" s="3" t="s">
        <v>30</v>
      </c>
      <c r="C6" s="3"/>
      <c r="D6" s="3"/>
      <c r="E6" s="4"/>
    </row>
    <row r="7" spans="1:5" ht="15" thickTop="1" x14ac:dyDescent="0.2"/>
    <row r="8" spans="1:5" ht="20.25" thickBot="1" x14ac:dyDescent="0.35">
      <c r="A8" s="10" t="s">
        <v>3</v>
      </c>
      <c r="B8" s="10"/>
      <c r="C8" s="10"/>
      <c r="D8" s="10"/>
      <c r="E8" s="10"/>
    </row>
    <row r="9" spans="1:5" ht="20.25" thickTop="1" x14ac:dyDescent="0.3">
      <c r="A9" s="13"/>
      <c r="B9" s="14"/>
      <c r="C9" s="14"/>
      <c r="D9" s="14"/>
      <c r="E9" s="15"/>
    </row>
    <row r="10" spans="1:5" x14ac:dyDescent="0.2">
      <c r="A10" s="24" t="s">
        <v>4</v>
      </c>
      <c r="B10" s="25">
        <v>154</v>
      </c>
      <c r="C10" s="17" t="s">
        <v>5</v>
      </c>
      <c r="D10" s="17"/>
      <c r="E10" s="18"/>
    </row>
    <row r="11" spans="1:5" x14ac:dyDescent="0.2">
      <c r="A11" s="24" t="s">
        <v>6</v>
      </c>
      <c r="B11" s="25">
        <v>31</v>
      </c>
      <c r="C11" s="17" t="s">
        <v>5</v>
      </c>
      <c r="D11" s="17"/>
      <c r="E11" s="18"/>
    </row>
    <row r="12" spans="1:5" x14ac:dyDescent="0.2">
      <c r="A12" s="24" t="s">
        <v>7</v>
      </c>
      <c r="B12" s="25">
        <v>12.2</v>
      </c>
      <c r="C12" s="17" t="s">
        <v>5</v>
      </c>
      <c r="D12" s="17"/>
      <c r="E12" s="18"/>
    </row>
    <row r="13" spans="1:5" x14ac:dyDescent="0.2">
      <c r="A13" s="16"/>
      <c r="B13" s="19"/>
      <c r="C13" s="17"/>
      <c r="D13" s="17"/>
      <c r="E13" s="18"/>
    </row>
    <row r="14" spans="1:5" ht="15" x14ac:dyDescent="0.25">
      <c r="A14" s="20" t="s">
        <v>8</v>
      </c>
      <c r="B14" s="26">
        <f>(B10*B11*B12)/3</f>
        <v>19414.266666666666</v>
      </c>
      <c r="C14" s="17" t="s">
        <v>9</v>
      </c>
      <c r="D14" s="17"/>
      <c r="E14" s="18"/>
    </row>
    <row r="15" spans="1:5" x14ac:dyDescent="0.2">
      <c r="A15" s="20"/>
      <c r="B15" s="19"/>
      <c r="C15" s="19"/>
      <c r="D15" s="19"/>
      <c r="E15" s="18"/>
    </row>
    <row r="16" spans="1:5" ht="27" customHeight="1" x14ac:dyDescent="0.2">
      <c r="A16" s="20"/>
      <c r="B16" s="19"/>
      <c r="C16" s="19"/>
      <c r="D16" s="19"/>
      <c r="E16" s="18"/>
    </row>
    <row r="17" spans="1:5" ht="15" thickBot="1" x14ac:dyDescent="0.25">
      <c r="A17" s="21"/>
      <c r="B17" s="22"/>
      <c r="C17" s="22" t="s">
        <v>33</v>
      </c>
      <c r="D17" s="22"/>
      <c r="E17" s="23" t="s">
        <v>34</v>
      </c>
    </row>
    <row r="18" spans="1:5" ht="21" thickTop="1" thickBot="1" x14ac:dyDescent="0.35">
      <c r="A18" s="11" t="s">
        <v>10</v>
      </c>
      <c r="B18" s="11"/>
      <c r="C18" s="11"/>
      <c r="D18" s="11"/>
      <c r="E18" s="11"/>
    </row>
    <row r="19" spans="1:5" ht="20.25" thickTop="1" x14ac:dyDescent="0.3">
      <c r="A19" s="27"/>
      <c r="B19" s="28"/>
      <c r="C19" s="28"/>
      <c r="D19" s="28"/>
      <c r="E19" s="29"/>
    </row>
    <row r="20" spans="1:5" ht="29.25" x14ac:dyDescent="0.25">
      <c r="A20" s="24" t="s">
        <v>11</v>
      </c>
      <c r="B20" s="30">
        <f>25+(1.68*SQRT(B10*(B11+B12)))</f>
        <v>162.02869305368128</v>
      </c>
      <c r="C20" s="17" t="s">
        <v>12</v>
      </c>
      <c r="D20" s="17"/>
      <c r="E20" s="18"/>
    </row>
    <row r="21" spans="1:5" ht="15" x14ac:dyDescent="0.25">
      <c r="A21" s="24" t="s">
        <v>13</v>
      </c>
      <c r="B21" s="30">
        <f>B20-5</f>
        <v>157.02869305368128</v>
      </c>
      <c r="C21" s="17" t="s">
        <v>12</v>
      </c>
      <c r="D21" s="17"/>
      <c r="E21" s="18"/>
    </row>
    <row r="22" spans="1:5" x14ac:dyDescent="0.2">
      <c r="A22" s="31"/>
      <c r="B22" s="19"/>
      <c r="C22" s="19"/>
      <c r="D22" s="19"/>
      <c r="E22" s="32"/>
    </row>
    <row r="23" spans="1:5" ht="15" x14ac:dyDescent="0.25">
      <c r="A23" s="24" t="s">
        <v>14</v>
      </c>
      <c r="B23" s="30"/>
      <c r="C23" s="17" t="s">
        <v>15</v>
      </c>
      <c r="D23" s="17"/>
      <c r="E23" s="18"/>
    </row>
    <row r="24" spans="1:5" ht="15" x14ac:dyDescent="0.25">
      <c r="A24" s="24" t="s">
        <v>16</v>
      </c>
      <c r="B24" s="26"/>
      <c r="C24" s="17" t="s">
        <v>12</v>
      </c>
      <c r="D24" s="17"/>
      <c r="E24" s="18"/>
    </row>
    <row r="25" spans="1:5" ht="15" x14ac:dyDescent="0.25">
      <c r="A25" s="24" t="s">
        <v>17</v>
      </c>
      <c r="B25" s="26"/>
      <c r="C25" s="17" t="s">
        <v>12</v>
      </c>
      <c r="D25" s="17"/>
      <c r="E25" s="18"/>
    </row>
    <row r="26" spans="1:5" ht="15" x14ac:dyDescent="0.25">
      <c r="A26" s="24" t="s">
        <v>18</v>
      </c>
      <c r="B26" s="33"/>
      <c r="C26" s="34" t="s">
        <v>12</v>
      </c>
      <c r="D26" s="34"/>
      <c r="E26" s="18"/>
    </row>
    <row r="27" spans="1:5" x14ac:dyDescent="0.2">
      <c r="A27" s="35"/>
      <c r="B27" s="19"/>
      <c r="C27" s="19"/>
      <c r="D27" s="19"/>
      <c r="E27" s="18"/>
    </row>
    <row r="28" spans="1:5" x14ac:dyDescent="0.2">
      <c r="A28" s="36" t="s">
        <v>8</v>
      </c>
      <c r="B28" s="19"/>
      <c r="C28" s="17"/>
      <c r="D28" s="17"/>
      <c r="E28" s="18"/>
    </row>
    <row r="29" spans="1:5" ht="23.25" customHeight="1" x14ac:dyDescent="0.2">
      <c r="A29" s="35"/>
      <c r="B29" s="19"/>
      <c r="C29" s="19"/>
      <c r="D29" s="19"/>
      <c r="E29" s="18"/>
    </row>
    <row r="30" spans="1:5" ht="15" thickBot="1" x14ac:dyDescent="0.25">
      <c r="A30" s="21"/>
      <c r="B30" s="22"/>
      <c r="C30" s="22" t="s">
        <v>33</v>
      </c>
      <c r="D30" s="22"/>
      <c r="E30" s="23" t="s">
        <v>34</v>
      </c>
    </row>
    <row r="31" spans="1:5" ht="21" thickTop="1" thickBot="1" x14ac:dyDescent="0.35">
      <c r="A31" s="11" t="s">
        <v>19</v>
      </c>
      <c r="B31" s="11"/>
      <c r="C31" s="11"/>
      <c r="D31" s="11"/>
      <c r="E31" s="11"/>
    </row>
    <row r="32" spans="1:5" ht="20.25" thickTop="1" x14ac:dyDescent="0.3">
      <c r="A32" s="27"/>
      <c r="B32" s="28"/>
      <c r="C32" s="28"/>
      <c r="D32" s="28"/>
      <c r="E32" s="29"/>
    </row>
    <row r="33" spans="1:5" ht="17.25" x14ac:dyDescent="0.25">
      <c r="A33" s="24" t="s">
        <v>20</v>
      </c>
      <c r="B33" s="30">
        <v>40</v>
      </c>
      <c r="C33" s="17" t="s">
        <v>21</v>
      </c>
      <c r="D33" s="17"/>
      <c r="E33" s="18"/>
    </row>
    <row r="34" spans="1:5" ht="29.25" x14ac:dyDescent="0.25">
      <c r="A34" s="24" t="s">
        <v>22</v>
      </c>
      <c r="B34" s="30"/>
      <c r="C34" s="17" t="s">
        <v>23</v>
      </c>
      <c r="D34" s="17"/>
      <c r="E34" s="18"/>
    </row>
    <row r="35" spans="1:5" ht="15" x14ac:dyDescent="0.25">
      <c r="A35" s="24" t="s">
        <v>24</v>
      </c>
      <c r="B35" s="30"/>
      <c r="C35" s="17" t="s">
        <v>25</v>
      </c>
      <c r="D35" s="17"/>
      <c r="E35" s="18"/>
    </row>
    <row r="36" spans="1:5" x14ac:dyDescent="0.2">
      <c r="A36" s="35"/>
      <c r="B36" s="19"/>
      <c r="C36" s="19"/>
      <c r="D36" s="19"/>
      <c r="E36" s="18"/>
    </row>
    <row r="37" spans="1:5" ht="20.25" customHeight="1" x14ac:dyDescent="0.2">
      <c r="A37" s="36" t="s">
        <v>8</v>
      </c>
      <c r="B37" s="37"/>
      <c r="C37" s="17"/>
      <c r="D37" s="17"/>
      <c r="E37" s="18"/>
    </row>
    <row r="38" spans="1:5" ht="77.25" customHeight="1" x14ac:dyDescent="0.2">
      <c r="A38" s="35"/>
      <c r="B38" s="19"/>
      <c r="C38" s="19"/>
      <c r="D38" s="19"/>
      <c r="E38" s="18"/>
    </row>
    <row r="39" spans="1:5" ht="15" thickBot="1" x14ac:dyDescent="0.25">
      <c r="A39" s="21"/>
      <c r="B39" s="22"/>
      <c r="C39" s="22" t="s">
        <v>33</v>
      </c>
      <c r="D39" s="22"/>
      <c r="E39" s="23" t="s">
        <v>34</v>
      </c>
    </row>
    <row r="40" spans="1:5" ht="21" thickTop="1" thickBot="1" x14ac:dyDescent="0.35">
      <c r="A40" s="42" t="s">
        <v>28</v>
      </c>
      <c r="B40" s="42"/>
      <c r="C40" s="42"/>
      <c r="D40" s="42"/>
      <c r="E40" s="42"/>
    </row>
    <row r="41" spans="1:5" ht="20.25" thickTop="1" x14ac:dyDescent="0.3">
      <c r="A41" s="43"/>
      <c r="B41" s="44"/>
      <c r="C41" s="44"/>
      <c r="D41" s="44"/>
      <c r="E41" s="45"/>
    </row>
    <row r="42" spans="1:5" ht="15" x14ac:dyDescent="0.25">
      <c r="A42" s="46" t="s">
        <v>35</v>
      </c>
      <c r="B42" s="38" t="s">
        <v>36</v>
      </c>
      <c r="C42" s="39" t="s">
        <v>37</v>
      </c>
      <c r="D42" s="39"/>
      <c r="E42" s="47"/>
    </row>
    <row r="43" spans="1:5" ht="15" x14ac:dyDescent="0.25">
      <c r="A43" s="46" t="s">
        <v>43</v>
      </c>
      <c r="B43" s="38" t="s">
        <v>44</v>
      </c>
      <c r="C43" s="39"/>
      <c r="D43" s="39"/>
      <c r="E43" s="47"/>
    </row>
    <row r="44" spans="1:5" ht="15" x14ac:dyDescent="0.25">
      <c r="A44" s="46" t="s">
        <v>45</v>
      </c>
      <c r="B44" s="38">
        <v>1033</v>
      </c>
      <c r="C44" s="39" t="s">
        <v>46</v>
      </c>
      <c r="D44" s="39"/>
      <c r="E44" s="47"/>
    </row>
    <row r="45" spans="1:5" ht="15" x14ac:dyDescent="0.25">
      <c r="A45" s="46" t="s">
        <v>47</v>
      </c>
      <c r="B45" s="38">
        <v>20</v>
      </c>
      <c r="C45" s="39" t="s">
        <v>48</v>
      </c>
      <c r="D45" s="39"/>
      <c r="E45" s="47"/>
    </row>
    <row r="46" spans="1:5" ht="15" x14ac:dyDescent="0.25">
      <c r="A46" s="46" t="s">
        <v>49</v>
      </c>
      <c r="B46" s="38">
        <v>7</v>
      </c>
      <c r="C46" s="39" t="s">
        <v>50</v>
      </c>
      <c r="D46" s="39"/>
      <c r="E46" s="47"/>
    </row>
    <row r="47" spans="1:5" ht="15" x14ac:dyDescent="0.25">
      <c r="A47" s="46" t="s">
        <v>45</v>
      </c>
      <c r="B47" s="38">
        <v>1033</v>
      </c>
      <c r="C47" s="39" t="s">
        <v>46</v>
      </c>
      <c r="D47" s="39"/>
      <c r="E47" s="47"/>
    </row>
    <row r="48" spans="1:5" ht="15" x14ac:dyDescent="0.25">
      <c r="A48" s="46" t="s">
        <v>78</v>
      </c>
      <c r="B48" s="56">
        <f>B74+B99</f>
        <v>1.464</v>
      </c>
      <c r="C48" s="39" t="s">
        <v>5</v>
      </c>
      <c r="D48" s="39"/>
      <c r="E48" s="47"/>
    </row>
    <row r="49" spans="1:5" ht="15" thickBot="1" x14ac:dyDescent="0.25">
      <c r="A49" s="48"/>
      <c r="B49" s="49"/>
      <c r="C49" s="49"/>
      <c r="D49" s="49"/>
      <c r="E49" s="50"/>
    </row>
    <row r="50" spans="1:5" ht="21" thickTop="1" thickBot="1" x14ac:dyDescent="0.35">
      <c r="A50" s="51" t="s">
        <v>38</v>
      </c>
      <c r="B50" s="51"/>
      <c r="C50" s="51"/>
      <c r="D50" s="51"/>
      <c r="E50" s="51"/>
    </row>
    <row r="51" spans="1:5" ht="20.25" thickTop="1" x14ac:dyDescent="0.3">
      <c r="A51" s="60" t="s">
        <v>69</v>
      </c>
      <c r="B51" s="44"/>
      <c r="C51" s="44"/>
      <c r="D51" s="44"/>
      <c r="E51" s="52"/>
    </row>
    <row r="52" spans="1:5" ht="15" x14ac:dyDescent="0.25">
      <c r="A52" s="46" t="s">
        <v>39</v>
      </c>
      <c r="B52" s="38" t="s">
        <v>40</v>
      </c>
      <c r="C52" s="39" t="s">
        <v>41</v>
      </c>
      <c r="D52" s="39"/>
      <c r="E52" s="53"/>
    </row>
    <row r="53" spans="1:5" ht="15" x14ac:dyDescent="0.25">
      <c r="A53" s="46" t="s">
        <v>42</v>
      </c>
      <c r="B53" s="40">
        <v>250</v>
      </c>
      <c r="C53" s="39" t="s">
        <v>12</v>
      </c>
      <c r="D53" s="39"/>
      <c r="E53" s="53"/>
    </row>
    <row r="54" spans="1:5" ht="15" x14ac:dyDescent="0.25">
      <c r="A54" s="46" t="s">
        <v>51</v>
      </c>
      <c r="B54" s="38">
        <v>245.21</v>
      </c>
      <c r="C54" s="39" t="s">
        <v>12</v>
      </c>
      <c r="D54" s="39"/>
      <c r="E54" s="53"/>
    </row>
    <row r="55" spans="1:5" ht="15" x14ac:dyDescent="0.25">
      <c r="A55" s="54" t="s">
        <v>52</v>
      </c>
      <c r="B55" s="56">
        <v>4.6E-5</v>
      </c>
      <c r="C55" s="41" t="s">
        <v>5</v>
      </c>
      <c r="D55" s="41"/>
      <c r="E55" s="53"/>
    </row>
    <row r="56" spans="1:5" ht="15" x14ac:dyDescent="0.25">
      <c r="A56" s="46" t="s">
        <v>53</v>
      </c>
      <c r="B56" s="40">
        <v>25</v>
      </c>
      <c r="C56" s="39" t="s">
        <v>5</v>
      </c>
      <c r="D56" s="39"/>
      <c r="E56" s="53"/>
    </row>
    <row r="57" spans="1:5" ht="15" x14ac:dyDescent="0.25">
      <c r="A57" s="46" t="s">
        <v>70</v>
      </c>
      <c r="B57" s="40">
        <v>-10</v>
      </c>
      <c r="C57" s="39" t="s">
        <v>5</v>
      </c>
      <c r="D57" s="39"/>
      <c r="E57" s="53"/>
    </row>
    <row r="58" spans="1:5" ht="15" x14ac:dyDescent="0.25">
      <c r="A58" s="46" t="s">
        <v>54</v>
      </c>
      <c r="B58" s="38">
        <f>(PI()/4)*POWER(B54,2)</f>
        <v>47224.376865004437</v>
      </c>
      <c r="C58" s="39" t="s">
        <v>12</v>
      </c>
      <c r="D58" s="39"/>
      <c r="E58" s="53"/>
    </row>
    <row r="59" spans="1:5" ht="15" x14ac:dyDescent="0.25">
      <c r="A59" s="54" t="s">
        <v>55</v>
      </c>
      <c r="B59" s="55">
        <f>B54/(B55*1000)</f>
        <v>5330.652173913044</v>
      </c>
      <c r="C59" s="41" t="s">
        <v>56</v>
      </c>
      <c r="D59" s="41"/>
      <c r="E59" s="53"/>
    </row>
    <row r="60" spans="1:5" ht="15" x14ac:dyDescent="0.25">
      <c r="A60" s="46" t="s">
        <v>57</v>
      </c>
      <c r="B60" s="40">
        <f>B56/(B54/1000)</f>
        <v>101.9534276742384</v>
      </c>
      <c r="C60" s="39" t="s">
        <v>56</v>
      </c>
      <c r="D60" s="39"/>
      <c r="E60" s="53"/>
    </row>
    <row r="61" spans="1:5" ht="15" x14ac:dyDescent="0.25">
      <c r="A61" s="46" t="s">
        <v>58</v>
      </c>
      <c r="B61" s="38">
        <v>0.253</v>
      </c>
      <c r="C61" s="39" t="s">
        <v>25</v>
      </c>
      <c r="D61" s="39"/>
      <c r="E61" s="53"/>
    </row>
    <row r="62" spans="1:5" ht="15" x14ac:dyDescent="0.25">
      <c r="A62" s="54" t="s">
        <v>59</v>
      </c>
      <c r="B62" s="55">
        <v>2.53E-2</v>
      </c>
      <c r="C62" s="41" t="s">
        <v>5</v>
      </c>
      <c r="D62" s="41"/>
      <c r="E62" s="53"/>
    </row>
    <row r="63" spans="1:5" ht="15" x14ac:dyDescent="0.25">
      <c r="A63" s="54" t="s">
        <v>60</v>
      </c>
      <c r="B63" s="56">
        <v>174000</v>
      </c>
      <c r="C63" s="41" t="s">
        <v>56</v>
      </c>
      <c r="D63" s="41"/>
      <c r="E63" s="53"/>
    </row>
    <row r="64" spans="1:5" ht="15" x14ac:dyDescent="0.25">
      <c r="A64" s="46" t="s">
        <v>58</v>
      </c>
      <c r="B64" s="38">
        <v>0.253</v>
      </c>
      <c r="C64" s="39" t="s">
        <v>25</v>
      </c>
      <c r="D64" s="39"/>
      <c r="E64" s="53"/>
    </row>
    <row r="65" spans="1:5" ht="15" x14ac:dyDescent="0.25">
      <c r="A65" s="54" t="s">
        <v>59</v>
      </c>
      <c r="B65" s="55">
        <v>2.53E-2</v>
      </c>
      <c r="C65" s="41" t="s">
        <v>5</v>
      </c>
      <c r="D65" s="41"/>
      <c r="E65" s="53" t="s">
        <v>64</v>
      </c>
    </row>
    <row r="66" spans="1:5" ht="15" x14ac:dyDescent="0.25">
      <c r="A66" s="54" t="s">
        <v>60</v>
      </c>
      <c r="B66" s="56">
        <v>174000</v>
      </c>
      <c r="C66" s="41" t="s">
        <v>56</v>
      </c>
      <c r="D66" s="41"/>
      <c r="E66" s="53" t="s">
        <v>62</v>
      </c>
    </row>
    <row r="67" spans="1:5" ht="15.75" thickBot="1" x14ac:dyDescent="0.3">
      <c r="A67" s="54" t="s">
        <v>61</v>
      </c>
      <c r="B67" s="56">
        <v>1.9199999999999998E-2</v>
      </c>
      <c r="C67" s="41" t="s">
        <v>56</v>
      </c>
      <c r="D67" s="41"/>
      <c r="E67" s="53" t="s">
        <v>63</v>
      </c>
    </row>
    <row r="68" spans="1:5" ht="15.75" thickTop="1" x14ac:dyDescent="0.25">
      <c r="A68" s="58" t="s">
        <v>65</v>
      </c>
      <c r="B68" s="57" t="s">
        <v>68</v>
      </c>
      <c r="C68" s="62"/>
      <c r="D68" s="59" t="s">
        <v>67</v>
      </c>
      <c r="E68" s="64" t="s">
        <v>66</v>
      </c>
    </row>
    <row r="69" spans="1:5" ht="15" x14ac:dyDescent="0.25">
      <c r="A69" s="54" t="s">
        <v>71</v>
      </c>
      <c r="B69" s="56">
        <v>0.11</v>
      </c>
      <c r="C69" s="61" t="s">
        <v>5</v>
      </c>
      <c r="D69" s="65">
        <v>1</v>
      </c>
      <c r="E69" s="63">
        <v>28.824000000000002</v>
      </c>
    </row>
    <row r="70" spans="1:5" ht="15" x14ac:dyDescent="0.25">
      <c r="A70" s="54" t="s">
        <v>72</v>
      </c>
      <c r="B70" s="56">
        <v>0.126</v>
      </c>
      <c r="C70" s="61"/>
      <c r="D70" s="65">
        <v>4</v>
      </c>
      <c r="E70" s="63">
        <v>0.5</v>
      </c>
    </row>
    <row r="71" spans="1:5" ht="15" x14ac:dyDescent="0.25">
      <c r="A71" s="54" t="s">
        <v>76</v>
      </c>
      <c r="B71" s="56">
        <v>0.45</v>
      </c>
      <c r="C71" s="61"/>
      <c r="D71" s="65">
        <v>4</v>
      </c>
      <c r="E71" s="63">
        <v>0.13600000000000001</v>
      </c>
    </row>
    <row r="72" spans="1:5" ht="15" x14ac:dyDescent="0.25">
      <c r="A72" s="54" t="s">
        <v>73</v>
      </c>
      <c r="B72" s="56">
        <v>3.4000000000000002E-2</v>
      </c>
      <c r="C72" s="61"/>
      <c r="D72" s="65">
        <v>3</v>
      </c>
      <c r="E72" s="63">
        <v>0.3</v>
      </c>
    </row>
    <row r="73" spans="1:5" ht="15" x14ac:dyDescent="0.25">
      <c r="A73" s="54" t="s">
        <v>74</v>
      </c>
      <c r="B73" s="56">
        <v>1.2E-2</v>
      </c>
      <c r="C73" s="61"/>
      <c r="D73" s="65">
        <v>1</v>
      </c>
      <c r="E73" s="63">
        <v>0.6</v>
      </c>
    </row>
    <row r="74" spans="1:5" ht="15.75" thickBot="1" x14ac:dyDescent="0.3">
      <c r="A74" s="66" t="s">
        <v>75</v>
      </c>
      <c r="B74" s="67">
        <f>SUM(B69:B73)</f>
        <v>0.73199999999999998</v>
      </c>
      <c r="C74" s="68"/>
      <c r="D74" s="69"/>
      <c r="E74" s="70"/>
    </row>
    <row r="75" spans="1:5" ht="21" thickTop="1" thickBot="1" x14ac:dyDescent="0.35">
      <c r="A75" s="51" t="s">
        <v>77</v>
      </c>
      <c r="B75" s="51"/>
      <c r="C75" s="51"/>
      <c r="D75" s="51"/>
      <c r="E75" s="51"/>
    </row>
    <row r="76" spans="1:5" ht="20.25" thickTop="1" x14ac:dyDescent="0.3">
      <c r="A76" s="60" t="s">
        <v>69</v>
      </c>
      <c r="B76" s="44"/>
      <c r="C76" s="44"/>
      <c r="D76" s="44"/>
      <c r="E76" s="52"/>
    </row>
    <row r="77" spans="1:5" ht="15" x14ac:dyDescent="0.25">
      <c r="A77" s="46" t="s">
        <v>39</v>
      </c>
      <c r="B77" s="38" t="s">
        <v>40</v>
      </c>
      <c r="C77" s="39" t="s">
        <v>41</v>
      </c>
      <c r="D77" s="39"/>
      <c r="E77" s="53"/>
    </row>
    <row r="78" spans="1:5" ht="15" x14ac:dyDescent="0.25">
      <c r="A78" s="46" t="s">
        <v>42</v>
      </c>
      <c r="B78" s="40">
        <v>250</v>
      </c>
      <c r="C78" s="39" t="s">
        <v>12</v>
      </c>
      <c r="D78" s="39"/>
      <c r="E78" s="53"/>
    </row>
    <row r="79" spans="1:5" ht="15" x14ac:dyDescent="0.25">
      <c r="A79" s="46" t="s">
        <v>51</v>
      </c>
      <c r="B79" s="38">
        <v>245.21</v>
      </c>
      <c r="C79" s="39" t="s">
        <v>12</v>
      </c>
      <c r="D79" s="39"/>
      <c r="E79" s="53"/>
    </row>
    <row r="80" spans="1:5" ht="15" x14ac:dyDescent="0.25">
      <c r="A80" s="54" t="s">
        <v>52</v>
      </c>
      <c r="B80" s="56">
        <v>4.6E-5</v>
      </c>
      <c r="C80" s="41" t="s">
        <v>5</v>
      </c>
      <c r="D80" s="41"/>
      <c r="E80" s="53"/>
    </row>
    <row r="81" spans="1:5" ht="15" x14ac:dyDescent="0.25">
      <c r="A81" s="46" t="s">
        <v>53</v>
      </c>
      <c r="B81" s="40">
        <v>25</v>
      </c>
      <c r="C81" s="39" t="s">
        <v>5</v>
      </c>
      <c r="D81" s="39"/>
      <c r="E81" s="53"/>
    </row>
    <row r="82" spans="1:5" ht="15" x14ac:dyDescent="0.25">
      <c r="A82" s="46" t="s">
        <v>70</v>
      </c>
      <c r="B82" s="40">
        <v>-10</v>
      </c>
      <c r="C82" s="39" t="s">
        <v>5</v>
      </c>
      <c r="D82" s="39"/>
      <c r="E82" s="53"/>
    </row>
    <row r="83" spans="1:5" ht="15" x14ac:dyDescent="0.25">
      <c r="A83" s="46" t="s">
        <v>54</v>
      </c>
      <c r="B83" s="38">
        <f>(PI()/4)*POWER(B79,2)</f>
        <v>47224.376865004437</v>
      </c>
      <c r="C83" s="39" t="s">
        <v>12</v>
      </c>
      <c r="D83" s="39"/>
      <c r="E83" s="53"/>
    </row>
    <row r="84" spans="1:5" ht="15" x14ac:dyDescent="0.25">
      <c r="A84" s="54" t="s">
        <v>55</v>
      </c>
      <c r="B84" s="55">
        <f>B79/(B80*1000)</f>
        <v>5330.652173913044</v>
      </c>
      <c r="C84" s="41" t="s">
        <v>56</v>
      </c>
      <c r="D84" s="41"/>
      <c r="E84" s="53"/>
    </row>
    <row r="85" spans="1:5" ht="15" x14ac:dyDescent="0.25">
      <c r="A85" s="46" t="s">
        <v>57</v>
      </c>
      <c r="B85" s="40">
        <f>B81/(B79/1000)</f>
        <v>101.9534276742384</v>
      </c>
      <c r="C85" s="39" t="s">
        <v>56</v>
      </c>
      <c r="D85" s="39"/>
      <c r="E85" s="53"/>
    </row>
    <row r="86" spans="1:5" ht="15" x14ac:dyDescent="0.25">
      <c r="A86" s="46" t="s">
        <v>58</v>
      </c>
      <c r="B86" s="38">
        <v>0.253</v>
      </c>
      <c r="C86" s="39" t="s">
        <v>25</v>
      </c>
      <c r="D86" s="39"/>
      <c r="E86" s="53"/>
    </row>
    <row r="87" spans="1:5" ht="15" x14ac:dyDescent="0.25">
      <c r="A87" s="54" t="s">
        <v>59</v>
      </c>
      <c r="B87" s="55">
        <v>2.53E-2</v>
      </c>
      <c r="C87" s="41" t="s">
        <v>5</v>
      </c>
      <c r="D87" s="41"/>
      <c r="E87" s="53"/>
    </row>
    <row r="88" spans="1:5" ht="15" x14ac:dyDescent="0.25">
      <c r="A88" s="54" t="s">
        <v>60</v>
      </c>
      <c r="B88" s="56">
        <v>174000</v>
      </c>
      <c r="C88" s="41" t="s">
        <v>56</v>
      </c>
      <c r="D88" s="41"/>
      <c r="E88" s="53"/>
    </row>
    <row r="89" spans="1:5" ht="15" x14ac:dyDescent="0.25">
      <c r="A89" s="46" t="s">
        <v>58</v>
      </c>
      <c r="B89" s="38">
        <v>0.253</v>
      </c>
      <c r="C89" s="39" t="s">
        <v>25</v>
      </c>
      <c r="D89" s="39"/>
      <c r="E89" s="53"/>
    </row>
    <row r="90" spans="1:5" ht="15" x14ac:dyDescent="0.25">
      <c r="A90" s="54" t="s">
        <v>59</v>
      </c>
      <c r="B90" s="55">
        <v>2.53E-2</v>
      </c>
      <c r="C90" s="41" t="s">
        <v>5</v>
      </c>
      <c r="D90" s="41"/>
      <c r="E90" s="53" t="s">
        <v>64</v>
      </c>
    </row>
    <row r="91" spans="1:5" ht="15" x14ac:dyDescent="0.25">
      <c r="A91" s="54" t="s">
        <v>60</v>
      </c>
      <c r="B91" s="56">
        <v>174000</v>
      </c>
      <c r="C91" s="41" t="s">
        <v>56</v>
      </c>
      <c r="D91" s="41"/>
      <c r="E91" s="53" t="s">
        <v>62</v>
      </c>
    </row>
    <row r="92" spans="1:5" ht="15.75" thickBot="1" x14ac:dyDescent="0.3">
      <c r="A92" s="54" t="s">
        <v>61</v>
      </c>
      <c r="B92" s="56">
        <v>1.9199999999999998E-2</v>
      </c>
      <c r="C92" s="41" t="s">
        <v>56</v>
      </c>
      <c r="D92" s="41"/>
      <c r="E92" s="53" t="s">
        <v>63</v>
      </c>
    </row>
    <row r="93" spans="1:5" ht="15.75" thickTop="1" x14ac:dyDescent="0.25">
      <c r="A93" s="58" t="s">
        <v>65</v>
      </c>
      <c r="B93" s="57" t="s">
        <v>68</v>
      </c>
      <c r="C93" s="62"/>
      <c r="D93" s="59" t="s">
        <v>67</v>
      </c>
      <c r="E93" s="64" t="s">
        <v>66</v>
      </c>
    </row>
    <row r="94" spans="1:5" ht="15" x14ac:dyDescent="0.25">
      <c r="A94" s="54" t="s">
        <v>71</v>
      </c>
      <c r="B94" s="56">
        <v>0.11</v>
      </c>
      <c r="C94" s="61" t="s">
        <v>5</v>
      </c>
      <c r="D94" s="65">
        <v>1</v>
      </c>
      <c r="E94" s="63">
        <v>28.824000000000002</v>
      </c>
    </row>
    <row r="95" spans="1:5" ht="15" x14ac:dyDescent="0.25">
      <c r="A95" s="54" t="s">
        <v>72</v>
      </c>
      <c r="B95" s="56">
        <v>0.126</v>
      </c>
      <c r="C95" s="61"/>
      <c r="D95" s="65">
        <v>4</v>
      </c>
      <c r="E95" s="63">
        <v>0.5</v>
      </c>
    </row>
    <row r="96" spans="1:5" ht="15" x14ac:dyDescent="0.25">
      <c r="A96" s="54" t="s">
        <v>76</v>
      </c>
      <c r="B96" s="56">
        <v>0.45</v>
      </c>
      <c r="C96" s="61"/>
      <c r="D96" s="65">
        <v>4</v>
      </c>
      <c r="E96" s="63">
        <v>0.13600000000000001</v>
      </c>
    </row>
    <row r="97" spans="1:5" ht="15" x14ac:dyDescent="0.25">
      <c r="A97" s="54" t="s">
        <v>73</v>
      </c>
      <c r="B97" s="56">
        <v>3.4000000000000002E-2</v>
      </c>
      <c r="C97" s="61"/>
      <c r="D97" s="65">
        <v>3</v>
      </c>
      <c r="E97" s="63">
        <v>0.3</v>
      </c>
    </row>
    <row r="98" spans="1:5" ht="15" x14ac:dyDescent="0.25">
      <c r="A98" s="54" t="s">
        <v>74</v>
      </c>
      <c r="B98" s="56">
        <v>1.2E-2</v>
      </c>
      <c r="C98" s="61"/>
      <c r="D98" s="65">
        <v>1</v>
      </c>
      <c r="E98" s="63">
        <v>0.6</v>
      </c>
    </row>
    <row r="99" spans="1:5" ht="15.75" thickBot="1" x14ac:dyDescent="0.3">
      <c r="A99" s="66" t="s">
        <v>75</v>
      </c>
      <c r="B99" s="67">
        <f>SUM(B94:B98)</f>
        <v>0.73199999999999998</v>
      </c>
      <c r="C99" s="68"/>
      <c r="D99" s="69"/>
      <c r="E99" s="70"/>
    </row>
    <row r="100" spans="1:5" ht="15" thickTop="1" x14ac:dyDescent="0.2"/>
  </sheetData>
  <protectedRanges>
    <protectedRange sqref="B10:B12" name="Input_Sheet_BilgePumpCalculation"/>
  </protectedRanges>
  <mergeCells count="8">
    <mergeCell ref="A40:E40"/>
    <mergeCell ref="A50:E50"/>
    <mergeCell ref="A75:E75"/>
    <mergeCell ref="A14:A16"/>
    <mergeCell ref="A18:E18"/>
    <mergeCell ref="A31:E31"/>
    <mergeCell ref="A8:E8"/>
    <mergeCell ref="A1:E1"/>
  </mergeCells>
  <pageMargins left="0.7" right="0.7" top="0.75" bottom="0.75" header="0.3" footer="0.3"/>
  <pageSetup paperSize="9" scale="94" fitToHeight="0" orientation="portrait" verticalDpi="0" r:id="rId1"/>
  <rowBreaks count="2" manualBreakCount="2">
    <brk id="39" max="16383" man="1"/>
    <brk id="7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Diagram</vt:lpstr>
      <vt:lpstr>Sheet2</vt:lpstr>
      <vt:lpstr>Sheet3</vt:lpstr>
      <vt:lpstr>Diagram!Print_Area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 Spijker</dc:creator>
  <cp:lastModifiedBy>Jelle Spijker</cp:lastModifiedBy>
  <cp:lastPrinted>2015-10-22T11:43:03Z</cp:lastPrinted>
  <dcterms:created xsi:type="dcterms:W3CDTF">2015-10-22T09:47:54Z</dcterms:created>
  <dcterms:modified xsi:type="dcterms:W3CDTF">2015-10-22T11:43:32Z</dcterms:modified>
</cp:coreProperties>
</file>