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oushik/Google Drive/Programming/Pycharm Projects/Second Liens/Inputs/"/>
    </mc:Choice>
  </mc:AlternateContent>
  <bookViews>
    <workbookView xWindow="1460" yWindow="460" windowWidth="24680" windowHeight="15540" tabRatio="500"/>
  </bookViews>
  <sheets>
    <sheet name="SECURED" sheetId="2" r:id="rId1"/>
  </sheets>
  <definedNames>
    <definedName name="_xlnm._FilterDatabase" localSheetId="0" hidden="1">SECURED!$A$1:$O$71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9" i="2" l="1"/>
  <c r="Q68" i="2"/>
  <c r="Q67" i="2"/>
  <c r="Q66" i="2"/>
  <c r="Q65" i="2"/>
  <c r="Q64" i="2"/>
  <c r="Q63" i="2"/>
  <c r="Q62" i="2"/>
  <c r="Q61" i="2"/>
  <c r="Q59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3" i="2"/>
  <c r="Q32" i="2"/>
  <c r="Q71" i="2"/>
  <c r="P71" i="2"/>
  <c r="P69" i="2"/>
  <c r="P68" i="2"/>
  <c r="P67" i="2"/>
  <c r="P66" i="2"/>
  <c r="P65" i="2"/>
  <c r="P64" i="2"/>
  <c r="P63" i="2"/>
  <c r="P62" i="2"/>
  <c r="P61" i="2"/>
  <c r="P59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3" i="2"/>
  <c r="F71" i="2"/>
  <c r="I71" i="2"/>
  <c r="G71" i="2"/>
  <c r="F68" i="2"/>
  <c r="I68" i="2"/>
  <c r="G68" i="2"/>
  <c r="F66" i="2"/>
  <c r="I66" i="2"/>
  <c r="G66" i="2"/>
  <c r="F65" i="2"/>
  <c r="I65" i="2"/>
  <c r="G65" i="2"/>
  <c r="F62" i="2"/>
  <c r="I62" i="2"/>
  <c r="G62" i="2"/>
  <c r="F61" i="2"/>
  <c r="I61" i="2"/>
  <c r="G61" i="2"/>
  <c r="F56" i="2"/>
  <c r="I56" i="2"/>
  <c r="G56" i="2"/>
  <c r="F54" i="2"/>
  <c r="I54" i="2"/>
  <c r="G54" i="2"/>
  <c r="F53" i="2"/>
  <c r="I53" i="2"/>
  <c r="G53" i="2"/>
  <c r="F51" i="2"/>
  <c r="I51" i="2"/>
  <c r="G51" i="2"/>
  <c r="F47" i="2"/>
  <c r="I47" i="2"/>
  <c r="G47" i="2"/>
  <c r="F45" i="2"/>
  <c r="I45" i="2"/>
  <c r="G45" i="2"/>
  <c r="F43" i="2"/>
  <c r="I43" i="2"/>
  <c r="G43" i="2"/>
  <c r="F42" i="2"/>
  <c r="I42" i="2"/>
  <c r="G42" i="2"/>
  <c r="F41" i="2"/>
  <c r="I41" i="2"/>
  <c r="G41" i="2"/>
  <c r="F39" i="2"/>
  <c r="I39" i="2"/>
  <c r="G39" i="2"/>
  <c r="F37" i="2"/>
  <c r="I37" i="2"/>
  <c r="G37" i="2"/>
  <c r="F35" i="2"/>
  <c r="I35" i="2"/>
  <c r="G35" i="2"/>
  <c r="F32" i="2"/>
  <c r="I32" i="2"/>
  <c r="G32" i="2"/>
  <c r="P32" i="2"/>
  <c r="M71" i="2"/>
  <c r="K71" i="2"/>
  <c r="O71" i="2"/>
  <c r="K70" i="2"/>
  <c r="O70" i="2"/>
  <c r="M69" i="2"/>
  <c r="K69" i="2"/>
  <c r="I69" i="2"/>
  <c r="O69" i="2"/>
  <c r="M68" i="2"/>
  <c r="K68" i="2"/>
  <c r="O68" i="2"/>
  <c r="K67" i="2"/>
  <c r="O67" i="2"/>
  <c r="M66" i="2"/>
  <c r="K66" i="2"/>
  <c r="O66" i="2"/>
  <c r="M65" i="2"/>
  <c r="K65" i="2"/>
  <c r="O65" i="2"/>
  <c r="M64" i="2"/>
  <c r="K64" i="2"/>
  <c r="I64" i="2"/>
  <c r="O64" i="2"/>
  <c r="M63" i="2"/>
  <c r="K63" i="2"/>
  <c r="I63" i="2"/>
  <c r="O63" i="2"/>
  <c r="M62" i="2"/>
  <c r="K62" i="2"/>
  <c r="O62" i="2"/>
  <c r="M61" i="2"/>
  <c r="K61" i="2"/>
  <c r="O61" i="2"/>
  <c r="M60" i="2"/>
  <c r="K60" i="2"/>
  <c r="I60" i="2"/>
  <c r="O60" i="2"/>
  <c r="M59" i="2"/>
  <c r="K59" i="2"/>
  <c r="I59" i="2"/>
  <c r="O59" i="2"/>
  <c r="M58" i="2"/>
  <c r="K58" i="2"/>
  <c r="I58" i="2"/>
  <c r="O58" i="2"/>
  <c r="K57" i="2"/>
  <c r="O57" i="2"/>
  <c r="M56" i="2"/>
  <c r="K56" i="2"/>
  <c r="O56" i="2"/>
  <c r="M55" i="2"/>
  <c r="K55" i="2"/>
  <c r="I55" i="2"/>
  <c r="O55" i="2"/>
  <c r="M54" i="2"/>
  <c r="K54" i="2"/>
  <c r="O54" i="2"/>
  <c r="M53" i="2"/>
  <c r="K53" i="2"/>
  <c r="O53" i="2"/>
  <c r="M52" i="2"/>
  <c r="K52" i="2"/>
  <c r="I52" i="2"/>
  <c r="O52" i="2"/>
  <c r="M51" i="2"/>
  <c r="K51" i="2"/>
  <c r="O51" i="2"/>
  <c r="M50" i="2"/>
  <c r="K50" i="2"/>
  <c r="I50" i="2"/>
  <c r="O50" i="2"/>
  <c r="M49" i="2"/>
  <c r="K49" i="2"/>
  <c r="I49" i="2"/>
  <c r="O49" i="2"/>
  <c r="M48" i="2"/>
  <c r="K48" i="2"/>
  <c r="I48" i="2"/>
  <c r="O48" i="2"/>
  <c r="M47" i="2"/>
  <c r="K47" i="2"/>
  <c r="O47" i="2"/>
  <c r="K46" i="2"/>
  <c r="O46" i="2"/>
  <c r="M45" i="2"/>
  <c r="K45" i="2"/>
  <c r="O45" i="2"/>
  <c r="M44" i="2"/>
  <c r="K44" i="2"/>
  <c r="I44" i="2"/>
  <c r="O44" i="2"/>
  <c r="M43" i="2"/>
  <c r="K43" i="2"/>
  <c r="O43" i="2"/>
  <c r="M42" i="2"/>
  <c r="K42" i="2"/>
  <c r="O42" i="2"/>
  <c r="M41" i="2"/>
  <c r="K41" i="2"/>
  <c r="O41" i="2"/>
  <c r="M40" i="2"/>
  <c r="K40" i="2"/>
  <c r="I40" i="2"/>
  <c r="O40" i="2"/>
  <c r="M39" i="2"/>
  <c r="K39" i="2"/>
  <c r="O39" i="2"/>
  <c r="M38" i="2"/>
  <c r="K38" i="2"/>
  <c r="I38" i="2"/>
  <c r="O38" i="2"/>
  <c r="M37" i="2"/>
  <c r="K37" i="2"/>
  <c r="O37" i="2"/>
  <c r="M36" i="2"/>
  <c r="K36" i="2"/>
  <c r="I36" i="2"/>
  <c r="O36" i="2"/>
  <c r="M35" i="2"/>
  <c r="K35" i="2"/>
  <c r="O35" i="2"/>
  <c r="M34" i="2"/>
  <c r="K34" i="2"/>
  <c r="I34" i="2"/>
  <c r="O34" i="2"/>
  <c r="K33" i="2"/>
  <c r="O33" i="2"/>
  <c r="M32" i="2"/>
  <c r="K32" i="2"/>
  <c r="O32" i="2"/>
  <c r="K31" i="2"/>
  <c r="O31" i="2"/>
  <c r="M30" i="2"/>
  <c r="K30" i="2"/>
  <c r="I30" i="2"/>
  <c r="O30" i="2"/>
  <c r="M29" i="2"/>
  <c r="K29" i="2"/>
  <c r="I29" i="2"/>
  <c r="O29" i="2"/>
  <c r="M28" i="2"/>
  <c r="K28" i="2"/>
  <c r="I28" i="2"/>
  <c r="O28" i="2"/>
  <c r="M27" i="2"/>
  <c r="K27" i="2"/>
  <c r="I27" i="2"/>
  <c r="O27" i="2"/>
  <c r="M26" i="2"/>
  <c r="K26" i="2"/>
  <c r="I26" i="2"/>
  <c r="O26" i="2"/>
  <c r="M25" i="2"/>
  <c r="K25" i="2"/>
  <c r="I25" i="2"/>
  <c r="O25" i="2"/>
  <c r="K24" i="2"/>
  <c r="O24" i="2"/>
  <c r="M23" i="2"/>
  <c r="K23" i="2"/>
  <c r="I23" i="2"/>
  <c r="O23" i="2"/>
  <c r="M22" i="2"/>
  <c r="K22" i="2"/>
  <c r="I22" i="2"/>
  <c r="O22" i="2"/>
  <c r="M21" i="2"/>
  <c r="K21" i="2"/>
  <c r="I21" i="2"/>
  <c r="O21" i="2"/>
  <c r="M20" i="2"/>
  <c r="K20" i="2"/>
  <c r="I20" i="2"/>
  <c r="O20" i="2"/>
  <c r="M19" i="2"/>
  <c r="K19" i="2"/>
  <c r="I19" i="2"/>
  <c r="O19" i="2"/>
  <c r="M18" i="2"/>
  <c r="K18" i="2"/>
  <c r="I18" i="2"/>
  <c r="O18" i="2"/>
  <c r="M17" i="2"/>
  <c r="K17" i="2"/>
  <c r="I17" i="2"/>
  <c r="O17" i="2"/>
  <c r="M16" i="2"/>
  <c r="K16" i="2"/>
  <c r="I16" i="2"/>
  <c r="O16" i="2"/>
  <c r="K15" i="2"/>
  <c r="O15" i="2"/>
  <c r="K14" i="2"/>
  <c r="O14" i="2"/>
  <c r="K13" i="2"/>
  <c r="O13" i="2"/>
  <c r="K12" i="2"/>
  <c r="O12" i="2"/>
  <c r="K11" i="2"/>
  <c r="O11" i="2"/>
  <c r="K10" i="2"/>
  <c r="O10" i="2"/>
  <c r="K9" i="2"/>
  <c r="O9" i="2"/>
  <c r="K8" i="2"/>
  <c r="O8" i="2"/>
  <c r="K7" i="2"/>
  <c r="O7" i="2"/>
  <c r="K6" i="2"/>
  <c r="O6" i="2"/>
  <c r="K5" i="2"/>
  <c r="O5" i="2"/>
  <c r="K4" i="2"/>
  <c r="O4" i="2"/>
  <c r="K3" i="2"/>
  <c r="O3" i="2"/>
  <c r="K2" i="2"/>
  <c r="O2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71" i="2"/>
  <c r="G70" i="2"/>
  <c r="G69" i="2"/>
  <c r="G67" i="2"/>
  <c r="G64" i="2"/>
  <c r="G63" i="2"/>
  <c r="G60" i="2"/>
  <c r="G59" i="2"/>
  <c r="G58" i="2"/>
  <c r="G57" i="2"/>
  <c r="G55" i="2"/>
  <c r="G52" i="2"/>
  <c r="G50" i="2"/>
  <c r="G49" i="2"/>
  <c r="G48" i="2"/>
  <c r="G46" i="2"/>
  <c r="G44" i="2"/>
  <c r="G40" i="2"/>
  <c r="G38" i="2"/>
  <c r="G36" i="2"/>
  <c r="G34" i="2"/>
  <c r="G33" i="2"/>
  <c r="I70" i="2"/>
  <c r="I67" i="2"/>
  <c r="I57" i="2"/>
  <c r="I46" i="2"/>
  <c r="I33" i="2"/>
  <c r="I31" i="2"/>
  <c r="I24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68" i="2"/>
  <c r="L67" i="2"/>
  <c r="L66" i="2"/>
  <c r="L65" i="2"/>
  <c r="L62" i="2"/>
  <c r="L61" i="2"/>
  <c r="L58" i="2"/>
  <c r="L57" i="2"/>
  <c r="L56" i="2"/>
  <c r="L54" i="2"/>
  <c r="L53" i="2"/>
  <c r="L51" i="2"/>
  <c r="L47" i="2"/>
  <c r="L46" i="2"/>
  <c r="L45" i="2"/>
  <c r="L43" i="2"/>
  <c r="L42" i="2"/>
  <c r="L41" i="2"/>
  <c r="L39" i="2"/>
  <c r="L37" i="2"/>
  <c r="L35" i="2"/>
  <c r="L33" i="2"/>
  <c r="L32" i="2"/>
  <c r="L30" i="2"/>
  <c r="L29" i="2"/>
  <c r="L28" i="2"/>
  <c r="L27" i="2"/>
  <c r="L26" i="2"/>
  <c r="L23" i="2"/>
  <c r="L22" i="2"/>
  <c r="L21" i="2"/>
  <c r="L20" i="2"/>
  <c r="L19" i="2"/>
  <c r="L18" i="2"/>
  <c r="L17" i="2"/>
  <c r="L16" i="2"/>
  <c r="L15" i="2"/>
  <c r="L13" i="2"/>
  <c r="L11" i="2"/>
  <c r="L10" i="2"/>
  <c r="L7" i="2"/>
  <c r="L5" i="2"/>
  <c r="L4" i="2"/>
  <c r="L2" i="2"/>
  <c r="L71" i="2"/>
  <c r="E71" i="2"/>
  <c r="D71" i="2"/>
  <c r="C71" i="2"/>
  <c r="B71" i="2"/>
  <c r="A71" i="2"/>
  <c r="E70" i="2"/>
  <c r="D70" i="2"/>
  <c r="C70" i="2"/>
  <c r="B70" i="2"/>
  <c r="A70" i="2"/>
  <c r="F69" i="2"/>
  <c r="E69" i="2"/>
  <c r="D69" i="2"/>
  <c r="C69" i="2"/>
  <c r="B69" i="2"/>
  <c r="A69" i="2"/>
  <c r="E68" i="2"/>
  <c r="D68" i="2"/>
  <c r="C68" i="2"/>
  <c r="B68" i="2"/>
  <c r="A68" i="2"/>
  <c r="F67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F64" i="2"/>
  <c r="E64" i="2"/>
  <c r="D64" i="2"/>
  <c r="C64" i="2"/>
  <c r="B64" i="2"/>
  <c r="A64" i="2"/>
  <c r="F63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F59" i="2"/>
  <c r="E59" i="2"/>
  <c r="D59" i="2"/>
  <c r="C59" i="2"/>
  <c r="B59" i="2"/>
  <c r="A59" i="2"/>
  <c r="E58" i="2"/>
  <c r="D58" i="2"/>
  <c r="C58" i="2"/>
  <c r="B58" i="2"/>
  <c r="A58" i="2"/>
  <c r="F57" i="2"/>
  <c r="E57" i="2"/>
  <c r="D57" i="2"/>
  <c r="C57" i="2"/>
  <c r="B57" i="2"/>
  <c r="A57" i="2"/>
  <c r="E56" i="2"/>
  <c r="D56" i="2"/>
  <c r="C56" i="2"/>
  <c r="B56" i="2"/>
  <c r="A56" i="2"/>
  <c r="F55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F52" i="2"/>
  <c r="E52" i="2"/>
  <c r="D52" i="2"/>
  <c r="C52" i="2"/>
  <c r="B52" i="2"/>
  <c r="A52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E47" i="2"/>
  <c r="D47" i="2"/>
  <c r="C47" i="2"/>
  <c r="B47" i="2"/>
  <c r="A47" i="2"/>
  <c r="F46" i="2"/>
  <c r="E46" i="2"/>
  <c r="D46" i="2"/>
  <c r="C46" i="2"/>
  <c r="B46" i="2"/>
  <c r="A46" i="2"/>
  <c r="E45" i="2"/>
  <c r="D45" i="2"/>
  <c r="C45" i="2"/>
  <c r="B45" i="2"/>
  <c r="A45" i="2"/>
  <c r="F44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F40" i="2"/>
  <c r="E40" i="2"/>
  <c r="D40" i="2"/>
  <c r="C40" i="2"/>
  <c r="B40" i="2"/>
  <c r="A40" i="2"/>
  <c r="E39" i="2"/>
  <c r="D39" i="2"/>
  <c r="C39" i="2"/>
  <c r="B39" i="2"/>
  <c r="A39" i="2"/>
  <c r="F38" i="2"/>
  <c r="E38" i="2"/>
  <c r="D38" i="2"/>
  <c r="C38" i="2"/>
  <c r="B38" i="2"/>
  <c r="A38" i="2"/>
  <c r="E37" i="2"/>
  <c r="D37" i="2"/>
  <c r="C37" i="2"/>
  <c r="B37" i="2"/>
  <c r="A37" i="2"/>
  <c r="F36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F33" i="2"/>
  <c r="E33" i="2"/>
  <c r="D33" i="2"/>
  <c r="C33" i="2"/>
  <c r="B33" i="2"/>
  <c r="A33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E3" i="2"/>
  <c r="D3" i="2"/>
  <c r="C3" i="2"/>
  <c r="B3" i="2"/>
  <c r="A3" i="2"/>
  <c r="F2" i="2"/>
  <c r="E2" i="2"/>
  <c r="D2" i="2"/>
  <c r="C2" i="2"/>
  <c r="B2" i="2"/>
  <c r="A2" i="2"/>
  <c r="AA2" i="2"/>
  <c r="AB2" i="2"/>
  <c r="AA3" i="2"/>
  <c r="AB3" i="2"/>
  <c r="AA4" i="2"/>
  <c r="AB4" i="2"/>
  <c r="AA5" i="2"/>
  <c r="AB5" i="2"/>
  <c r="AA6" i="2"/>
  <c r="AB6" i="2"/>
  <c r="AB7" i="2"/>
  <c r="AB8" i="2"/>
  <c r="AB9" i="2"/>
  <c r="AB10" i="2"/>
  <c r="AB11" i="2"/>
  <c r="AB12" i="2"/>
  <c r="AB13" i="2"/>
  <c r="AB14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N73" i="2"/>
  <c r="AP75" i="2"/>
</calcChain>
</file>

<file path=xl/sharedStrings.xml><?xml version="1.0" encoding="utf-8"?>
<sst xmlns="http://schemas.openxmlformats.org/spreadsheetml/2006/main" count="862" uniqueCount="353">
  <si>
    <t>LOAN NUMBER</t>
  </si>
  <si>
    <t>ADDRESS</t>
  </si>
  <si>
    <t>CITY</t>
  </si>
  <si>
    <t>STATE</t>
  </si>
  <si>
    <t>ZIP CODE</t>
  </si>
  <si>
    <t>FAIR MARKET VALUE</t>
  </si>
  <si>
    <t>1ST LIEN CURRENT UPB</t>
  </si>
  <si>
    <t>1ST MTG ARREARS</t>
  </si>
  <si>
    <t>2ND MTG CURRENT UPB</t>
  </si>
  <si>
    <t>2ND MTG ARREARS</t>
  </si>
  <si>
    <t>2ND MTG CONTRACTUAL MONTHLY PAYMENT</t>
  </si>
  <si>
    <t>2ND MTG ORIGINAL FUNDING DATE</t>
  </si>
  <si>
    <t>2ND MTG MATURITY DATE</t>
  </si>
  <si>
    <t>2370W AVE 133RD</t>
  </si>
  <si>
    <t>SAN LEANDRO</t>
  </si>
  <si>
    <t>CA</t>
  </si>
  <si>
    <t xml:space="preserve">Other </t>
  </si>
  <si>
    <t>SLOVER</t>
  </si>
  <si>
    <t>2nd</t>
  </si>
  <si>
    <t>ALAMEDA</t>
  </si>
  <si>
    <t xml:space="preserve">Occupied </t>
  </si>
  <si>
    <t>SFR</t>
  </si>
  <si>
    <t>LOTS 497-575, BACA GRANDE</t>
  </si>
  <si>
    <t>CRESTONE</t>
  </si>
  <si>
    <t>CO</t>
  </si>
  <si>
    <t>JOHNSON</t>
  </si>
  <si>
    <t>SAGUACHE</t>
  </si>
  <si>
    <t>31700 LIME KILN GULCH</t>
  </si>
  <si>
    <t>VILLA GROVE</t>
  </si>
  <si>
    <t>KNOWLTON</t>
  </si>
  <si>
    <t>Vacant</t>
  </si>
  <si>
    <t>Land/Lot</t>
  </si>
  <si>
    <t>5723 SLATER RD W.</t>
  </si>
  <si>
    <t>WILLIAMSFIELD</t>
  </si>
  <si>
    <t>OH</t>
  </si>
  <si>
    <t>SEPPI</t>
  </si>
  <si>
    <t>ASHTABULA</t>
  </si>
  <si>
    <t>2826 COLERIDGE RD</t>
  </si>
  <si>
    <t>CLEVELAND HEIGHTS</t>
  </si>
  <si>
    <t>KOHR</t>
  </si>
  <si>
    <t>CUYAHOGA</t>
  </si>
  <si>
    <t>1164 HELLERMAN STREET</t>
  </si>
  <si>
    <t>PHILADELPHIA</t>
  </si>
  <si>
    <t>PA</t>
  </si>
  <si>
    <t>HILO</t>
  </si>
  <si>
    <t>No mortgage information</t>
  </si>
  <si>
    <t>1802 GROVE AVE</t>
  </si>
  <si>
    <t>NEW CASTLE</t>
  </si>
  <si>
    <t>CROACH</t>
  </si>
  <si>
    <t>no mortgage information</t>
  </si>
  <si>
    <t>LAWRENCE</t>
  </si>
  <si>
    <t>501 MORNINGSTAR DR</t>
  </si>
  <si>
    <t>ELLWOOD CITY</t>
  </si>
  <si>
    <t>MIKE</t>
  </si>
  <si>
    <t>622 RIDGE AVENUE</t>
  </si>
  <si>
    <t>CURWENSVILLE</t>
  </si>
  <si>
    <t>HOLLAND</t>
  </si>
  <si>
    <t>3rd</t>
  </si>
  <si>
    <t>CLEARFIELD</t>
  </si>
  <si>
    <t>3609 RHONDA STREET</t>
  </si>
  <si>
    <t>EDINBURG</t>
  </si>
  <si>
    <t>TX</t>
  </si>
  <si>
    <t xml:space="preserve">Cashflow </t>
  </si>
  <si>
    <t xml:space="preserve">0 - 30 </t>
  </si>
  <si>
    <t>HERNANDEZ</t>
  </si>
  <si>
    <t>HIDALGO</t>
  </si>
  <si>
    <t>1219 WATHALL CREEK DRIVE</t>
  </si>
  <si>
    <t>COLONIAL HEIGHTS</t>
  </si>
  <si>
    <t>VA</t>
  </si>
  <si>
    <t>ALDER</t>
  </si>
  <si>
    <t>COLONIAL HEIGHTS CITY</t>
  </si>
  <si>
    <t>12329 RIDGEFIELD PARKWAY</t>
  </si>
  <si>
    <t>RICHMOND</t>
  </si>
  <si>
    <t>WRAYTON</t>
  </si>
  <si>
    <t>HENRICO</t>
  </si>
  <si>
    <t>8511 MIDDLE RD</t>
  </si>
  <si>
    <t>WILSON</t>
  </si>
  <si>
    <t>WI</t>
  </si>
  <si>
    <t>MIKULA</t>
  </si>
  <si>
    <t>SHEBOYGAN</t>
  </si>
  <si>
    <t>LOT 8 VILLAGE ESTATES SUB</t>
  </si>
  <si>
    <t>SUSSEX</t>
  </si>
  <si>
    <t>MONARCH HOMES LLC</t>
  </si>
  <si>
    <t>WAUKESHA</t>
  </si>
  <si>
    <t>4804 NW HOOVER AVENUE</t>
  </si>
  <si>
    <t>LAWTON</t>
  </si>
  <si>
    <t>OK</t>
  </si>
  <si>
    <t>PORTER</t>
  </si>
  <si>
    <t>secured</t>
  </si>
  <si>
    <t>none</t>
  </si>
  <si>
    <t>COMANCHE</t>
  </si>
  <si>
    <t>9350 WILLOW WOOD LANE</t>
  </si>
  <si>
    <t>HOUSTON</t>
  </si>
  <si>
    <t>SALGADO</t>
  </si>
  <si>
    <t>HARRIS</t>
  </si>
  <si>
    <t>210 MORRISON STREET</t>
  </si>
  <si>
    <t>ATHENS</t>
  </si>
  <si>
    <t xml:space="preserve">30 - 60 </t>
  </si>
  <si>
    <t>MARCUM</t>
  </si>
  <si>
    <t>HENDERSON</t>
  </si>
  <si>
    <t>12206 ASHCROFT DRIVE</t>
  </si>
  <si>
    <t>ARDOIN JR</t>
  </si>
  <si>
    <t>15410 PRAIRIE OAKS DRIVE</t>
  </si>
  <si>
    <t>BAKER</t>
  </si>
  <si>
    <t xml:space="preserve"> none</t>
  </si>
  <si>
    <t>4615 PUEBLA ROAD</t>
  </si>
  <si>
    <t>OCHOA</t>
  </si>
  <si>
    <t>7123 SUN VILLAGE DRIVE</t>
  </si>
  <si>
    <t>OGBEH</t>
  </si>
  <si>
    <t>1116 RIVER ROCK DRIVE</t>
  </si>
  <si>
    <t>KENNEDALE</t>
  </si>
  <si>
    <t>JIMENEZ</t>
  </si>
  <si>
    <t>TARRANT</t>
  </si>
  <si>
    <t>21515 HALSTEAD RD</t>
  </si>
  <si>
    <t>HINKLEY</t>
  </si>
  <si>
    <t>MOON</t>
  </si>
  <si>
    <t>SAN BERNARDINO</t>
  </si>
  <si>
    <t>185 GRAND AVE</t>
  </si>
  <si>
    <t>RUTHERFORD</t>
  </si>
  <si>
    <t>NJ</t>
  </si>
  <si>
    <t>RAMOS</t>
  </si>
  <si>
    <t>BERGEN</t>
  </si>
  <si>
    <t>6121 CAMAS CANYON AVE</t>
  </si>
  <si>
    <t>LAS VEGAS</t>
  </si>
  <si>
    <t>NV</t>
  </si>
  <si>
    <t>SKILLIN</t>
  </si>
  <si>
    <t>CLARK</t>
  </si>
  <si>
    <t>108 VICTORIA COU</t>
  </si>
  <si>
    <t>MAPLE GLEN</t>
  </si>
  <si>
    <t>KOLB</t>
  </si>
  <si>
    <t>MONTGOMERY</t>
  </si>
  <si>
    <t>1904 AFTON ST</t>
  </si>
  <si>
    <t>OMAR</t>
  </si>
  <si>
    <t>1301 TAYLOR DRIVE</t>
  </si>
  <si>
    <t>LANGHORNE</t>
  </si>
  <si>
    <t>POSEY</t>
  </si>
  <si>
    <t>BUCKS</t>
  </si>
  <si>
    <t>2 OLD ASHTON RD</t>
  </si>
  <si>
    <t>834 COLE AVE</t>
  </si>
  <si>
    <t>TURLOCK</t>
  </si>
  <si>
    <t>SARGOIN IBRAHIM</t>
  </si>
  <si>
    <t>upside down</t>
  </si>
  <si>
    <t>STANISLAUS</t>
  </si>
  <si>
    <t>1656 HOUK RD</t>
  </si>
  <si>
    <t>PORTERSVILLE</t>
  </si>
  <si>
    <t>ATTISANO</t>
  </si>
  <si>
    <t>BUTLER</t>
  </si>
  <si>
    <t>7455 BISHOP ROAD</t>
  </si>
  <si>
    <t>FAIRBURN</t>
  </si>
  <si>
    <t>GA</t>
  </si>
  <si>
    <t>WINSTON</t>
  </si>
  <si>
    <t xml:space="preserve">secured </t>
  </si>
  <si>
    <t>FULTON</t>
  </si>
  <si>
    <t>7360 FORD AVENUE</t>
  </si>
  <si>
    <t>MECHANICSVILLE</t>
  </si>
  <si>
    <t xml:space="preserve">90+ Taking Pymts </t>
  </si>
  <si>
    <t>RAMSEY</t>
  </si>
  <si>
    <t>HANOVER</t>
  </si>
  <si>
    <t>500 ORANGE DRIVE 12</t>
  </si>
  <si>
    <t>ALTAMONTE SPRINGS</t>
  </si>
  <si>
    <t>FL</t>
  </si>
  <si>
    <t>GRIFFIN</t>
  </si>
  <si>
    <t>SEMINOLE</t>
  </si>
  <si>
    <t>Condo</t>
  </si>
  <si>
    <t>609 WEST ADAMS AVENUE</t>
  </si>
  <si>
    <t>FAIRFIELD</t>
  </si>
  <si>
    <t>IA</t>
  </si>
  <si>
    <t>SMITH</t>
  </si>
  <si>
    <t>JEFFERSON</t>
  </si>
  <si>
    <t>18824 SIESTA DR</t>
  </si>
  <si>
    <t>APPLE VALLEY</t>
  </si>
  <si>
    <t>NONE</t>
  </si>
  <si>
    <t>4214E BALTIMORE</t>
  </si>
  <si>
    <t>STOKES</t>
  </si>
  <si>
    <t>12/17/15 1st $1,000</t>
  </si>
  <si>
    <t>201 FONTENAY DRIVE</t>
  </si>
  <si>
    <t>LEBANON</t>
  </si>
  <si>
    <t>TN</t>
  </si>
  <si>
    <t xml:space="preserve">Paying in BK </t>
  </si>
  <si>
    <t>DICKENS</t>
  </si>
  <si>
    <t>BKY</t>
  </si>
  <si>
    <t>6471 WILD STRAWBERRY LN</t>
  </si>
  <si>
    <t>GATTER</t>
  </si>
  <si>
    <t>18424 LAKE SHORE BLVD</t>
  </si>
  <si>
    <t>CLEVELAND</t>
  </si>
  <si>
    <t>KAVALIUNAS</t>
  </si>
  <si>
    <t>523 MOON CHASE ST</t>
  </si>
  <si>
    <t>JEPSON</t>
  </si>
  <si>
    <t>9465W RED COACH AVE</t>
  </si>
  <si>
    <t>LONGMIRE</t>
  </si>
  <si>
    <t>1645 SANDALWOOD CT</t>
  </si>
  <si>
    <t>FRANCO</t>
  </si>
  <si>
    <t>SOLANO</t>
  </si>
  <si>
    <t>720 E. WILLARD STREET</t>
  </si>
  <si>
    <t>AUMENT</t>
  </si>
  <si>
    <t>2650 AMY PLACE</t>
  </si>
  <si>
    <t>PORT HUENEME</t>
  </si>
  <si>
    <t>no 2nd</t>
  </si>
  <si>
    <t>GESCHWENDER</t>
  </si>
  <si>
    <t>1st</t>
  </si>
  <si>
    <t>VENTURA</t>
  </si>
  <si>
    <t>21226 CHARDONNAY DR</t>
  </si>
  <si>
    <t>PIRAINO</t>
  </si>
  <si>
    <t>9/9/10 1st $26,333</t>
  </si>
  <si>
    <t>3928 VERMONT AVE</t>
  </si>
  <si>
    <t>ALEXANDRIA</t>
  </si>
  <si>
    <t>WADE</t>
  </si>
  <si>
    <t>ALEXANDRIA CITY</t>
  </si>
  <si>
    <t>17877 CARTER LANE</t>
  </si>
  <si>
    <t>LITTLE FALLS</t>
  </si>
  <si>
    <t>MN</t>
  </si>
  <si>
    <t>EGGERTH</t>
  </si>
  <si>
    <t>MORRISON</t>
  </si>
  <si>
    <t>3421 HAPPY LN</t>
  </si>
  <si>
    <t>NTS 2/18/11 $594,046</t>
  </si>
  <si>
    <t>MOD</t>
  </si>
  <si>
    <t>3562 PEAR BLOSSOM LANE</t>
  </si>
  <si>
    <t>LAKE ELSINORE</t>
  </si>
  <si>
    <t>CUADRA</t>
  </si>
  <si>
    <t>RIVERSIDE</t>
  </si>
  <si>
    <t>13843 DEAUVILLE DR</t>
  </si>
  <si>
    <t>VICTORVILLE</t>
  </si>
  <si>
    <t>GONZALEZ</t>
  </si>
  <si>
    <t>7317 DANBERG WAY</t>
  </si>
  <si>
    <t>ELK GROVE</t>
  </si>
  <si>
    <t>CATUDAN</t>
  </si>
  <si>
    <t>2/1/2010 NOD 1st $23,882.00</t>
  </si>
  <si>
    <t>SACRAMENTO</t>
  </si>
  <si>
    <t>6725 ESCONDIDO AVE</t>
  </si>
  <si>
    <t>HESPERIA</t>
  </si>
  <si>
    <t>AVELLANEDA</t>
  </si>
  <si>
    <t>1 LAUREL LANE</t>
  </si>
  <si>
    <t>NEWTOWN SQUARE</t>
  </si>
  <si>
    <t>TRAN</t>
  </si>
  <si>
    <t>DELAWARE</t>
  </si>
  <si>
    <t>4806 IDAHO AVE</t>
  </si>
  <si>
    <t>4636 SANDERS DRIVE NORTHEAST</t>
  </si>
  <si>
    <t>ROANOKE</t>
  </si>
  <si>
    <t>OVERSTREET</t>
  </si>
  <si>
    <t>ROANOKE CITY</t>
  </si>
  <si>
    <t>515 E 91ST PLACE</t>
  </si>
  <si>
    <t>CHICAGO</t>
  </si>
  <si>
    <t>IL</t>
  </si>
  <si>
    <t>RYE</t>
  </si>
  <si>
    <t>Cook</t>
  </si>
  <si>
    <t>2 Fam</t>
  </si>
  <si>
    <t>2727 BUTTONWILLOW AVE</t>
  </si>
  <si>
    <t>STOCKTON</t>
  </si>
  <si>
    <t>BANKS</t>
  </si>
  <si>
    <t>active FC -sale date 10/11/17</t>
  </si>
  <si>
    <t>SAN JOAQUIN</t>
  </si>
  <si>
    <t>4351 FOXWORTH LANE</t>
  </si>
  <si>
    <t xml:space="preserve">60 - 90 </t>
  </si>
  <si>
    <t>COLBERT</t>
  </si>
  <si>
    <t xml:space="preserve">none </t>
  </si>
  <si>
    <t>2552 BEATRICE LN</t>
  </si>
  <si>
    <t>MODESTO</t>
  </si>
  <si>
    <t>WINTER</t>
  </si>
  <si>
    <t>check to see if title still shows the loan</t>
  </si>
  <si>
    <t>3146S 9100 W</t>
  </si>
  <si>
    <t>CEDAR CITY</t>
  </si>
  <si>
    <t>UT</t>
  </si>
  <si>
    <t>BURTON</t>
  </si>
  <si>
    <t>IRON</t>
  </si>
  <si>
    <t>1095 DEVON LAKE ST</t>
  </si>
  <si>
    <t>MARTINEZ</t>
  </si>
  <si>
    <t>5851 EAST BONIWOOD TURN</t>
  </si>
  <si>
    <t>CLINTON</t>
  </si>
  <si>
    <t>MD</t>
  </si>
  <si>
    <t>PRINCE GEORGE'S</t>
  </si>
  <si>
    <t>4056 MELODY LN</t>
  </si>
  <si>
    <t>FELLHAUER</t>
  </si>
  <si>
    <t>NTS 9/6/11 $480,399</t>
  </si>
  <si>
    <t>23 WINDALE COURT</t>
  </si>
  <si>
    <t>GREENSBORO</t>
  </si>
  <si>
    <t>NC</t>
  </si>
  <si>
    <t>EVANS</t>
  </si>
  <si>
    <t>GUILFORD</t>
  </si>
  <si>
    <t>14184 NORTHSTAR</t>
  </si>
  <si>
    <t>check title New $132k loan</t>
  </si>
  <si>
    <t>LONG</t>
  </si>
  <si>
    <t>4916 LARKSPUR ST</t>
  </si>
  <si>
    <t>FULLER</t>
  </si>
  <si>
    <t>3184 SHEEPSKIN STREET</t>
  </si>
  <si>
    <t>LOGANDALE</t>
  </si>
  <si>
    <t>LIVINGSTON</t>
  </si>
  <si>
    <t>388 MAIN STREET</t>
  </si>
  <si>
    <t>SAYREVILLE</t>
  </si>
  <si>
    <t>ZAPATA</t>
  </si>
  <si>
    <t>20/28/15</t>
  </si>
  <si>
    <t>MIDDLESEX</t>
  </si>
  <si>
    <t>736 KELSO ROAD</t>
  </si>
  <si>
    <t>MURRAY</t>
  </si>
  <si>
    <t>KY</t>
  </si>
  <si>
    <t>ARMSTRONG</t>
  </si>
  <si>
    <t>CALLOWAY</t>
  </si>
  <si>
    <t>2ND MTG ORIGINAL UPB</t>
  </si>
  <si>
    <t>cant find it</t>
  </si>
  <si>
    <t>masjr notes</t>
  </si>
  <si>
    <t>BK Type (7 or 13)</t>
  </si>
  <si>
    <t>Property Type</t>
  </si>
  <si>
    <t xml:space="preserve">Occupancy  </t>
  </si>
  <si>
    <t>CurrentWarning</t>
  </si>
  <si>
    <t>Legal</t>
  </si>
  <si>
    <t>P&amp;I Payment</t>
  </si>
  <si>
    <t># of CF - Last 12 Month</t>
  </si>
  <si>
    <t># of CF - Last 6 Month</t>
  </si>
  <si>
    <t># of CF - Last 3 Month</t>
  </si>
  <si>
    <t>PIx12</t>
  </si>
  <si>
    <t>PI_Constant</t>
  </si>
  <si>
    <t>DueDate</t>
  </si>
  <si>
    <t xml:space="preserve">Status </t>
  </si>
  <si>
    <t>Collateral Value</t>
  </si>
  <si>
    <t xml:space="preserve">Full P/O - MD Data </t>
  </si>
  <si>
    <t>First Payment Date</t>
  </si>
  <si>
    <t>Original Balance</t>
  </si>
  <si>
    <t>Prop County</t>
  </si>
  <si>
    <t>Prop Zip</t>
  </si>
  <si>
    <t>Lien Position</t>
  </si>
  <si>
    <t>LastPmtRecvdDate</t>
  </si>
  <si>
    <t>NOD HISTORY</t>
  </si>
  <si>
    <t>2nd Lien - Original Funded Date</t>
  </si>
  <si>
    <t>2nd Lien - Original Balance</t>
  </si>
  <si>
    <t>1st Lien Funded Date</t>
  </si>
  <si>
    <t>1st Lien - Original Balance</t>
  </si>
  <si>
    <t>Secured Status</t>
  </si>
  <si>
    <t>FMV - MASJR</t>
  </si>
  <si>
    <t>Next Due Date</t>
  </si>
  <si>
    <t>Current Balance</t>
  </si>
  <si>
    <t>Current UPB</t>
  </si>
  <si>
    <t>MOD MATURITY DATE</t>
  </si>
  <si>
    <t>MOD INTEREST DATE</t>
  </si>
  <si>
    <t>MOD DUE DATE</t>
  </si>
  <si>
    <t>MOD START DATE</t>
  </si>
  <si>
    <t>NEXT DUE DATE</t>
  </si>
  <si>
    <t>BORROWERS SOCIALS</t>
  </si>
  <si>
    <t>Acq CLTV</t>
  </si>
  <si>
    <t>MAS JR Return</t>
  </si>
  <si>
    <t>Annual Income</t>
  </si>
  <si>
    <t>% OF UPB</t>
  </si>
  <si>
    <t>Purchase Price</t>
  </si>
  <si>
    <t>CLTV</t>
  </si>
  <si>
    <t>LTV</t>
  </si>
  <si>
    <t>Current Int</t>
  </si>
  <si>
    <t>Prop State</t>
  </si>
  <si>
    <t>Prop City</t>
  </si>
  <si>
    <t>Address</t>
  </si>
  <si>
    <t>Borrower</t>
  </si>
  <si>
    <t xml:space="preserve">CF Status </t>
  </si>
  <si>
    <t xml:space="preserve">File Status </t>
  </si>
  <si>
    <t>KCC #</t>
  </si>
  <si>
    <t>NPER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</si>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</sst>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9"/>
      <color theme="1"/>
      <name val="ArialMT"/>
      <family val="2"/>
    </font>
    <font>
      <sz val="12"/>
      <color theme="1"/>
      <name val="Calibri"/>
      <family val="2"/>
      <scheme val="minor"/>
    </font>
    <font>
      <sz val="8"/>
      <name val="Arial"/>
    </font>
    <font>
      <sz val="8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4" fontId="2" fillId="0" borderId="0" xfId="2" applyFont="1" applyFill="1" applyAlignment="1">
      <alignment horizontal="center"/>
    </xf>
    <xf numFmtId="14" fontId="2" fillId="0" borderId="0" xfId="2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10" fontId="2" fillId="0" borderId="0" xfId="1" applyNumberFormat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14" fontId="2" fillId="0" borderId="0" xfId="1" applyNumberFormat="1" applyFont="1" applyFill="1" applyAlignment="1">
      <alignment horizontal="center"/>
    </xf>
    <xf numFmtId="44" fontId="2" fillId="0" borderId="1" xfId="2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4" fontId="2" fillId="0" borderId="1" xfId="1" applyNumberFormat="1" applyFont="1" applyFill="1" applyBorder="1" applyAlignment="1">
      <alignment horizontal="center"/>
    </xf>
    <xf numFmtId="14" fontId="2" fillId="0" borderId="2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2" fillId="0" borderId="0" xfId="1" applyFont="1" applyFill="1"/>
    <xf numFmtId="44" fontId="2" fillId="0" borderId="0" xfId="1" applyNumberFormat="1" applyFont="1" applyFill="1"/>
    <xf numFmtId="44" fontId="2" fillId="0" borderId="0" xfId="2" applyFont="1" applyFill="1"/>
    <xf numFmtId="0" fontId="3" fillId="0" borderId="0" xfId="0" applyFont="1" applyAlignment="1">
      <alignment wrapText="1"/>
    </xf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/>
    <xf numFmtId="15" fontId="3" fillId="0" borderId="0" xfId="0" applyNumberFormat="1" applyFont="1"/>
    <xf numFmtId="2" fontId="2" fillId="0" borderId="0" xfId="1" applyNumberFormat="1" applyFont="1" applyFill="1" applyAlignment="1">
      <alignment horizontal="center"/>
    </xf>
    <xf numFmtId="4" fontId="3" fillId="0" borderId="0" xfId="0" applyNumberFormat="1" applyFont="1"/>
  </cellXfs>
  <cellStyles count="4">
    <cellStyle name="Currency 2" xfId="2"/>
    <cellStyle name="Normal" xfId="0" builtinId="0"/>
    <cellStyle name="Normal 2" xfId="1"/>
    <cellStyle name="Percent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008000"/>
  </sheetPr>
  <dimension ref="A1:CE75"/>
  <sheetViews>
    <sheetView tabSelected="1" zoomScale="125" zoomScaleNormal="125" zoomScalePageLayoutView="125" workbookViewId="0">
      <pane ySplit="1" topLeftCell="A32" activePane="bottomLeft" state="frozen"/>
      <selection activeCell="N1" sqref="N1"/>
      <selection pane="bottomLeft"/>
    </sheetView>
  </sheetViews>
  <sheetFormatPr baseColWidth="10" defaultRowHeight="11" x14ac:dyDescent="0.15"/>
  <cols>
    <col min="1" max="17" width="11" style="19"/>
    <col min="18" max="18" width="8" style="15" hidden="1" customWidth="1"/>
    <col min="19" max="19" width="8.3984375" style="15" hidden="1" customWidth="1"/>
    <col min="20" max="20" width="7.796875" style="15" hidden="1" customWidth="1"/>
    <col min="21" max="21" width="16.3984375" style="15" hidden="1" customWidth="1"/>
    <col min="22" max="22" width="20.59765625" style="15" hidden="1" customWidth="1"/>
    <col min="23" max="23" width="15" style="15" hidden="1" customWidth="1"/>
    <col min="24" max="24" width="8.19921875" style="15" hidden="1" customWidth="1"/>
    <col min="25" max="25" width="11.3984375" style="15" hidden="1" customWidth="1"/>
    <col min="26" max="26" width="9.19921875" style="15" bestFit="1" customWidth="1"/>
    <col min="27" max="28" width="7.796875" style="15" bestFit="1" customWidth="1"/>
    <col min="29" max="29" width="12.19921875" style="15" bestFit="1" customWidth="1"/>
    <col min="30" max="30" width="8.19921875" style="15" bestFit="1" customWidth="1"/>
    <col min="31" max="31" width="12.59765625" style="15" bestFit="1" customWidth="1"/>
    <col min="32" max="32" width="11.3984375" style="15" bestFit="1" customWidth="1"/>
    <col min="33" max="33" width="7.796875" style="15" bestFit="1" customWidth="1"/>
    <col min="34" max="34" width="23" style="15" bestFit="1" customWidth="1"/>
    <col min="35" max="35" width="19.19921875" style="15" bestFit="1" customWidth="1"/>
    <col min="36" max="36" width="20.3984375" style="15" bestFit="1" customWidth="1"/>
    <col min="37" max="37" width="19.19921875" style="15" customWidth="1"/>
    <col min="38" max="38" width="22.3984375" style="15" bestFit="1" customWidth="1"/>
    <col min="39" max="39" width="23.19921875" style="15" bestFit="1" customWidth="1"/>
    <col min="40" max="40" width="18.19921875" style="15" bestFit="1" customWidth="1"/>
    <col min="41" max="41" width="13.3984375" style="15" bestFit="1" customWidth="1"/>
    <col min="42" max="42" width="17.19921875" style="15" bestFit="1" customWidth="1"/>
    <col min="43" max="43" width="11.59765625" style="15" bestFit="1" customWidth="1"/>
    <col min="44" max="44" width="18" style="15" customWidth="1"/>
    <col min="45" max="45" width="19.19921875" style="15" customWidth="1"/>
    <col min="46" max="46" width="15.19921875" style="15" customWidth="1"/>
    <col min="47" max="47" width="20" style="15" customWidth="1"/>
    <col min="48" max="48" width="22.19921875" style="15" customWidth="1"/>
    <col min="49" max="49" width="10.3984375" style="15" customWidth="1"/>
    <col min="50" max="50" width="14" style="15" customWidth="1"/>
    <col min="51" max="51" width="9.796875" style="15" customWidth="1"/>
    <col min="52" max="52" width="7.19921875" style="15" customWidth="1"/>
    <col min="53" max="53" width="17.19921875" style="15" customWidth="1"/>
    <col min="54" max="54" width="13.19921875" style="15" customWidth="1"/>
    <col min="55" max="55" width="14.19921875" style="15" customWidth="1"/>
    <col min="56" max="56" width="15.19921875" style="15" customWidth="1"/>
    <col min="57" max="57" width="19.19921875" style="15" bestFit="1" customWidth="1"/>
    <col min="58" max="58" width="13.19921875" style="15" bestFit="1" customWidth="1"/>
    <col min="59" max="59" width="7.796875" style="15" bestFit="1" customWidth="1"/>
    <col min="60" max="60" width="10.796875" style="15" bestFit="1" customWidth="1"/>
    <col min="61" max="61" width="9.3984375" style="15" bestFit="1" customWidth="1"/>
    <col min="62" max="63" width="16.19921875" style="15" bestFit="1" customWidth="1"/>
    <col min="64" max="64" width="17" style="15" bestFit="1" customWidth="1"/>
    <col min="65" max="65" width="11.3984375" style="15" bestFit="1" customWidth="1"/>
    <col min="66" max="77" width="16.19921875" style="15" bestFit="1" customWidth="1"/>
    <col min="78" max="78" width="5.3984375" style="15" bestFit="1" customWidth="1"/>
    <col min="79" max="79" width="12.59765625" style="15" bestFit="1" customWidth="1"/>
    <col min="80" max="80" width="9.19921875" style="15" bestFit="1" customWidth="1"/>
    <col min="81" max="81" width="10.59765625" style="15" bestFit="1" customWidth="1"/>
    <col min="82" max="82" width="12.796875" style="15" bestFit="1" customWidth="1"/>
    <col min="83" max="83" width="9" style="15" bestFit="1" customWidth="1"/>
    <col min="84" max="16384" width="11" style="15"/>
  </cols>
  <sheetData>
    <row r="1" spans="1:83" s="1" customFormat="1" ht="55" x14ac:dyDescent="0.1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296</v>
      </c>
      <c r="M1" s="18" t="s">
        <v>11</v>
      </c>
      <c r="N1" s="18" t="s">
        <v>12</v>
      </c>
      <c r="O1" s="18" t="s">
        <v>351</v>
      </c>
      <c r="P1" s="18" t="s">
        <v>352</v>
      </c>
      <c r="Q1" s="18"/>
      <c r="R1" s="1" t="s">
        <v>350</v>
      </c>
      <c r="S1" s="1" t="s">
        <v>349</v>
      </c>
      <c r="T1" s="1" t="s">
        <v>348</v>
      </c>
      <c r="U1" s="1" t="s">
        <v>347</v>
      </c>
      <c r="V1" s="1" t="s">
        <v>346</v>
      </c>
      <c r="W1" s="1" t="s">
        <v>345</v>
      </c>
      <c r="X1" s="1" t="s">
        <v>344</v>
      </c>
      <c r="Y1" s="1" t="s">
        <v>304</v>
      </c>
      <c r="Z1" s="1" t="s">
        <v>343</v>
      </c>
      <c r="AA1" s="1" t="s">
        <v>342</v>
      </c>
      <c r="AB1" s="1" t="s">
        <v>341</v>
      </c>
      <c r="AC1" s="1" t="s">
        <v>340</v>
      </c>
      <c r="AD1" s="1" t="s">
        <v>339</v>
      </c>
      <c r="AE1" s="1" t="s">
        <v>338</v>
      </c>
      <c r="AF1" s="1" t="s">
        <v>337</v>
      </c>
      <c r="AG1" s="1" t="s">
        <v>336</v>
      </c>
      <c r="AH1" s="1" t="s">
        <v>335</v>
      </c>
      <c r="AI1" s="1" t="s">
        <v>334</v>
      </c>
      <c r="AJ1" s="1" t="s">
        <v>333</v>
      </c>
      <c r="AK1" s="1" t="s">
        <v>332</v>
      </c>
      <c r="AL1" s="1" t="s">
        <v>331</v>
      </c>
      <c r="AM1" s="1" t="s">
        <v>330</v>
      </c>
      <c r="AN1" s="1" t="s">
        <v>329</v>
      </c>
      <c r="AO1" s="1" t="s">
        <v>328</v>
      </c>
      <c r="AP1" s="1" t="s">
        <v>327</v>
      </c>
      <c r="AQ1" s="1" t="s">
        <v>326</v>
      </c>
      <c r="AR1" s="1" t="s">
        <v>325</v>
      </c>
      <c r="AS1" s="1" t="s">
        <v>324</v>
      </c>
      <c r="AT1" s="1" t="s">
        <v>323</v>
      </c>
      <c r="AU1" s="1" t="s">
        <v>322</v>
      </c>
      <c r="AV1" s="1" t="s">
        <v>321</v>
      </c>
      <c r="AW1" s="1" t="s">
        <v>320</v>
      </c>
      <c r="AX1" s="1" t="s">
        <v>319</v>
      </c>
      <c r="AY1" s="1" t="s">
        <v>318</v>
      </c>
      <c r="AZ1" s="1" t="s">
        <v>317</v>
      </c>
      <c r="BA1" s="1" t="s">
        <v>316</v>
      </c>
      <c r="BB1" s="1" t="s">
        <v>315</v>
      </c>
      <c r="BC1" s="1" t="s">
        <v>314</v>
      </c>
      <c r="BD1" s="1" t="s">
        <v>313</v>
      </c>
      <c r="BE1" s="1" t="s">
        <v>312</v>
      </c>
      <c r="BF1" s="1" t="s">
        <v>311</v>
      </c>
      <c r="BG1" s="1" t="s">
        <v>310</v>
      </c>
      <c r="BH1" s="1" t="s">
        <v>309</v>
      </c>
      <c r="BI1" s="1" t="s">
        <v>308</v>
      </c>
      <c r="BJ1" s="1" t="s">
        <v>307</v>
      </c>
      <c r="BK1" s="1" t="s">
        <v>306</v>
      </c>
      <c r="BL1" s="1" t="s">
        <v>305</v>
      </c>
      <c r="BM1" s="1" t="s">
        <v>304</v>
      </c>
      <c r="BN1" s="2">
        <v>42948</v>
      </c>
      <c r="BO1" s="2">
        <v>42917</v>
      </c>
      <c r="BP1" s="2">
        <v>42887</v>
      </c>
      <c r="BQ1" s="2">
        <v>42856</v>
      </c>
      <c r="BR1" s="2">
        <v>42826</v>
      </c>
      <c r="BS1" s="2">
        <v>42795</v>
      </c>
      <c r="BT1" s="2">
        <v>42767</v>
      </c>
      <c r="BU1" s="2">
        <v>42736</v>
      </c>
      <c r="BV1" s="2">
        <v>42705</v>
      </c>
      <c r="BW1" s="2">
        <v>42675</v>
      </c>
      <c r="BX1" s="2">
        <v>42644</v>
      </c>
      <c r="BY1" s="2">
        <v>42614</v>
      </c>
      <c r="BZ1" s="1" t="s">
        <v>303</v>
      </c>
      <c r="CA1" s="1" t="s">
        <v>302</v>
      </c>
      <c r="CB1" s="1" t="s">
        <v>301</v>
      </c>
      <c r="CC1" s="1" t="s">
        <v>300</v>
      </c>
      <c r="CD1" s="1" t="s">
        <v>299</v>
      </c>
      <c r="CE1" s="1" t="s">
        <v>298</v>
      </c>
    </row>
    <row r="2" spans="1:83" s="3" customFormat="1" hidden="1" x14ac:dyDescent="0.15">
      <c r="A2" s="19">
        <f>R2</f>
        <v>621001</v>
      </c>
      <c r="B2" s="19" t="str">
        <f>V2</f>
        <v>2370W AVE 133RD</v>
      </c>
      <c r="C2" s="19" t="str">
        <f>W2</f>
        <v>SAN LEANDRO</v>
      </c>
      <c r="D2" s="19" t="str">
        <f>X2</f>
        <v>CA</v>
      </c>
      <c r="E2" s="19">
        <f>AZ2</f>
        <v>94577</v>
      </c>
      <c r="F2" s="20">
        <f>BE2</f>
        <v>419000</v>
      </c>
      <c r="G2" s="23"/>
      <c r="H2" s="20">
        <v>0</v>
      </c>
      <c r="I2" s="20">
        <f t="shared" ref="I2:I33" si="0">AN2</f>
        <v>38930.379999999997</v>
      </c>
      <c r="J2" s="20">
        <v>0</v>
      </c>
      <c r="K2" s="20">
        <f t="shared" ref="K2:K65" si="1">Y2</f>
        <v>455.97</v>
      </c>
      <c r="L2" s="20">
        <f t="shared" ref="L2:L65" si="2">BB2</f>
        <v>39000</v>
      </c>
      <c r="M2" s="22"/>
      <c r="N2" s="22" t="str">
        <f t="shared" ref="N2:N65" si="3">IF(ISNUMBER(O2),EOMONTH(M2,O2),"")</f>
        <v/>
      </c>
      <c r="O2" s="19" t="str">
        <f>IF(ISNUMBER(M2)*ISNUMBER(K2),CEILING(NPER(Z2/1200,K2,-I2),1),"")</f>
        <v/>
      </c>
      <c r="P2" s="19"/>
      <c r="Q2" s="19"/>
      <c r="R2" s="3">
        <v>621001</v>
      </c>
      <c r="S2" s="3" t="s">
        <v>16</v>
      </c>
      <c r="U2" s="3" t="s">
        <v>17</v>
      </c>
      <c r="V2" s="3" t="s">
        <v>13</v>
      </c>
      <c r="W2" s="3" t="s">
        <v>14</v>
      </c>
      <c r="X2" s="3" t="s">
        <v>15</v>
      </c>
      <c r="Y2" s="1">
        <v>455.97</v>
      </c>
      <c r="Z2" s="3">
        <v>14.25</v>
      </c>
      <c r="AA2" s="4" t="e">
        <f>(AS2/AQ2)</f>
        <v>#VALUE!</v>
      </c>
      <c r="AB2" s="5" t="e">
        <f t="shared" ref="AB2:AB33" si="4">(AS2+AU2)/AQ2</f>
        <v>#VALUE!</v>
      </c>
      <c r="AC2" s="1"/>
      <c r="AD2" s="5"/>
      <c r="AE2" s="1"/>
      <c r="AF2" s="5"/>
      <c r="AG2" s="5"/>
      <c r="AH2" s="5"/>
      <c r="AI2" s="5"/>
      <c r="AJ2" s="5"/>
      <c r="AK2" s="5"/>
      <c r="AL2" s="5"/>
      <c r="AM2" s="5"/>
      <c r="AN2" s="1">
        <v>38930.379999999997</v>
      </c>
      <c r="AO2" s="1">
        <v>38930.379999999997</v>
      </c>
      <c r="AP2" s="6">
        <v>39619</v>
      </c>
      <c r="AQ2" s="1" t="s">
        <v>297</v>
      </c>
      <c r="AS2" s="7"/>
      <c r="AT2" s="8"/>
      <c r="AU2" s="7"/>
      <c r="AV2" s="9"/>
      <c r="AW2" s="10"/>
      <c r="AX2" s="6"/>
      <c r="AY2" s="3" t="s">
        <v>18</v>
      </c>
      <c r="AZ2" s="3">
        <v>94577</v>
      </c>
      <c r="BA2" s="3" t="s">
        <v>19</v>
      </c>
      <c r="BB2" s="1">
        <v>39000</v>
      </c>
      <c r="BD2" s="1">
        <v>91472.31</v>
      </c>
      <c r="BE2" s="1">
        <v>419000</v>
      </c>
      <c r="BG2" s="6"/>
      <c r="BH2" s="1"/>
      <c r="BI2" s="1"/>
      <c r="BM2" s="1">
        <v>455.97</v>
      </c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CB2" s="3" t="s">
        <v>20</v>
      </c>
      <c r="CC2" s="3" t="s">
        <v>21</v>
      </c>
    </row>
    <row r="3" spans="1:83" s="3" customFormat="1" hidden="1" x14ac:dyDescent="0.15">
      <c r="A3" s="19">
        <f t="shared" ref="A3:A66" si="5">R3</f>
        <v>621073</v>
      </c>
      <c r="B3" s="19" t="str">
        <f t="shared" ref="B3:B66" si="6">V3</f>
        <v>LOTS 497-575, BACA GRANDE</v>
      </c>
      <c r="C3" s="19" t="str">
        <f t="shared" ref="C3:C66" si="7">W3</f>
        <v>CRESTONE</v>
      </c>
      <c r="D3" s="19" t="str">
        <f t="shared" ref="D3:D66" si="8">X3</f>
        <v>CO</v>
      </c>
      <c r="E3" s="19">
        <f t="shared" ref="E3:E66" si="9">AZ3</f>
        <v>81131</v>
      </c>
      <c r="F3" s="20"/>
      <c r="G3" s="23"/>
      <c r="H3" s="20">
        <v>0</v>
      </c>
      <c r="I3" s="20">
        <f t="shared" si="0"/>
        <v>43745.3</v>
      </c>
      <c r="J3" s="20">
        <v>0</v>
      </c>
      <c r="K3" s="20">
        <f t="shared" si="1"/>
        <v>332.19</v>
      </c>
      <c r="L3" s="20"/>
      <c r="M3" s="22"/>
      <c r="N3" s="22" t="str">
        <f t="shared" si="3"/>
        <v/>
      </c>
      <c r="O3" s="19" t="str">
        <f t="shared" ref="O3:O66" si="10">IF(ISNUMBER(M3)*ISNUMBER(K3),CEILING(NPER(Z3/1200,K3,-I3),1),"")</f>
        <v/>
      </c>
      <c r="P3" s="19"/>
      <c r="Q3" s="19"/>
      <c r="R3" s="3">
        <v>621073</v>
      </c>
      <c r="S3" s="3" t="s">
        <v>16</v>
      </c>
      <c r="U3" s="3" t="s">
        <v>25</v>
      </c>
      <c r="V3" s="3" t="s">
        <v>22</v>
      </c>
      <c r="W3" s="3" t="s">
        <v>23</v>
      </c>
      <c r="X3" s="3" t="s">
        <v>24</v>
      </c>
      <c r="Y3" s="1">
        <v>332.19</v>
      </c>
      <c r="Z3" s="3">
        <v>9.5</v>
      </c>
      <c r="AA3" s="4" t="e">
        <f>(AS3/AQ3)</f>
        <v>#DIV/0!</v>
      </c>
      <c r="AB3" s="5" t="e">
        <f t="shared" si="4"/>
        <v>#DIV/0!</v>
      </c>
      <c r="AC3" s="1"/>
      <c r="AD3" s="5"/>
      <c r="AE3" s="1"/>
      <c r="AF3" s="5"/>
      <c r="AG3" s="5"/>
      <c r="AH3" s="5"/>
      <c r="AI3" s="5"/>
      <c r="AJ3" s="5"/>
      <c r="AK3" s="5"/>
      <c r="AL3" s="5"/>
      <c r="AM3" s="5"/>
      <c r="AN3" s="1">
        <v>43745.3</v>
      </c>
      <c r="AO3" s="1">
        <v>43745.3</v>
      </c>
      <c r="AP3" s="6">
        <v>40712</v>
      </c>
      <c r="AQ3" s="1"/>
      <c r="AS3" s="7"/>
      <c r="AT3" s="8"/>
      <c r="AU3" s="7"/>
      <c r="AV3" s="9"/>
      <c r="AW3" s="10"/>
      <c r="AX3" s="6"/>
      <c r="AY3" s="3" t="s">
        <v>18</v>
      </c>
      <c r="AZ3" s="3">
        <v>81131</v>
      </c>
      <c r="BA3" s="3" t="s">
        <v>26</v>
      </c>
      <c r="BB3" s="1"/>
      <c r="BD3" s="1">
        <v>70177.679999999993</v>
      </c>
      <c r="BE3" s="1"/>
      <c r="BG3" s="6"/>
      <c r="BH3" s="1"/>
      <c r="BI3" s="1"/>
      <c r="BM3" s="1">
        <v>332.19</v>
      </c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CB3" s="3" t="s">
        <v>20</v>
      </c>
      <c r="CC3" s="3" t="s">
        <v>21</v>
      </c>
    </row>
    <row r="4" spans="1:83" s="3" customFormat="1" hidden="1" x14ac:dyDescent="0.15">
      <c r="A4" s="19">
        <f t="shared" si="5"/>
        <v>621074</v>
      </c>
      <c r="B4" s="19" t="str">
        <f t="shared" si="6"/>
        <v>31700 LIME KILN GULCH</v>
      </c>
      <c r="C4" s="19" t="str">
        <f t="shared" si="7"/>
        <v>VILLA GROVE</v>
      </c>
      <c r="D4" s="19" t="str">
        <f t="shared" si="8"/>
        <v>CO</v>
      </c>
      <c r="E4" s="19">
        <f t="shared" si="9"/>
        <v>81155</v>
      </c>
      <c r="F4" s="20">
        <f t="shared" ref="F4:F66" si="11">BE4</f>
        <v>68000</v>
      </c>
      <c r="G4" s="23"/>
      <c r="H4" s="20">
        <v>0</v>
      </c>
      <c r="I4" s="20">
        <f t="shared" si="0"/>
        <v>88857.08</v>
      </c>
      <c r="J4" s="20">
        <v>0</v>
      </c>
      <c r="K4" s="20">
        <f t="shared" si="1"/>
        <v>1177.6199999999999</v>
      </c>
      <c r="L4" s="20">
        <f t="shared" si="2"/>
        <v>96000</v>
      </c>
      <c r="M4" s="22"/>
      <c r="N4" s="22" t="str">
        <f t="shared" si="3"/>
        <v/>
      </c>
      <c r="O4" s="19" t="str">
        <f t="shared" si="10"/>
        <v/>
      </c>
      <c r="P4" s="19"/>
      <c r="Q4" s="19"/>
      <c r="R4" s="3">
        <v>621074</v>
      </c>
      <c r="S4" s="3" t="s">
        <v>16</v>
      </c>
      <c r="U4" s="3" t="s">
        <v>29</v>
      </c>
      <c r="V4" s="3" t="s">
        <v>27</v>
      </c>
      <c r="W4" s="3" t="s">
        <v>28</v>
      </c>
      <c r="X4" s="3" t="s">
        <v>24</v>
      </c>
      <c r="Y4" s="1">
        <v>1177.6199999999999</v>
      </c>
      <c r="Z4" s="3">
        <v>8.25</v>
      </c>
      <c r="AA4" s="4" t="e">
        <f>(AS4/AQ4)</f>
        <v>#DIV/0!</v>
      </c>
      <c r="AB4" s="5" t="e">
        <f t="shared" si="4"/>
        <v>#DIV/0!</v>
      </c>
      <c r="AC4" s="1"/>
      <c r="AD4" s="5"/>
      <c r="AE4" s="1"/>
      <c r="AF4" s="5"/>
      <c r="AG4" s="5"/>
      <c r="AH4" s="5"/>
      <c r="AI4" s="5"/>
      <c r="AJ4" s="5"/>
      <c r="AK4" s="5"/>
      <c r="AL4" s="5"/>
      <c r="AM4" s="5"/>
      <c r="AN4" s="1">
        <v>88857.08</v>
      </c>
      <c r="AO4" s="1">
        <v>88857.08</v>
      </c>
      <c r="AP4" s="6">
        <v>40891</v>
      </c>
      <c r="AQ4" s="1"/>
      <c r="AS4" s="7"/>
      <c r="AT4" s="8"/>
      <c r="AU4" s="7"/>
      <c r="AV4" s="9"/>
      <c r="AW4" s="10"/>
      <c r="AX4" s="6"/>
      <c r="AY4" s="3" t="s">
        <v>18</v>
      </c>
      <c r="AZ4" s="3">
        <v>81155</v>
      </c>
      <c r="BA4" s="3" t="s">
        <v>26</v>
      </c>
      <c r="BB4" s="1">
        <v>96000</v>
      </c>
      <c r="BD4" s="1">
        <v>134329.74</v>
      </c>
      <c r="BE4" s="1">
        <v>68000</v>
      </c>
      <c r="BG4" s="6"/>
      <c r="BH4" s="1"/>
      <c r="BI4" s="1"/>
      <c r="BM4" s="1">
        <v>1177.6199999999999</v>
      </c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CB4" s="3" t="s">
        <v>30</v>
      </c>
      <c r="CC4" s="3" t="s">
        <v>31</v>
      </c>
    </row>
    <row r="5" spans="1:83" s="3" customFormat="1" hidden="1" x14ac:dyDescent="0.15">
      <c r="A5" s="19">
        <f t="shared" si="5"/>
        <v>621139</v>
      </c>
      <c r="B5" s="19" t="str">
        <f t="shared" si="6"/>
        <v>5723 SLATER RD W.</v>
      </c>
      <c r="C5" s="19" t="str">
        <f t="shared" si="7"/>
        <v>WILLIAMSFIELD</v>
      </c>
      <c r="D5" s="19" t="str">
        <f t="shared" si="8"/>
        <v>OH</v>
      </c>
      <c r="E5" s="19">
        <f t="shared" si="9"/>
        <v>44093</v>
      </c>
      <c r="F5" s="20">
        <f t="shared" si="11"/>
        <v>35000</v>
      </c>
      <c r="G5" s="23"/>
      <c r="H5" s="20">
        <v>0</v>
      </c>
      <c r="I5" s="20">
        <f t="shared" si="0"/>
        <v>47516.12</v>
      </c>
      <c r="J5" s="20">
        <v>0</v>
      </c>
      <c r="K5" s="20">
        <f t="shared" si="1"/>
        <v>362.93</v>
      </c>
      <c r="L5" s="20">
        <f t="shared" si="2"/>
        <v>55100</v>
      </c>
      <c r="M5" s="22"/>
      <c r="N5" s="22" t="str">
        <f t="shared" si="3"/>
        <v/>
      </c>
      <c r="O5" s="19" t="str">
        <f t="shared" si="10"/>
        <v/>
      </c>
      <c r="P5" s="19"/>
      <c r="Q5" s="19"/>
      <c r="R5" s="3">
        <v>621139</v>
      </c>
      <c r="S5" s="3" t="s">
        <v>16</v>
      </c>
      <c r="U5" s="3" t="s">
        <v>35</v>
      </c>
      <c r="V5" s="3" t="s">
        <v>32</v>
      </c>
      <c r="W5" s="3" t="s">
        <v>33</v>
      </c>
      <c r="X5" s="3" t="s">
        <v>34</v>
      </c>
      <c r="Y5" s="1">
        <v>362.93</v>
      </c>
      <c r="Z5" s="3">
        <v>6.9</v>
      </c>
      <c r="AA5" s="4" t="e">
        <f>(AS5/AQ5)</f>
        <v>#DIV/0!</v>
      </c>
      <c r="AB5" s="5" t="e">
        <f t="shared" si="4"/>
        <v>#DIV/0!</v>
      </c>
      <c r="AC5" s="1"/>
      <c r="AD5" s="5"/>
      <c r="AE5" s="1"/>
      <c r="AF5" s="5"/>
      <c r="AG5" s="5"/>
      <c r="AH5" s="5"/>
      <c r="AI5" s="5"/>
      <c r="AJ5" s="5"/>
      <c r="AK5" s="5"/>
      <c r="AL5" s="5"/>
      <c r="AM5" s="5"/>
      <c r="AN5" s="1">
        <v>47516.12</v>
      </c>
      <c r="AO5" s="1">
        <v>47516.12</v>
      </c>
      <c r="AP5" s="6">
        <v>41353</v>
      </c>
      <c r="AQ5" s="1"/>
      <c r="AS5" s="7"/>
      <c r="AT5" s="8"/>
      <c r="AU5" s="7"/>
      <c r="AV5" s="9"/>
      <c r="AW5" s="10"/>
      <c r="AX5" s="6"/>
      <c r="AY5" s="3" t="s">
        <v>18</v>
      </c>
      <c r="AZ5" s="3">
        <v>44093</v>
      </c>
      <c r="BA5" s="3" t="s">
        <v>36</v>
      </c>
      <c r="BB5" s="1">
        <v>55100</v>
      </c>
      <c r="BD5" s="1">
        <v>62377.79</v>
      </c>
      <c r="BE5" s="1">
        <v>35000</v>
      </c>
      <c r="BG5" s="6"/>
      <c r="BH5" s="1"/>
      <c r="BI5" s="1"/>
      <c r="BM5" s="1">
        <v>362.93</v>
      </c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CB5" s="3" t="s">
        <v>30</v>
      </c>
      <c r="CC5" s="3" t="s">
        <v>21</v>
      </c>
    </row>
    <row r="6" spans="1:83" s="3" customFormat="1" hidden="1" x14ac:dyDescent="0.15">
      <c r="A6" s="19">
        <f t="shared" si="5"/>
        <v>621223</v>
      </c>
      <c r="B6" s="19" t="str">
        <f t="shared" si="6"/>
        <v>2826 COLERIDGE RD</v>
      </c>
      <c r="C6" s="19" t="str">
        <f t="shared" si="7"/>
        <v>CLEVELAND HEIGHTS</v>
      </c>
      <c r="D6" s="19" t="str">
        <f t="shared" si="8"/>
        <v>OH</v>
      </c>
      <c r="E6" s="19">
        <f t="shared" si="9"/>
        <v>44118</v>
      </c>
      <c r="F6" s="20"/>
      <c r="G6" s="23"/>
      <c r="H6" s="20">
        <v>0</v>
      </c>
      <c r="I6" s="20">
        <f t="shared" si="0"/>
        <v>91610.2</v>
      </c>
      <c r="J6" s="20">
        <v>0</v>
      </c>
      <c r="K6" s="20">
        <f t="shared" si="1"/>
        <v>900</v>
      </c>
      <c r="L6" s="20"/>
      <c r="M6" s="22"/>
      <c r="N6" s="22" t="str">
        <f t="shared" si="3"/>
        <v/>
      </c>
      <c r="O6" s="19" t="str">
        <f t="shared" si="10"/>
        <v/>
      </c>
      <c r="P6" s="19"/>
      <c r="Q6" s="19"/>
      <c r="R6" s="3">
        <v>621223</v>
      </c>
      <c r="S6" s="3" t="s">
        <v>16</v>
      </c>
      <c r="U6" s="3" t="s">
        <v>39</v>
      </c>
      <c r="V6" s="3" t="s">
        <v>37</v>
      </c>
      <c r="W6" s="3" t="s">
        <v>38</v>
      </c>
      <c r="X6" s="3" t="s">
        <v>34</v>
      </c>
      <c r="Y6" s="1">
        <v>900</v>
      </c>
      <c r="Z6" s="3">
        <v>5.25</v>
      </c>
      <c r="AA6" s="4" t="e">
        <f>(AS6/AQ6)</f>
        <v>#DIV/0!</v>
      </c>
      <c r="AB6" s="5" t="e">
        <f t="shared" si="4"/>
        <v>#DIV/0!</v>
      </c>
      <c r="AC6" s="1"/>
      <c r="AD6" s="5"/>
      <c r="AE6" s="1"/>
      <c r="AF6" s="5"/>
      <c r="AG6" s="5"/>
      <c r="AH6" s="5"/>
      <c r="AI6" s="5"/>
      <c r="AJ6" s="5"/>
      <c r="AK6" s="5"/>
      <c r="AL6" s="5"/>
      <c r="AM6" s="5"/>
      <c r="AN6" s="1">
        <v>91610.2</v>
      </c>
      <c r="AO6" s="1">
        <v>91610.2</v>
      </c>
      <c r="AP6" s="6">
        <v>40909</v>
      </c>
      <c r="AQ6" s="1"/>
      <c r="AS6" s="7"/>
      <c r="AT6" s="11"/>
      <c r="AU6" s="7"/>
      <c r="AV6" s="12"/>
      <c r="AW6" s="10"/>
      <c r="AX6" s="6"/>
      <c r="AY6" s="3" t="s">
        <v>18</v>
      </c>
      <c r="AZ6" s="3">
        <v>44118</v>
      </c>
      <c r="BA6" s="3" t="s">
        <v>40</v>
      </c>
      <c r="BB6" s="1"/>
      <c r="BD6" s="1">
        <v>119264.71</v>
      </c>
      <c r="BE6" s="1"/>
      <c r="BG6" s="6"/>
      <c r="BH6" s="1"/>
      <c r="BI6" s="1"/>
      <c r="BM6" s="1">
        <v>900</v>
      </c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CB6" s="3" t="s">
        <v>20</v>
      </c>
      <c r="CC6" s="3" t="s">
        <v>21</v>
      </c>
    </row>
    <row r="7" spans="1:83" s="3" customFormat="1" hidden="1" x14ac:dyDescent="0.15">
      <c r="A7" s="19">
        <f t="shared" si="5"/>
        <v>621086</v>
      </c>
      <c r="B7" s="19" t="str">
        <f t="shared" si="6"/>
        <v>1164 HELLERMAN STREET</v>
      </c>
      <c r="C7" s="19" t="str">
        <f t="shared" si="7"/>
        <v>PHILADELPHIA</v>
      </c>
      <c r="D7" s="19" t="str">
        <f t="shared" si="8"/>
        <v>PA</v>
      </c>
      <c r="E7" s="19">
        <f t="shared" si="9"/>
        <v>19111</v>
      </c>
      <c r="F7" s="20">
        <f t="shared" si="11"/>
        <v>118000</v>
      </c>
      <c r="G7" s="23"/>
      <c r="H7" s="20">
        <v>0</v>
      </c>
      <c r="I7" s="20">
        <f t="shared" si="0"/>
        <v>3949.82</v>
      </c>
      <c r="J7" s="20">
        <v>0</v>
      </c>
      <c r="K7" s="20">
        <f t="shared" si="1"/>
        <v>124.66</v>
      </c>
      <c r="L7" s="20">
        <f t="shared" si="2"/>
        <v>13000</v>
      </c>
      <c r="M7" s="22"/>
      <c r="N7" s="22" t="str">
        <f t="shared" si="3"/>
        <v/>
      </c>
      <c r="O7" s="19" t="str">
        <f t="shared" si="10"/>
        <v/>
      </c>
      <c r="P7" s="19"/>
      <c r="Q7" s="19"/>
      <c r="R7" s="3">
        <v>621086</v>
      </c>
      <c r="S7" s="3" t="s">
        <v>16</v>
      </c>
      <c r="U7" s="3" t="s">
        <v>44</v>
      </c>
      <c r="V7" s="3" t="s">
        <v>41</v>
      </c>
      <c r="W7" s="3" t="s">
        <v>42</v>
      </c>
      <c r="X7" s="3" t="s">
        <v>43</v>
      </c>
      <c r="Y7" s="1">
        <v>124.66</v>
      </c>
      <c r="Z7" s="3">
        <v>7.95</v>
      </c>
      <c r="AA7" s="4"/>
      <c r="AB7" s="5" t="e">
        <f t="shared" si="4"/>
        <v>#DIV/0!</v>
      </c>
      <c r="AC7" s="1"/>
      <c r="AD7" s="5"/>
      <c r="AE7" s="1"/>
      <c r="AF7" s="5"/>
      <c r="AG7" s="5"/>
      <c r="AH7" s="5"/>
      <c r="AI7" s="5"/>
      <c r="AJ7" s="5"/>
      <c r="AK7" s="5"/>
      <c r="AL7" s="5"/>
      <c r="AM7" s="5"/>
      <c r="AN7" s="1">
        <v>3949.82</v>
      </c>
      <c r="AO7" s="1">
        <v>3949.82</v>
      </c>
      <c r="AP7" s="6">
        <v>40405</v>
      </c>
      <c r="AQ7" s="1"/>
      <c r="AR7" s="3" t="s">
        <v>45</v>
      </c>
      <c r="AS7" s="7"/>
      <c r="AT7" s="8"/>
      <c r="AU7" s="7"/>
      <c r="AV7" s="9"/>
      <c r="AW7" s="10"/>
      <c r="AX7" s="6"/>
      <c r="AY7" s="3" t="s">
        <v>18</v>
      </c>
      <c r="AZ7" s="3">
        <v>19111</v>
      </c>
      <c r="BA7" s="3" t="s">
        <v>42</v>
      </c>
      <c r="BB7" s="1">
        <v>13000</v>
      </c>
      <c r="BD7" s="1">
        <v>6187.54</v>
      </c>
      <c r="BE7" s="1">
        <v>118000</v>
      </c>
      <c r="BG7" s="6"/>
      <c r="BH7" s="1"/>
      <c r="BI7" s="1"/>
      <c r="BM7" s="1">
        <v>124.66</v>
      </c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CB7" s="3" t="s">
        <v>20</v>
      </c>
      <c r="CC7" s="3" t="s">
        <v>21</v>
      </c>
    </row>
    <row r="8" spans="1:83" s="3" customFormat="1" hidden="1" x14ac:dyDescent="0.15">
      <c r="A8" s="19">
        <f t="shared" si="5"/>
        <v>621099</v>
      </c>
      <c r="B8" s="19" t="str">
        <f t="shared" si="6"/>
        <v>1802 GROVE AVE</v>
      </c>
      <c r="C8" s="19" t="str">
        <f t="shared" si="7"/>
        <v>NEW CASTLE</v>
      </c>
      <c r="D8" s="19" t="str">
        <f t="shared" si="8"/>
        <v>PA</v>
      </c>
      <c r="E8" s="19">
        <f t="shared" si="9"/>
        <v>16101</v>
      </c>
      <c r="F8" s="20">
        <f t="shared" si="11"/>
        <v>130000</v>
      </c>
      <c r="G8" s="23"/>
      <c r="H8" s="20">
        <v>0</v>
      </c>
      <c r="I8" s="20">
        <f t="shared" si="0"/>
        <v>41845.800000000003</v>
      </c>
      <c r="J8" s="20">
        <v>0</v>
      </c>
      <c r="K8" s="20">
        <f t="shared" si="1"/>
        <v>660.63</v>
      </c>
      <c r="L8" s="20"/>
      <c r="M8" s="22"/>
      <c r="N8" s="22" t="str">
        <f t="shared" si="3"/>
        <v/>
      </c>
      <c r="O8" s="19" t="str">
        <f t="shared" si="10"/>
        <v/>
      </c>
      <c r="P8" s="19"/>
      <c r="Q8" s="19"/>
      <c r="R8" s="3">
        <v>621099</v>
      </c>
      <c r="S8" s="3" t="s">
        <v>16</v>
      </c>
      <c r="U8" s="3" t="s">
        <v>48</v>
      </c>
      <c r="V8" s="3" t="s">
        <v>46</v>
      </c>
      <c r="W8" s="3" t="s">
        <v>47</v>
      </c>
      <c r="X8" s="3" t="s">
        <v>43</v>
      </c>
      <c r="Y8" s="1">
        <v>660.63</v>
      </c>
      <c r="Z8" s="3">
        <v>6.99</v>
      </c>
      <c r="AA8" s="4"/>
      <c r="AB8" s="5" t="e">
        <f t="shared" si="4"/>
        <v>#DIV/0!</v>
      </c>
      <c r="AC8" s="1"/>
      <c r="AD8" s="5"/>
      <c r="AE8" s="1"/>
      <c r="AF8" s="5"/>
      <c r="AG8" s="5"/>
      <c r="AH8" s="5"/>
      <c r="AI8" s="5"/>
      <c r="AJ8" s="5"/>
      <c r="AK8" s="5"/>
      <c r="AL8" s="5"/>
      <c r="AM8" s="5"/>
      <c r="AN8" s="1">
        <v>41845.800000000003</v>
      </c>
      <c r="AO8" s="1">
        <v>41845.800000000003</v>
      </c>
      <c r="AP8" s="6">
        <v>40099</v>
      </c>
      <c r="AQ8" s="1"/>
      <c r="AR8" s="3" t="s">
        <v>49</v>
      </c>
      <c r="AS8" s="7"/>
      <c r="AT8" s="8"/>
      <c r="AU8" s="7"/>
      <c r="AV8" s="9"/>
      <c r="AW8" s="10"/>
      <c r="AX8" s="6"/>
      <c r="AY8" s="3" t="s">
        <v>18</v>
      </c>
      <c r="AZ8" s="3">
        <v>16101</v>
      </c>
      <c r="BA8" s="3" t="s">
        <v>50</v>
      </c>
      <c r="BB8" s="1"/>
      <c r="BD8" s="1">
        <v>66244.3</v>
      </c>
      <c r="BE8" s="1">
        <v>130000</v>
      </c>
      <c r="BG8" s="6"/>
      <c r="BH8" s="1"/>
      <c r="BI8" s="1"/>
      <c r="BM8" s="1">
        <v>660.63</v>
      </c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B8" s="3" t="s">
        <v>20</v>
      </c>
      <c r="CC8" s="3" t="s">
        <v>21</v>
      </c>
    </row>
    <row r="9" spans="1:83" s="3" customFormat="1" hidden="1" x14ac:dyDescent="0.15">
      <c r="A9" s="19">
        <f t="shared" si="5"/>
        <v>621100</v>
      </c>
      <c r="B9" s="19" t="str">
        <f t="shared" si="6"/>
        <v>501 MORNINGSTAR DR</v>
      </c>
      <c r="C9" s="19" t="str">
        <f t="shared" si="7"/>
        <v>ELLWOOD CITY</v>
      </c>
      <c r="D9" s="19" t="str">
        <f t="shared" si="8"/>
        <v>PA</v>
      </c>
      <c r="E9" s="19">
        <f t="shared" si="9"/>
        <v>16117</v>
      </c>
      <c r="F9" s="20">
        <f t="shared" si="11"/>
        <v>180000</v>
      </c>
      <c r="G9" s="23"/>
      <c r="H9" s="20">
        <v>0</v>
      </c>
      <c r="I9" s="20">
        <f t="shared" si="0"/>
        <v>10942.99</v>
      </c>
      <c r="J9" s="20">
        <v>0</v>
      </c>
      <c r="K9" s="20">
        <f t="shared" si="1"/>
        <v>305.54000000000002</v>
      </c>
      <c r="L9" s="20"/>
      <c r="M9" s="22"/>
      <c r="N9" s="22" t="str">
        <f t="shared" si="3"/>
        <v/>
      </c>
      <c r="O9" s="19" t="str">
        <f t="shared" si="10"/>
        <v/>
      </c>
      <c r="P9" s="19"/>
      <c r="Q9" s="19"/>
      <c r="R9" s="3">
        <v>621100</v>
      </c>
      <c r="S9" s="3" t="s">
        <v>16</v>
      </c>
      <c r="U9" s="3" t="s">
        <v>53</v>
      </c>
      <c r="V9" s="3" t="s">
        <v>51</v>
      </c>
      <c r="W9" s="3" t="s">
        <v>52</v>
      </c>
      <c r="X9" s="3" t="s">
        <v>43</v>
      </c>
      <c r="Y9" s="1">
        <v>305.54000000000002</v>
      </c>
      <c r="Z9" s="3">
        <v>7.5</v>
      </c>
      <c r="AA9" s="4"/>
      <c r="AB9" s="5" t="e">
        <f t="shared" si="4"/>
        <v>#DIV/0!</v>
      </c>
      <c r="AC9" s="1"/>
      <c r="AD9" s="5"/>
      <c r="AE9" s="1"/>
      <c r="AF9" s="5"/>
      <c r="AG9" s="5"/>
      <c r="AH9" s="5"/>
      <c r="AI9" s="5"/>
      <c r="AJ9" s="5"/>
      <c r="AK9" s="5"/>
      <c r="AL9" s="5"/>
      <c r="AM9" s="5"/>
      <c r="AN9" s="1">
        <v>10942.99</v>
      </c>
      <c r="AO9" s="1">
        <v>10942.99</v>
      </c>
      <c r="AP9" s="6">
        <v>40302</v>
      </c>
      <c r="AQ9" s="1"/>
      <c r="AR9" s="3" t="s">
        <v>49</v>
      </c>
      <c r="AS9" s="7"/>
      <c r="AT9" s="8"/>
      <c r="AU9" s="7"/>
      <c r="AV9" s="9"/>
      <c r="AW9" s="10"/>
      <c r="AX9" s="6"/>
      <c r="AY9" s="3" t="s">
        <v>18</v>
      </c>
      <c r="AZ9" s="3">
        <v>16117</v>
      </c>
      <c r="BA9" s="3" t="s">
        <v>50</v>
      </c>
      <c r="BB9" s="1"/>
      <c r="BD9" s="1">
        <v>17070.11</v>
      </c>
      <c r="BE9" s="1">
        <v>180000</v>
      </c>
      <c r="BG9" s="6"/>
      <c r="BH9" s="1"/>
      <c r="BI9" s="1"/>
      <c r="BM9" s="1">
        <v>305.54000000000002</v>
      </c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B9" s="3" t="s">
        <v>20</v>
      </c>
      <c r="CC9" s="3" t="s">
        <v>21</v>
      </c>
    </row>
    <row r="10" spans="1:83" s="3" customFormat="1" hidden="1" x14ac:dyDescent="0.15">
      <c r="A10" s="19">
        <f t="shared" si="5"/>
        <v>621197</v>
      </c>
      <c r="B10" s="19" t="str">
        <f t="shared" si="6"/>
        <v>622 RIDGE AVENUE</v>
      </c>
      <c r="C10" s="19" t="str">
        <f t="shared" si="7"/>
        <v>CURWENSVILLE</v>
      </c>
      <c r="D10" s="19" t="str">
        <f t="shared" si="8"/>
        <v>PA</v>
      </c>
      <c r="E10" s="19">
        <f t="shared" si="9"/>
        <v>16833</v>
      </c>
      <c r="F10" s="20">
        <f t="shared" si="11"/>
        <v>165000</v>
      </c>
      <c r="G10" s="23"/>
      <c r="H10" s="20">
        <v>0</v>
      </c>
      <c r="I10" s="20">
        <f t="shared" si="0"/>
        <v>56768.74</v>
      </c>
      <c r="J10" s="20">
        <v>0</v>
      </c>
      <c r="K10" s="20">
        <f t="shared" si="1"/>
        <v>571.5</v>
      </c>
      <c r="L10" s="20">
        <f t="shared" si="2"/>
        <v>56768.74</v>
      </c>
      <c r="M10" s="22"/>
      <c r="N10" s="22" t="str">
        <f t="shared" si="3"/>
        <v/>
      </c>
      <c r="O10" s="19" t="str">
        <f t="shared" si="10"/>
        <v/>
      </c>
      <c r="P10" s="19"/>
      <c r="Q10" s="19"/>
      <c r="R10" s="3">
        <v>621197</v>
      </c>
      <c r="S10" s="3" t="s">
        <v>16</v>
      </c>
      <c r="U10" s="3" t="s">
        <v>56</v>
      </c>
      <c r="V10" s="3" t="s">
        <v>54</v>
      </c>
      <c r="W10" s="3" t="s">
        <v>55</v>
      </c>
      <c r="X10" s="3" t="s">
        <v>43</v>
      </c>
      <c r="Y10" s="1">
        <v>571.5</v>
      </c>
      <c r="Z10" s="3">
        <v>8.5</v>
      </c>
      <c r="AA10" s="4"/>
      <c r="AB10" s="5" t="e">
        <f t="shared" si="4"/>
        <v>#DIV/0!</v>
      </c>
      <c r="AC10" s="1"/>
      <c r="AD10" s="5"/>
      <c r="AE10" s="1"/>
      <c r="AF10" s="5"/>
      <c r="AG10" s="5"/>
      <c r="AH10" s="5"/>
      <c r="AI10" s="5"/>
      <c r="AJ10" s="5"/>
      <c r="AK10" s="5"/>
      <c r="AL10" s="5"/>
      <c r="AM10" s="5"/>
      <c r="AN10" s="1">
        <v>56768.74</v>
      </c>
      <c r="AO10" s="1">
        <v>56768.74</v>
      </c>
      <c r="AP10" s="6">
        <v>38425</v>
      </c>
      <c r="AQ10" s="1"/>
      <c r="AR10" s="3" t="s">
        <v>45</v>
      </c>
      <c r="AS10" s="7"/>
      <c r="AT10" s="8"/>
      <c r="AU10" s="7"/>
      <c r="AV10" s="9"/>
      <c r="AW10" s="10"/>
      <c r="AX10" s="6"/>
      <c r="AY10" s="3" t="s">
        <v>57</v>
      </c>
      <c r="AZ10" s="3">
        <v>16833</v>
      </c>
      <c r="BA10" s="3" t="s">
        <v>58</v>
      </c>
      <c r="BB10" s="1">
        <v>56768.74</v>
      </c>
      <c r="BD10" s="1">
        <v>117323.2</v>
      </c>
      <c r="BE10" s="1">
        <v>165000</v>
      </c>
      <c r="BG10" s="6"/>
      <c r="BH10" s="1"/>
      <c r="BI10" s="1"/>
      <c r="BM10" s="1">
        <v>571.5</v>
      </c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B10" s="3" t="s">
        <v>20</v>
      </c>
      <c r="CC10" s="3" t="s">
        <v>21</v>
      </c>
    </row>
    <row r="11" spans="1:83" s="3" customFormat="1" hidden="1" x14ac:dyDescent="0.15">
      <c r="A11" s="19">
        <f t="shared" si="5"/>
        <v>606608</v>
      </c>
      <c r="B11" s="19" t="str">
        <f t="shared" si="6"/>
        <v>3609 RHONDA STREET</v>
      </c>
      <c r="C11" s="19" t="str">
        <f t="shared" si="7"/>
        <v>EDINBURG</v>
      </c>
      <c r="D11" s="19" t="str">
        <f t="shared" si="8"/>
        <v>TX</v>
      </c>
      <c r="E11" s="19">
        <f t="shared" si="9"/>
        <v>78539</v>
      </c>
      <c r="F11" s="20">
        <f t="shared" si="11"/>
        <v>115000</v>
      </c>
      <c r="G11" s="23"/>
      <c r="H11" s="20">
        <v>0</v>
      </c>
      <c r="I11" s="20">
        <f t="shared" si="0"/>
        <v>19763.47</v>
      </c>
      <c r="J11" s="20">
        <v>0</v>
      </c>
      <c r="K11" s="20">
        <f t="shared" si="1"/>
        <v>195.7</v>
      </c>
      <c r="L11" s="20">
        <f t="shared" si="2"/>
        <v>22300</v>
      </c>
      <c r="M11" s="22"/>
      <c r="N11" s="22" t="str">
        <f t="shared" si="3"/>
        <v/>
      </c>
      <c r="O11" s="19" t="str">
        <f t="shared" si="10"/>
        <v/>
      </c>
      <c r="P11" s="19"/>
      <c r="Q11" s="19"/>
      <c r="R11" s="3">
        <v>606608</v>
      </c>
      <c r="S11" s="3" t="s">
        <v>62</v>
      </c>
      <c r="T11" s="3" t="s">
        <v>63</v>
      </c>
      <c r="U11" s="3" t="s">
        <v>64</v>
      </c>
      <c r="V11" s="3" t="s">
        <v>59</v>
      </c>
      <c r="W11" s="3" t="s">
        <v>60</v>
      </c>
      <c r="X11" s="3" t="s">
        <v>61</v>
      </c>
      <c r="Y11" s="1">
        <v>195.7</v>
      </c>
      <c r="Z11" s="3">
        <v>10</v>
      </c>
      <c r="AA11" s="4"/>
      <c r="AB11" s="5" t="e">
        <f t="shared" si="4"/>
        <v>#DIV/0!</v>
      </c>
      <c r="AC11" s="1"/>
      <c r="AD11" s="5"/>
      <c r="AE11" s="1"/>
      <c r="AF11" s="5"/>
      <c r="AG11" s="5"/>
      <c r="AH11" s="5"/>
      <c r="AI11" s="5"/>
      <c r="AJ11" s="5"/>
      <c r="AK11" s="5"/>
      <c r="AL11" s="5"/>
      <c r="AM11" s="5"/>
      <c r="AN11" s="1">
        <v>19763.47</v>
      </c>
      <c r="AO11" s="1">
        <v>19763.47</v>
      </c>
      <c r="AP11" s="6">
        <v>42979</v>
      </c>
      <c r="AQ11" s="1"/>
      <c r="AR11" s="3" t="s">
        <v>49</v>
      </c>
      <c r="AS11" s="7"/>
      <c r="AT11" s="8"/>
      <c r="AU11" s="7"/>
      <c r="AV11" s="9"/>
      <c r="AW11" s="10"/>
      <c r="AX11" s="6">
        <v>42954</v>
      </c>
      <c r="AY11" s="3" t="s">
        <v>18</v>
      </c>
      <c r="AZ11" s="3">
        <v>78539</v>
      </c>
      <c r="BA11" s="3" t="s">
        <v>65</v>
      </c>
      <c r="BB11" s="1">
        <v>22300</v>
      </c>
      <c r="BC11" s="6">
        <v>38808</v>
      </c>
      <c r="BD11" s="1">
        <v>20026.77</v>
      </c>
      <c r="BE11" s="1">
        <v>115000</v>
      </c>
      <c r="BF11" s="3" t="s">
        <v>63</v>
      </c>
      <c r="BG11" s="6">
        <v>42979</v>
      </c>
      <c r="BH11" s="1">
        <v>195.7</v>
      </c>
      <c r="BI11" s="1">
        <v>2348.4</v>
      </c>
      <c r="BJ11" s="3">
        <v>2</v>
      </c>
      <c r="BK11" s="3">
        <v>2</v>
      </c>
      <c r="BL11" s="3">
        <v>2</v>
      </c>
      <c r="BM11" s="1">
        <v>195.7</v>
      </c>
      <c r="BN11" s="1">
        <v>195</v>
      </c>
      <c r="BO11" s="1">
        <v>195.7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3">
        <v>0</v>
      </c>
      <c r="CA11" s="3">
        <v>0</v>
      </c>
      <c r="CB11" s="3" t="s">
        <v>20</v>
      </c>
      <c r="CC11" s="3" t="s">
        <v>21</v>
      </c>
    </row>
    <row r="12" spans="1:83" s="3" customFormat="1" hidden="1" x14ac:dyDescent="0.15">
      <c r="A12" s="19">
        <f t="shared" si="5"/>
        <v>621239</v>
      </c>
      <c r="B12" s="19" t="str">
        <f t="shared" si="6"/>
        <v>1219 WATHALL CREEK DRIVE</v>
      </c>
      <c r="C12" s="19" t="str">
        <f t="shared" si="7"/>
        <v>COLONIAL HEIGHTS</v>
      </c>
      <c r="D12" s="19" t="str">
        <f t="shared" si="8"/>
        <v>VA</v>
      </c>
      <c r="E12" s="19">
        <f t="shared" si="9"/>
        <v>23834</v>
      </c>
      <c r="F12" s="20">
        <f t="shared" si="11"/>
        <v>340000</v>
      </c>
      <c r="G12" s="23"/>
      <c r="H12" s="20">
        <v>0</v>
      </c>
      <c r="I12" s="20">
        <f t="shared" si="0"/>
        <v>110874.62</v>
      </c>
      <c r="J12" s="20">
        <v>0</v>
      </c>
      <c r="K12" s="20">
        <f t="shared" si="1"/>
        <v>415.31</v>
      </c>
      <c r="L12" s="20"/>
      <c r="M12" s="22"/>
      <c r="N12" s="22" t="str">
        <f t="shared" si="3"/>
        <v/>
      </c>
      <c r="O12" s="19" t="str">
        <f t="shared" si="10"/>
        <v/>
      </c>
      <c r="P12" s="19"/>
      <c r="Q12" s="19"/>
      <c r="R12" s="3">
        <v>621239</v>
      </c>
      <c r="S12" s="3" t="s">
        <v>16</v>
      </c>
      <c r="U12" s="3" t="s">
        <v>69</v>
      </c>
      <c r="V12" s="3" t="s">
        <v>66</v>
      </c>
      <c r="W12" s="3" t="s">
        <v>67</v>
      </c>
      <c r="X12" s="3" t="s">
        <v>68</v>
      </c>
      <c r="Y12" s="1">
        <v>415.31</v>
      </c>
      <c r="Z12" s="3">
        <v>6.5</v>
      </c>
      <c r="AA12" s="4"/>
      <c r="AB12" s="5" t="e">
        <f t="shared" si="4"/>
        <v>#DIV/0!</v>
      </c>
      <c r="AC12" s="1"/>
      <c r="AD12" s="5"/>
      <c r="AE12" s="1"/>
      <c r="AF12" s="5"/>
      <c r="AG12" s="5"/>
      <c r="AH12" s="5"/>
      <c r="AI12" s="5"/>
      <c r="AJ12" s="5"/>
      <c r="AK12" s="5"/>
      <c r="AL12" s="5"/>
      <c r="AM12" s="5"/>
      <c r="AN12" s="1">
        <v>110874.62</v>
      </c>
      <c r="AO12" s="1">
        <v>110874.62</v>
      </c>
      <c r="AP12" s="6">
        <v>41940</v>
      </c>
      <c r="AQ12" s="1"/>
      <c r="AR12" s="3" t="s">
        <v>49</v>
      </c>
      <c r="AS12" s="7"/>
      <c r="AT12" s="8"/>
      <c r="AU12" s="7"/>
      <c r="AV12" s="9"/>
      <c r="AW12" s="10"/>
      <c r="AX12" s="6"/>
      <c r="AY12" s="3" t="s">
        <v>18</v>
      </c>
      <c r="AZ12" s="3">
        <v>23834</v>
      </c>
      <c r="BA12" s="3" t="s">
        <v>70</v>
      </c>
      <c r="BB12" s="1">
        <v>0</v>
      </c>
      <c r="BD12" s="1">
        <v>131973.54999999999</v>
      </c>
      <c r="BE12" s="1">
        <v>340000</v>
      </c>
      <c r="BG12" s="6"/>
      <c r="BH12" s="1"/>
      <c r="BI12" s="1"/>
      <c r="BM12" s="1">
        <v>415.31</v>
      </c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CB12" s="3" t="s">
        <v>20</v>
      </c>
      <c r="CC12" s="3" t="s">
        <v>21</v>
      </c>
    </row>
    <row r="13" spans="1:83" s="3" customFormat="1" hidden="1" x14ac:dyDescent="0.15">
      <c r="A13" s="19">
        <f t="shared" si="5"/>
        <v>621242</v>
      </c>
      <c r="B13" s="19" t="str">
        <f t="shared" si="6"/>
        <v>12329 RIDGEFIELD PARKWAY</v>
      </c>
      <c r="C13" s="19" t="str">
        <f t="shared" si="7"/>
        <v>RICHMOND</v>
      </c>
      <c r="D13" s="19" t="str">
        <f t="shared" si="8"/>
        <v>VA</v>
      </c>
      <c r="E13" s="19">
        <f t="shared" si="9"/>
        <v>23233</v>
      </c>
      <c r="F13" s="20">
        <f t="shared" si="11"/>
        <v>189000</v>
      </c>
      <c r="G13" s="23"/>
      <c r="H13" s="20">
        <v>0</v>
      </c>
      <c r="I13" s="20">
        <f t="shared" si="0"/>
        <v>5595.09</v>
      </c>
      <c r="J13" s="20">
        <v>0</v>
      </c>
      <c r="K13" s="20">
        <f t="shared" si="1"/>
        <v>43.62</v>
      </c>
      <c r="L13" s="20">
        <f t="shared" si="2"/>
        <v>10000</v>
      </c>
      <c r="M13" s="22"/>
      <c r="N13" s="22" t="str">
        <f t="shared" si="3"/>
        <v/>
      </c>
      <c r="O13" s="19" t="str">
        <f t="shared" si="10"/>
        <v/>
      </c>
      <c r="P13" s="19"/>
      <c r="Q13" s="19"/>
      <c r="R13" s="3">
        <v>621242</v>
      </c>
      <c r="S13" s="3" t="s">
        <v>16</v>
      </c>
      <c r="U13" s="3" t="s">
        <v>73</v>
      </c>
      <c r="V13" s="3" t="s">
        <v>71</v>
      </c>
      <c r="W13" s="3" t="s">
        <v>72</v>
      </c>
      <c r="X13" s="3" t="s">
        <v>68</v>
      </c>
      <c r="Y13" s="1">
        <v>43.62</v>
      </c>
      <c r="Z13" s="3">
        <v>2.75</v>
      </c>
      <c r="AA13" s="4"/>
      <c r="AB13" s="5" t="e">
        <f t="shared" si="4"/>
        <v>#DIV/0!</v>
      </c>
      <c r="AC13" s="1"/>
      <c r="AD13" s="5"/>
      <c r="AE13" s="1"/>
      <c r="AF13" s="5"/>
      <c r="AG13" s="5"/>
      <c r="AH13" s="5"/>
      <c r="AI13" s="5"/>
      <c r="AJ13" s="5"/>
      <c r="AK13" s="5"/>
      <c r="AL13" s="5"/>
      <c r="AM13" s="5"/>
      <c r="AN13" s="1">
        <v>5595.09</v>
      </c>
      <c r="AO13" s="1">
        <v>5595.09</v>
      </c>
      <c r="AP13" s="6">
        <v>41775</v>
      </c>
      <c r="AQ13" s="1"/>
      <c r="AR13" s="3" t="s">
        <v>45</v>
      </c>
      <c r="AS13" s="7"/>
      <c r="AT13" s="8"/>
      <c r="AU13" s="7"/>
      <c r="AV13" s="9"/>
      <c r="AW13" s="10"/>
      <c r="AX13" s="6"/>
      <c r="AY13" s="3" t="s">
        <v>18</v>
      </c>
      <c r="AZ13" s="3">
        <v>23233</v>
      </c>
      <c r="BA13" s="3" t="s">
        <v>74</v>
      </c>
      <c r="BB13" s="1">
        <v>10000</v>
      </c>
      <c r="BD13" s="1">
        <v>6114.63</v>
      </c>
      <c r="BE13" s="1">
        <v>189000</v>
      </c>
      <c r="BG13" s="6"/>
      <c r="BH13" s="1"/>
      <c r="BI13" s="1"/>
      <c r="BM13" s="1">
        <v>43.62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CB13" s="3" t="s">
        <v>20</v>
      </c>
      <c r="CC13" s="3" t="s">
        <v>21</v>
      </c>
    </row>
    <row r="14" spans="1:83" s="3" customFormat="1" hidden="1" x14ac:dyDescent="0.15">
      <c r="A14" s="19">
        <f t="shared" si="5"/>
        <v>621214</v>
      </c>
      <c r="B14" s="19" t="str">
        <f t="shared" si="6"/>
        <v>8511 MIDDLE RD</v>
      </c>
      <c r="C14" s="19" t="str">
        <f t="shared" si="7"/>
        <v>WILSON</v>
      </c>
      <c r="D14" s="19" t="str">
        <f t="shared" si="8"/>
        <v>WI</v>
      </c>
      <c r="E14" s="19">
        <f t="shared" si="9"/>
        <v>53070</v>
      </c>
      <c r="F14" s="20">
        <f t="shared" si="11"/>
        <v>130000</v>
      </c>
      <c r="G14" s="23"/>
      <c r="H14" s="20">
        <v>0</v>
      </c>
      <c r="I14" s="20">
        <f t="shared" si="0"/>
        <v>184991.79</v>
      </c>
      <c r="J14" s="20">
        <v>0</v>
      </c>
      <c r="K14" s="20">
        <f t="shared" si="1"/>
        <v>991</v>
      </c>
      <c r="L14" s="20"/>
      <c r="M14" s="22"/>
      <c r="N14" s="22" t="str">
        <f t="shared" si="3"/>
        <v/>
      </c>
      <c r="O14" s="19" t="str">
        <f t="shared" si="10"/>
        <v/>
      </c>
      <c r="P14" s="19"/>
      <c r="Q14" s="19"/>
      <c r="R14" s="3">
        <v>621214</v>
      </c>
      <c r="S14" s="3" t="s">
        <v>16</v>
      </c>
      <c r="U14" s="3" t="s">
        <v>78</v>
      </c>
      <c r="V14" s="3" t="s">
        <v>75</v>
      </c>
      <c r="W14" s="3" t="s">
        <v>76</v>
      </c>
      <c r="X14" s="3" t="s">
        <v>77</v>
      </c>
      <c r="Y14" s="1">
        <v>991</v>
      </c>
      <c r="Z14" s="3">
        <v>3.71</v>
      </c>
      <c r="AA14" s="4"/>
      <c r="AB14" s="5" t="e">
        <f t="shared" si="4"/>
        <v>#DIV/0!</v>
      </c>
      <c r="AC14" s="1"/>
      <c r="AD14" s="5"/>
      <c r="AE14" s="1"/>
      <c r="AF14" s="5"/>
      <c r="AG14" s="5"/>
      <c r="AH14" s="5"/>
      <c r="AI14" s="5"/>
      <c r="AJ14" s="5"/>
      <c r="AK14" s="5"/>
      <c r="AL14" s="5"/>
      <c r="AM14" s="5"/>
      <c r="AN14" s="1">
        <v>184991.79</v>
      </c>
      <c r="AO14" s="1">
        <v>184991.79</v>
      </c>
      <c r="AP14" s="6">
        <v>41518</v>
      </c>
      <c r="AQ14" s="1"/>
      <c r="AR14" s="3" t="s">
        <v>49</v>
      </c>
      <c r="AS14" s="7"/>
      <c r="AT14" s="8"/>
      <c r="AU14" s="7"/>
      <c r="AV14" s="9"/>
      <c r="AW14" s="10"/>
      <c r="AX14" s="6"/>
      <c r="AY14" s="3" t="s">
        <v>18</v>
      </c>
      <c r="AZ14" s="3">
        <v>53070</v>
      </c>
      <c r="BA14" s="3" t="s">
        <v>79</v>
      </c>
      <c r="BB14" s="1"/>
      <c r="BD14" s="1">
        <v>213016.36</v>
      </c>
      <c r="BE14" s="1">
        <v>130000</v>
      </c>
      <c r="BG14" s="6"/>
      <c r="BH14" s="1"/>
      <c r="BI14" s="1"/>
      <c r="BM14" s="1">
        <v>991</v>
      </c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CB14" s="3" t="s">
        <v>20</v>
      </c>
      <c r="CC14" s="3" t="s">
        <v>21</v>
      </c>
    </row>
    <row r="15" spans="1:83" s="3" customFormat="1" hidden="1" x14ac:dyDescent="0.15">
      <c r="A15" s="19">
        <f t="shared" si="5"/>
        <v>621154</v>
      </c>
      <c r="B15" s="19" t="str">
        <f t="shared" si="6"/>
        <v>LOT 8 VILLAGE ESTATES SUB</v>
      </c>
      <c r="C15" s="19" t="str">
        <f t="shared" si="7"/>
        <v>SUSSEX</v>
      </c>
      <c r="D15" s="19" t="str">
        <f t="shared" si="8"/>
        <v>WI</v>
      </c>
      <c r="E15" s="19">
        <f t="shared" si="9"/>
        <v>53089</v>
      </c>
      <c r="F15" s="20">
        <f t="shared" si="11"/>
        <v>240000</v>
      </c>
      <c r="G15" s="23"/>
      <c r="H15" s="20">
        <v>0</v>
      </c>
      <c r="I15" s="20">
        <f t="shared" si="0"/>
        <v>50000</v>
      </c>
      <c r="J15" s="20">
        <v>0</v>
      </c>
      <c r="K15" s="20">
        <f t="shared" si="1"/>
        <v>270.83</v>
      </c>
      <c r="L15" s="20">
        <f t="shared" si="2"/>
        <v>50000</v>
      </c>
      <c r="M15" s="22"/>
      <c r="N15" s="22" t="str">
        <f t="shared" si="3"/>
        <v/>
      </c>
      <c r="O15" s="19" t="str">
        <f t="shared" si="10"/>
        <v/>
      </c>
      <c r="P15" s="19"/>
      <c r="Q15" s="19"/>
      <c r="R15" s="3">
        <v>621154</v>
      </c>
      <c r="S15" s="3" t="s">
        <v>16</v>
      </c>
      <c r="U15" s="3" t="s">
        <v>82</v>
      </c>
      <c r="V15" s="3" t="s">
        <v>80</v>
      </c>
      <c r="W15" s="3" t="s">
        <v>81</v>
      </c>
      <c r="X15" s="3" t="s">
        <v>77</v>
      </c>
      <c r="Y15" s="1">
        <v>270.83</v>
      </c>
      <c r="Z15" s="3">
        <v>6.5</v>
      </c>
      <c r="AA15" s="4"/>
      <c r="AB15" s="5" t="e">
        <f t="shared" si="4"/>
        <v>#DIV/0!</v>
      </c>
      <c r="AC15" s="1"/>
      <c r="AD15" s="5"/>
      <c r="AE15" s="1"/>
      <c r="AF15" s="5"/>
      <c r="AG15" s="5"/>
      <c r="AH15" s="5"/>
      <c r="AI15" s="5"/>
      <c r="AJ15" s="5"/>
      <c r="AK15" s="5"/>
      <c r="AL15" s="5"/>
      <c r="AM15" s="5"/>
      <c r="AN15" s="1">
        <v>50000</v>
      </c>
      <c r="AO15" s="1">
        <v>50000</v>
      </c>
      <c r="AP15" s="6">
        <v>39904</v>
      </c>
      <c r="AQ15" s="1"/>
      <c r="AR15" s="3" t="s">
        <v>45</v>
      </c>
      <c r="AS15" s="7"/>
      <c r="AT15" s="8"/>
      <c r="AU15" s="7"/>
      <c r="AV15" s="9"/>
      <c r="AW15" s="10"/>
      <c r="AX15" s="6"/>
      <c r="AY15" s="3" t="s">
        <v>18</v>
      </c>
      <c r="AZ15" s="3">
        <v>53089</v>
      </c>
      <c r="BA15" s="3" t="s">
        <v>83</v>
      </c>
      <c r="BB15" s="1">
        <v>50000</v>
      </c>
      <c r="BD15" s="1">
        <v>77624.66</v>
      </c>
      <c r="BE15" s="1">
        <v>240000</v>
      </c>
      <c r="BG15" s="6"/>
      <c r="BH15" s="1"/>
      <c r="BI15" s="1"/>
      <c r="BM15" s="1">
        <v>270.83</v>
      </c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CB15" s="3" t="s">
        <v>20</v>
      </c>
      <c r="CC15" s="3" t="s">
        <v>21</v>
      </c>
    </row>
    <row r="16" spans="1:83" s="3" customFormat="1" hidden="1" x14ac:dyDescent="0.15">
      <c r="A16" s="19">
        <f t="shared" si="5"/>
        <v>606606</v>
      </c>
      <c r="B16" s="19" t="str">
        <f t="shared" si="6"/>
        <v>4804 NW HOOVER AVENUE</v>
      </c>
      <c r="C16" s="19" t="str">
        <f t="shared" si="7"/>
        <v>LAWTON</v>
      </c>
      <c r="D16" s="19" t="str">
        <f t="shared" si="8"/>
        <v>OK</v>
      </c>
      <c r="E16" s="19">
        <f t="shared" si="9"/>
        <v>73505</v>
      </c>
      <c r="F16" s="20">
        <f t="shared" si="11"/>
        <v>58000</v>
      </c>
      <c r="G16" s="23"/>
      <c r="H16" s="20">
        <v>0</v>
      </c>
      <c r="I16" s="20">
        <f t="shared" si="0"/>
        <v>13617.05</v>
      </c>
      <c r="J16" s="20">
        <v>0</v>
      </c>
      <c r="K16" s="20">
        <f t="shared" si="1"/>
        <v>157.07</v>
      </c>
      <c r="L16" s="20">
        <f t="shared" si="2"/>
        <v>15000</v>
      </c>
      <c r="M16" s="22">
        <f t="shared" ref="M16:M65" si="12">AV16</f>
        <v>38758</v>
      </c>
      <c r="N16" s="22">
        <f t="shared" si="3"/>
        <v>45260</v>
      </c>
      <c r="O16" s="19">
        <f t="shared" si="10"/>
        <v>213</v>
      </c>
      <c r="P16" s="24"/>
      <c r="Q16" s="21"/>
      <c r="R16" s="3">
        <v>606606</v>
      </c>
      <c r="S16" s="3" t="s">
        <v>62</v>
      </c>
      <c r="T16" s="3" t="s">
        <v>63</v>
      </c>
      <c r="U16" s="3" t="s">
        <v>87</v>
      </c>
      <c r="V16" s="3" t="s">
        <v>84</v>
      </c>
      <c r="W16" s="3" t="s">
        <v>85</v>
      </c>
      <c r="X16" s="3" t="s">
        <v>86</v>
      </c>
      <c r="Y16" s="1">
        <v>157.07</v>
      </c>
      <c r="Z16" s="3">
        <v>12.24</v>
      </c>
      <c r="AA16" s="4">
        <f t="shared" ref="AA16:AA47" si="13">(AS16/AQ16)</f>
        <v>0</v>
      </c>
      <c r="AB16" s="5">
        <f t="shared" si="4"/>
        <v>0.25862068965517243</v>
      </c>
      <c r="AC16" s="1"/>
      <c r="AD16" s="5"/>
      <c r="AE16" s="1"/>
      <c r="AF16" s="5"/>
      <c r="AG16" s="5"/>
      <c r="AH16" s="5"/>
      <c r="AI16" s="5"/>
      <c r="AJ16" s="5"/>
      <c r="AK16" s="5"/>
      <c r="AL16" s="5"/>
      <c r="AM16" s="5"/>
      <c r="AN16" s="1">
        <v>13617.05</v>
      </c>
      <c r="AO16" s="1">
        <v>13617.05</v>
      </c>
      <c r="AP16" s="6">
        <v>43009</v>
      </c>
      <c r="AQ16" s="1">
        <v>58000</v>
      </c>
      <c r="AR16" s="3" t="s">
        <v>88</v>
      </c>
      <c r="AS16" s="7"/>
      <c r="AT16" s="8"/>
      <c r="AU16" s="1">
        <v>15000</v>
      </c>
      <c r="AV16" s="6">
        <v>38758</v>
      </c>
      <c r="AW16" s="3" t="s">
        <v>89</v>
      </c>
      <c r="AX16" s="6">
        <v>42983</v>
      </c>
      <c r="AY16" s="3" t="s">
        <v>18</v>
      </c>
      <c r="AZ16" s="3">
        <v>73505</v>
      </c>
      <c r="BA16" s="3" t="s">
        <v>90</v>
      </c>
      <c r="BB16" s="1">
        <v>15000</v>
      </c>
      <c r="BC16" s="6">
        <v>38808</v>
      </c>
      <c r="BD16" s="1">
        <v>13774.12</v>
      </c>
      <c r="BE16" s="1">
        <v>58000</v>
      </c>
      <c r="BF16" s="3" t="s">
        <v>63</v>
      </c>
      <c r="BG16" s="6">
        <v>43009</v>
      </c>
      <c r="BH16" s="1">
        <v>157.07</v>
      </c>
      <c r="BI16" s="1">
        <v>1884.84</v>
      </c>
      <c r="BJ16" s="3">
        <v>2</v>
      </c>
      <c r="BK16" s="3">
        <v>3</v>
      </c>
      <c r="BL16" s="3">
        <v>3</v>
      </c>
      <c r="BM16" s="1">
        <v>157.07</v>
      </c>
      <c r="BN16" s="1">
        <v>157.07</v>
      </c>
      <c r="BO16" s="1">
        <v>0</v>
      </c>
      <c r="BP16" s="1">
        <v>157.07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3">
        <v>0</v>
      </c>
      <c r="CA16" s="3">
        <v>0</v>
      </c>
      <c r="CB16" s="3" t="s">
        <v>20</v>
      </c>
      <c r="CC16" s="3" t="s">
        <v>21</v>
      </c>
    </row>
    <row r="17" spans="1:81" s="3" customFormat="1" hidden="1" x14ac:dyDescent="0.15">
      <c r="A17" s="19">
        <f t="shared" si="5"/>
        <v>606601</v>
      </c>
      <c r="B17" s="19" t="str">
        <f t="shared" si="6"/>
        <v>9350 WILLOW WOOD LANE</v>
      </c>
      <c r="C17" s="19" t="str">
        <f t="shared" si="7"/>
        <v>HOUSTON</v>
      </c>
      <c r="D17" s="19" t="str">
        <f t="shared" si="8"/>
        <v>TX</v>
      </c>
      <c r="E17" s="19">
        <f t="shared" si="9"/>
        <v>77086</v>
      </c>
      <c r="F17" s="20">
        <f t="shared" si="11"/>
        <v>130000</v>
      </c>
      <c r="G17" s="23"/>
      <c r="H17" s="20">
        <v>0</v>
      </c>
      <c r="I17" s="20">
        <f t="shared" si="0"/>
        <v>15267.35</v>
      </c>
      <c r="J17" s="20">
        <v>0</v>
      </c>
      <c r="K17" s="20">
        <f t="shared" si="1"/>
        <v>177.27</v>
      </c>
      <c r="L17" s="20">
        <f t="shared" si="2"/>
        <v>20200</v>
      </c>
      <c r="M17" s="22">
        <f t="shared" si="12"/>
        <v>38720</v>
      </c>
      <c r="N17" s="22">
        <f t="shared" si="3"/>
        <v>43404</v>
      </c>
      <c r="O17" s="19">
        <f t="shared" si="10"/>
        <v>153</v>
      </c>
      <c r="P17" s="21"/>
      <c r="Q17" s="21"/>
      <c r="R17" s="3">
        <v>606601</v>
      </c>
      <c r="S17" s="3" t="s">
        <v>62</v>
      </c>
      <c r="T17" s="3" t="s">
        <v>63</v>
      </c>
      <c r="U17" s="3" t="s">
        <v>93</v>
      </c>
      <c r="V17" s="3" t="s">
        <v>91</v>
      </c>
      <c r="W17" s="3" t="s">
        <v>92</v>
      </c>
      <c r="X17" s="3" t="s">
        <v>61</v>
      </c>
      <c r="Y17" s="1">
        <v>177.27</v>
      </c>
      <c r="Z17" s="3">
        <v>10</v>
      </c>
      <c r="AA17" s="4">
        <f t="shared" si="13"/>
        <v>0</v>
      </c>
      <c r="AB17" s="5">
        <f t="shared" si="4"/>
        <v>0.19612792978231741</v>
      </c>
      <c r="AC17" s="1"/>
      <c r="AD17" s="5"/>
      <c r="AE17" s="1"/>
      <c r="AF17" s="5"/>
      <c r="AG17" s="5"/>
      <c r="AH17" s="5"/>
      <c r="AI17" s="5"/>
      <c r="AJ17" s="5"/>
      <c r="AK17" s="5"/>
      <c r="AL17" s="5"/>
      <c r="AM17" s="5"/>
      <c r="AN17" s="1">
        <v>15267.35</v>
      </c>
      <c r="AO17" s="1">
        <v>15267.35</v>
      </c>
      <c r="AP17" s="6">
        <v>42979</v>
      </c>
      <c r="AQ17" s="1">
        <v>102994</v>
      </c>
      <c r="AR17" s="3" t="s">
        <v>88</v>
      </c>
      <c r="AS17" s="7"/>
      <c r="AT17" s="8"/>
      <c r="AU17" s="1">
        <v>20200</v>
      </c>
      <c r="AV17" s="6">
        <v>38720</v>
      </c>
      <c r="AW17" s="3" t="s">
        <v>89</v>
      </c>
      <c r="AX17" s="6">
        <v>42950</v>
      </c>
      <c r="AY17" s="3" t="s">
        <v>18</v>
      </c>
      <c r="AZ17" s="3">
        <v>77086</v>
      </c>
      <c r="BA17" s="3" t="s">
        <v>94</v>
      </c>
      <c r="BB17" s="1">
        <v>20200</v>
      </c>
      <c r="BC17" s="6">
        <v>38749</v>
      </c>
      <c r="BD17" s="1">
        <v>15349.12</v>
      </c>
      <c r="BE17" s="1">
        <v>130000</v>
      </c>
      <c r="BF17" s="3" t="s">
        <v>63</v>
      </c>
      <c r="BG17" s="6">
        <v>42979</v>
      </c>
      <c r="BH17" s="1">
        <v>177.27</v>
      </c>
      <c r="BI17" s="1">
        <v>2127.2399999999998</v>
      </c>
      <c r="BJ17" s="3">
        <v>2</v>
      </c>
      <c r="BK17" s="3">
        <v>2</v>
      </c>
      <c r="BL17" s="3">
        <v>2</v>
      </c>
      <c r="BM17" s="1">
        <v>177.27</v>
      </c>
      <c r="BN17" s="1">
        <v>200</v>
      </c>
      <c r="BO17" s="1">
        <v>200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3">
        <v>0</v>
      </c>
      <c r="CA17" s="3">
        <v>0</v>
      </c>
      <c r="CB17" s="3" t="s">
        <v>20</v>
      </c>
      <c r="CC17" s="3" t="s">
        <v>21</v>
      </c>
    </row>
    <row r="18" spans="1:81" s="3" customFormat="1" hidden="1" x14ac:dyDescent="0.15">
      <c r="A18" s="19">
        <f t="shared" si="5"/>
        <v>606614</v>
      </c>
      <c r="B18" s="19" t="str">
        <f t="shared" si="6"/>
        <v>210 MORRISON STREET</v>
      </c>
      <c r="C18" s="19" t="str">
        <f t="shared" si="7"/>
        <v>ATHENS</v>
      </c>
      <c r="D18" s="19" t="str">
        <f t="shared" si="8"/>
        <v>TX</v>
      </c>
      <c r="E18" s="19">
        <f t="shared" si="9"/>
        <v>75751</v>
      </c>
      <c r="F18" s="20">
        <f t="shared" si="11"/>
        <v>119000</v>
      </c>
      <c r="G18" s="23"/>
      <c r="H18" s="20">
        <v>0</v>
      </c>
      <c r="I18" s="20">
        <f t="shared" si="0"/>
        <v>20016.71</v>
      </c>
      <c r="J18" s="20">
        <v>0</v>
      </c>
      <c r="K18" s="20">
        <f t="shared" si="1"/>
        <v>194.66</v>
      </c>
      <c r="L18" s="20">
        <f t="shared" si="2"/>
        <v>22200</v>
      </c>
      <c r="M18" s="22">
        <f t="shared" si="12"/>
        <v>39098</v>
      </c>
      <c r="N18" s="22">
        <f t="shared" si="3"/>
        <v>46234</v>
      </c>
      <c r="O18" s="19">
        <f t="shared" si="10"/>
        <v>234</v>
      </c>
      <c r="P18" s="21"/>
      <c r="Q18" s="21"/>
      <c r="R18" s="3">
        <v>606614</v>
      </c>
      <c r="S18" s="3" t="s">
        <v>62</v>
      </c>
      <c r="T18" s="3" t="s">
        <v>97</v>
      </c>
      <c r="U18" s="3" t="s">
        <v>98</v>
      </c>
      <c r="V18" s="3" t="s">
        <v>95</v>
      </c>
      <c r="W18" s="3" t="s">
        <v>96</v>
      </c>
      <c r="X18" s="3" t="s">
        <v>61</v>
      </c>
      <c r="Y18" s="1">
        <v>194.66</v>
      </c>
      <c r="Z18" s="3">
        <v>9.99</v>
      </c>
      <c r="AA18" s="4">
        <f t="shared" si="13"/>
        <v>0</v>
      </c>
      <c r="AB18" s="5">
        <f t="shared" si="4"/>
        <v>0.24161950370047888</v>
      </c>
      <c r="AC18" s="1"/>
      <c r="AD18" s="5"/>
      <c r="AE18" s="1"/>
      <c r="AF18" s="5"/>
      <c r="AG18" s="5"/>
      <c r="AH18" s="5"/>
      <c r="AI18" s="5"/>
      <c r="AJ18" s="5"/>
      <c r="AK18" s="5"/>
      <c r="AL18" s="5"/>
      <c r="AM18" s="5"/>
      <c r="AN18" s="1">
        <v>20016.71</v>
      </c>
      <c r="AO18" s="1">
        <v>20016.71</v>
      </c>
      <c r="AP18" s="6">
        <v>42948</v>
      </c>
      <c r="AQ18" s="1">
        <v>91880</v>
      </c>
      <c r="AR18" s="3" t="s">
        <v>88</v>
      </c>
      <c r="AS18" s="7"/>
      <c r="AT18" s="8"/>
      <c r="AU18" s="1">
        <v>22200</v>
      </c>
      <c r="AV18" s="6">
        <v>39098</v>
      </c>
      <c r="AW18" s="3" t="s">
        <v>89</v>
      </c>
      <c r="AX18" s="6">
        <v>42947</v>
      </c>
      <c r="AY18" s="3" t="s">
        <v>18</v>
      </c>
      <c r="AZ18" s="3">
        <v>75751</v>
      </c>
      <c r="BA18" s="3" t="s">
        <v>99</v>
      </c>
      <c r="BB18" s="1">
        <v>22200</v>
      </c>
      <c r="BC18" s="6">
        <v>39142</v>
      </c>
      <c r="BD18" s="1">
        <v>20349.990000000002</v>
      </c>
      <c r="BE18" s="1">
        <v>119000</v>
      </c>
      <c r="BF18" s="3" t="s">
        <v>97</v>
      </c>
      <c r="BG18" s="6">
        <v>42948</v>
      </c>
      <c r="BH18" s="1">
        <v>194.66</v>
      </c>
      <c r="BI18" s="1">
        <v>2335.92</v>
      </c>
      <c r="BJ18" s="3">
        <v>1</v>
      </c>
      <c r="BK18" s="3">
        <v>2</v>
      </c>
      <c r="BL18" s="3">
        <v>2</v>
      </c>
      <c r="BM18" s="1">
        <v>194.66</v>
      </c>
      <c r="BN18" s="1">
        <v>0</v>
      </c>
      <c r="BO18" s="1">
        <v>204.66</v>
      </c>
      <c r="BP18" s="1">
        <v>204.66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3">
        <v>0</v>
      </c>
      <c r="CA18" s="3">
        <v>0</v>
      </c>
      <c r="CB18" s="3" t="s">
        <v>20</v>
      </c>
      <c r="CC18" s="3" t="s">
        <v>21</v>
      </c>
    </row>
    <row r="19" spans="1:81" s="3" customFormat="1" hidden="1" x14ac:dyDescent="0.15">
      <c r="A19" s="19">
        <f t="shared" si="5"/>
        <v>606607</v>
      </c>
      <c r="B19" s="19" t="str">
        <f t="shared" si="6"/>
        <v>12206 ASHCROFT DRIVE</v>
      </c>
      <c r="C19" s="19" t="str">
        <f t="shared" si="7"/>
        <v>HOUSTON</v>
      </c>
      <c r="D19" s="19" t="str">
        <f t="shared" si="8"/>
        <v>TX</v>
      </c>
      <c r="E19" s="19">
        <f t="shared" si="9"/>
        <v>77035</v>
      </c>
      <c r="F19" s="20">
        <f t="shared" si="11"/>
        <v>195000</v>
      </c>
      <c r="G19" s="23"/>
      <c r="H19" s="20">
        <v>0</v>
      </c>
      <c r="I19" s="20">
        <f t="shared" si="0"/>
        <v>13054.98</v>
      </c>
      <c r="J19" s="20">
        <v>0</v>
      </c>
      <c r="K19" s="20">
        <f t="shared" si="1"/>
        <v>201.67</v>
      </c>
      <c r="L19" s="20">
        <f t="shared" si="2"/>
        <v>22980</v>
      </c>
      <c r="M19" s="22">
        <f t="shared" si="12"/>
        <v>38758</v>
      </c>
      <c r="N19" s="22">
        <f t="shared" si="3"/>
        <v>41639</v>
      </c>
      <c r="O19" s="19">
        <f t="shared" si="10"/>
        <v>94</v>
      </c>
      <c r="P19" s="21"/>
      <c r="Q19" s="21"/>
      <c r="R19" s="3">
        <v>606607</v>
      </c>
      <c r="S19" s="3" t="s">
        <v>62</v>
      </c>
      <c r="T19" s="3" t="s">
        <v>63</v>
      </c>
      <c r="U19" s="3" t="s">
        <v>101</v>
      </c>
      <c r="V19" s="3" t="s">
        <v>100</v>
      </c>
      <c r="W19" s="3" t="s">
        <v>92</v>
      </c>
      <c r="X19" s="3" t="s">
        <v>61</v>
      </c>
      <c r="Y19" s="1">
        <v>201.67</v>
      </c>
      <c r="Z19" s="3">
        <v>10</v>
      </c>
      <c r="AA19" s="4">
        <f t="shared" si="13"/>
        <v>0</v>
      </c>
      <c r="AB19" s="5">
        <f t="shared" si="4"/>
        <v>0.12160724774963089</v>
      </c>
      <c r="AC19" s="1"/>
      <c r="AD19" s="5"/>
      <c r="AE19" s="1"/>
      <c r="AF19" s="5"/>
      <c r="AG19" s="5"/>
      <c r="AH19" s="5"/>
      <c r="AI19" s="5"/>
      <c r="AJ19" s="5"/>
      <c r="AK19" s="5"/>
      <c r="AL19" s="5"/>
      <c r="AM19" s="5"/>
      <c r="AN19" s="1">
        <v>13054.98</v>
      </c>
      <c r="AO19" s="1">
        <v>13054.98</v>
      </c>
      <c r="AP19" s="6">
        <v>42979</v>
      </c>
      <c r="AQ19" s="1">
        <v>188969</v>
      </c>
      <c r="AR19" s="3" t="s">
        <v>88</v>
      </c>
      <c r="AS19" s="7"/>
      <c r="AT19" s="8"/>
      <c r="AU19" s="1">
        <v>22980</v>
      </c>
      <c r="AV19" s="6">
        <v>38758</v>
      </c>
      <c r="AW19" s="3" t="s">
        <v>89</v>
      </c>
      <c r="AX19" s="6">
        <v>42956</v>
      </c>
      <c r="AY19" s="3" t="s">
        <v>18</v>
      </c>
      <c r="AZ19" s="3">
        <v>77035</v>
      </c>
      <c r="BA19" s="3" t="s">
        <v>94</v>
      </c>
      <c r="BB19" s="1">
        <v>22980</v>
      </c>
      <c r="BC19" s="6">
        <v>38808</v>
      </c>
      <c r="BD19" s="1">
        <v>13163.77</v>
      </c>
      <c r="BE19" s="1">
        <v>195000</v>
      </c>
      <c r="BF19" s="3" t="s">
        <v>63</v>
      </c>
      <c r="BG19" s="6">
        <v>42979</v>
      </c>
      <c r="BH19" s="1">
        <v>201.67</v>
      </c>
      <c r="BI19" s="1">
        <v>2420.04</v>
      </c>
      <c r="BJ19" s="3">
        <v>2</v>
      </c>
      <c r="BK19" s="3">
        <v>2</v>
      </c>
      <c r="BL19" s="3">
        <v>2</v>
      </c>
      <c r="BM19" s="1">
        <v>201.67</v>
      </c>
      <c r="BN19" s="1">
        <v>201.67</v>
      </c>
      <c r="BO19" s="1">
        <v>413.34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3">
        <v>0</v>
      </c>
      <c r="CA19" s="3">
        <v>0</v>
      </c>
      <c r="CB19" s="3" t="s">
        <v>20</v>
      </c>
      <c r="CC19" s="3" t="s">
        <v>21</v>
      </c>
    </row>
    <row r="20" spans="1:81" s="3" customFormat="1" hidden="1" x14ac:dyDescent="0.15">
      <c r="A20" s="19">
        <f t="shared" si="5"/>
        <v>606604</v>
      </c>
      <c r="B20" s="19" t="str">
        <f t="shared" si="6"/>
        <v>15410 PRAIRIE OAKS DRIVE</v>
      </c>
      <c r="C20" s="19" t="str">
        <f t="shared" si="7"/>
        <v>HOUSTON</v>
      </c>
      <c r="D20" s="19" t="str">
        <f t="shared" si="8"/>
        <v>TX</v>
      </c>
      <c r="E20" s="19">
        <f t="shared" si="9"/>
        <v>77083</v>
      </c>
      <c r="F20" s="20">
        <f t="shared" si="11"/>
        <v>141000</v>
      </c>
      <c r="G20" s="23"/>
      <c r="H20" s="20">
        <v>0</v>
      </c>
      <c r="I20" s="20">
        <f t="shared" si="0"/>
        <v>20815.939999999999</v>
      </c>
      <c r="J20" s="20">
        <v>0</v>
      </c>
      <c r="K20" s="20">
        <f t="shared" si="1"/>
        <v>206.23</v>
      </c>
      <c r="L20" s="20">
        <f t="shared" si="2"/>
        <v>23500</v>
      </c>
      <c r="M20" s="22">
        <f t="shared" si="12"/>
        <v>38750</v>
      </c>
      <c r="N20" s="22">
        <f t="shared" si="3"/>
        <v>45535</v>
      </c>
      <c r="O20" s="19">
        <f t="shared" si="10"/>
        <v>222</v>
      </c>
      <c r="P20" s="21"/>
      <c r="Q20" s="21"/>
      <c r="R20" s="3">
        <v>606604</v>
      </c>
      <c r="S20" s="3" t="s">
        <v>62</v>
      </c>
      <c r="T20" s="3" t="s">
        <v>63</v>
      </c>
      <c r="U20" s="3" t="s">
        <v>103</v>
      </c>
      <c r="V20" s="3" t="s">
        <v>102</v>
      </c>
      <c r="W20" s="3" t="s">
        <v>92</v>
      </c>
      <c r="X20" s="3" t="s">
        <v>61</v>
      </c>
      <c r="Y20" s="1">
        <v>206.23</v>
      </c>
      <c r="Z20" s="3">
        <v>10</v>
      </c>
      <c r="AA20" s="4">
        <f t="shared" si="13"/>
        <v>0</v>
      </c>
      <c r="AB20" s="5">
        <f t="shared" si="4"/>
        <v>0.17256572183874283</v>
      </c>
      <c r="AC20" s="1"/>
      <c r="AD20" s="5"/>
      <c r="AE20" s="1"/>
      <c r="AF20" s="5"/>
      <c r="AG20" s="5"/>
      <c r="AH20" s="5"/>
      <c r="AI20" s="5"/>
      <c r="AJ20" s="5"/>
      <c r="AK20" s="5"/>
      <c r="AL20" s="5"/>
      <c r="AM20" s="5"/>
      <c r="AN20" s="1">
        <v>20815.939999999999</v>
      </c>
      <c r="AO20" s="1">
        <v>20815.939999999999</v>
      </c>
      <c r="AP20" s="6">
        <v>42979</v>
      </c>
      <c r="AQ20" s="1">
        <v>136180</v>
      </c>
      <c r="AR20" s="3" t="s">
        <v>88</v>
      </c>
      <c r="AS20" s="7"/>
      <c r="AT20" s="8"/>
      <c r="AU20" s="1">
        <v>23500</v>
      </c>
      <c r="AV20" s="6">
        <v>38750</v>
      </c>
      <c r="AW20" s="3" t="s">
        <v>104</v>
      </c>
      <c r="AX20" s="6">
        <v>42961</v>
      </c>
      <c r="AY20" s="3" t="s">
        <v>18</v>
      </c>
      <c r="AZ20" s="3">
        <v>77083</v>
      </c>
      <c r="BA20" s="3" t="s">
        <v>94</v>
      </c>
      <c r="BB20" s="1">
        <v>23500</v>
      </c>
      <c r="BC20" s="6">
        <v>38777</v>
      </c>
      <c r="BD20" s="1">
        <v>20989.41</v>
      </c>
      <c r="BE20" s="1">
        <v>141000</v>
      </c>
      <c r="BF20" s="3" t="s">
        <v>63</v>
      </c>
      <c r="BG20" s="6">
        <v>42979</v>
      </c>
      <c r="BH20" s="1">
        <v>206.23</v>
      </c>
      <c r="BI20" s="1">
        <v>2474.7600000000002</v>
      </c>
      <c r="BJ20" s="3">
        <v>2</v>
      </c>
      <c r="BK20" s="3">
        <v>3</v>
      </c>
      <c r="BL20" s="3">
        <v>3</v>
      </c>
      <c r="BM20" s="1">
        <v>206.23</v>
      </c>
      <c r="BN20" s="1">
        <v>206.23</v>
      </c>
      <c r="BO20" s="1">
        <v>206.23</v>
      </c>
      <c r="BP20" s="1">
        <v>206.23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3">
        <v>0</v>
      </c>
      <c r="CA20" s="3">
        <v>0</v>
      </c>
      <c r="CB20" s="3" t="s">
        <v>20</v>
      </c>
      <c r="CC20" s="3" t="s">
        <v>21</v>
      </c>
    </row>
    <row r="21" spans="1:81" s="3" customFormat="1" hidden="1" x14ac:dyDescent="0.15">
      <c r="A21" s="19">
        <f t="shared" si="5"/>
        <v>606613</v>
      </c>
      <c r="B21" s="19" t="str">
        <f t="shared" si="6"/>
        <v>4615 PUEBLA ROAD</v>
      </c>
      <c r="C21" s="19" t="str">
        <f t="shared" si="7"/>
        <v>HOUSTON</v>
      </c>
      <c r="D21" s="19" t="str">
        <f t="shared" si="8"/>
        <v>TX</v>
      </c>
      <c r="E21" s="19">
        <f t="shared" si="9"/>
        <v>77045</v>
      </c>
      <c r="F21" s="20">
        <f t="shared" si="11"/>
        <v>142500</v>
      </c>
      <c r="G21" s="23"/>
      <c r="H21" s="20">
        <v>0</v>
      </c>
      <c r="I21" s="20">
        <f t="shared" si="0"/>
        <v>9995.75</v>
      </c>
      <c r="J21" s="20">
        <v>0</v>
      </c>
      <c r="K21" s="20">
        <f t="shared" si="1"/>
        <v>234.01</v>
      </c>
      <c r="L21" s="20">
        <f t="shared" si="2"/>
        <v>21789</v>
      </c>
      <c r="M21" s="22">
        <f t="shared" si="12"/>
        <v>39099</v>
      </c>
      <c r="N21" s="22">
        <f t="shared" si="3"/>
        <v>40755</v>
      </c>
      <c r="O21" s="19">
        <f t="shared" si="10"/>
        <v>54</v>
      </c>
      <c r="P21" s="21"/>
      <c r="Q21" s="21"/>
      <c r="R21" s="3">
        <v>606613</v>
      </c>
      <c r="S21" s="3" t="s">
        <v>62</v>
      </c>
      <c r="T21" s="3" t="s">
        <v>63</v>
      </c>
      <c r="U21" s="3" t="s">
        <v>106</v>
      </c>
      <c r="V21" s="3" t="s">
        <v>105</v>
      </c>
      <c r="W21" s="3" t="s">
        <v>92</v>
      </c>
      <c r="X21" s="3" t="s">
        <v>61</v>
      </c>
      <c r="Y21" s="1">
        <v>234.01</v>
      </c>
      <c r="Z21" s="3">
        <v>9.99</v>
      </c>
      <c r="AA21" s="4">
        <f t="shared" si="13"/>
        <v>0</v>
      </c>
      <c r="AB21" s="5">
        <f t="shared" si="4"/>
        <v>0.15957142961764081</v>
      </c>
      <c r="AC21" s="1"/>
      <c r="AD21" s="5"/>
      <c r="AE21" s="1"/>
      <c r="AF21" s="5"/>
      <c r="AG21" s="5"/>
      <c r="AH21" s="5"/>
      <c r="AI21" s="5"/>
      <c r="AJ21" s="5"/>
      <c r="AK21" s="5"/>
      <c r="AL21" s="5"/>
      <c r="AM21" s="5"/>
      <c r="AN21" s="1">
        <v>9995.75</v>
      </c>
      <c r="AO21" s="1">
        <v>9995.75</v>
      </c>
      <c r="AP21" s="6">
        <v>43009</v>
      </c>
      <c r="AQ21" s="1">
        <v>136547</v>
      </c>
      <c r="AR21" s="3" t="s">
        <v>88</v>
      </c>
      <c r="AS21" s="7"/>
      <c r="AT21" s="8"/>
      <c r="AU21" s="1">
        <v>21789</v>
      </c>
      <c r="AV21" s="6">
        <v>39099</v>
      </c>
      <c r="AW21" s="3" t="s">
        <v>89</v>
      </c>
      <c r="AX21" s="6">
        <v>42979</v>
      </c>
      <c r="AY21" s="3" t="s">
        <v>18</v>
      </c>
      <c r="AZ21" s="3">
        <v>77045</v>
      </c>
      <c r="BA21" s="3" t="s">
        <v>94</v>
      </c>
      <c r="BB21" s="1">
        <v>21789</v>
      </c>
      <c r="BC21" s="6">
        <v>39142</v>
      </c>
      <c r="BD21" s="1">
        <v>10465</v>
      </c>
      <c r="BE21" s="1">
        <v>142500</v>
      </c>
      <c r="BF21" s="3" t="s">
        <v>63</v>
      </c>
      <c r="BG21" s="6">
        <v>43009</v>
      </c>
      <c r="BH21" s="1">
        <v>234.01</v>
      </c>
      <c r="BI21" s="1">
        <v>2808.12</v>
      </c>
      <c r="BJ21" s="3">
        <v>3</v>
      </c>
      <c r="BK21" s="3">
        <v>3</v>
      </c>
      <c r="BL21" s="3">
        <v>3</v>
      </c>
      <c r="BM21" s="1">
        <v>234.01</v>
      </c>
      <c r="BN21" s="1">
        <v>235</v>
      </c>
      <c r="BO21" s="1">
        <v>234.01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3">
        <v>0</v>
      </c>
      <c r="CA21" s="3">
        <v>0</v>
      </c>
      <c r="CB21" s="3" t="s">
        <v>20</v>
      </c>
      <c r="CC21" s="3" t="s">
        <v>21</v>
      </c>
    </row>
    <row r="22" spans="1:81" s="3" customFormat="1" hidden="1" x14ac:dyDescent="0.15">
      <c r="A22" s="19">
        <f t="shared" si="5"/>
        <v>606603</v>
      </c>
      <c r="B22" s="19" t="str">
        <f t="shared" si="6"/>
        <v>7123 SUN VILLAGE DRIVE</v>
      </c>
      <c r="C22" s="19" t="str">
        <f t="shared" si="7"/>
        <v>HOUSTON</v>
      </c>
      <c r="D22" s="19" t="str">
        <f t="shared" si="8"/>
        <v>TX</v>
      </c>
      <c r="E22" s="19">
        <f t="shared" si="9"/>
        <v>77083</v>
      </c>
      <c r="F22" s="20">
        <f t="shared" si="11"/>
        <v>185000</v>
      </c>
      <c r="G22" s="23"/>
      <c r="H22" s="20">
        <v>0</v>
      </c>
      <c r="I22" s="20">
        <f t="shared" si="0"/>
        <v>24675.54</v>
      </c>
      <c r="J22" s="20">
        <v>0</v>
      </c>
      <c r="K22" s="20">
        <f t="shared" si="1"/>
        <v>247.48</v>
      </c>
      <c r="L22" s="20">
        <f t="shared" si="2"/>
        <v>28200</v>
      </c>
      <c r="M22" s="22">
        <f t="shared" si="12"/>
        <v>38748</v>
      </c>
      <c r="N22" s="22">
        <f t="shared" si="3"/>
        <v>45291</v>
      </c>
      <c r="O22" s="19">
        <f t="shared" si="10"/>
        <v>215</v>
      </c>
      <c r="P22" s="21"/>
      <c r="Q22" s="21"/>
      <c r="R22" s="3">
        <v>606603</v>
      </c>
      <c r="S22" s="3" t="s">
        <v>62</v>
      </c>
      <c r="T22" s="3" t="s">
        <v>63</v>
      </c>
      <c r="U22" s="3" t="s">
        <v>108</v>
      </c>
      <c r="V22" s="3" t="s">
        <v>107</v>
      </c>
      <c r="W22" s="3" t="s">
        <v>92</v>
      </c>
      <c r="X22" s="3" t="s">
        <v>61</v>
      </c>
      <c r="Y22" s="1">
        <v>247.48</v>
      </c>
      <c r="Z22" s="3">
        <v>10</v>
      </c>
      <c r="AA22" s="4">
        <f t="shared" si="13"/>
        <v>0</v>
      </c>
      <c r="AB22" s="5">
        <f t="shared" si="4"/>
        <v>0.17188099983543309</v>
      </c>
      <c r="AC22" s="1"/>
      <c r="AD22" s="5"/>
      <c r="AE22" s="1"/>
      <c r="AF22" s="5"/>
      <c r="AG22" s="5"/>
      <c r="AH22" s="5"/>
      <c r="AI22" s="5"/>
      <c r="AJ22" s="5"/>
      <c r="AK22" s="5"/>
      <c r="AL22" s="5"/>
      <c r="AM22" s="5"/>
      <c r="AN22" s="1">
        <v>24675.54</v>
      </c>
      <c r="AO22" s="1">
        <v>24675.54</v>
      </c>
      <c r="AP22" s="6">
        <v>42979</v>
      </c>
      <c r="AQ22" s="1">
        <v>164067</v>
      </c>
      <c r="AR22" s="3" t="s">
        <v>88</v>
      </c>
      <c r="AS22" s="7"/>
      <c r="AT22" s="8"/>
      <c r="AU22" s="1">
        <v>28200</v>
      </c>
      <c r="AV22" s="6">
        <v>38748</v>
      </c>
      <c r="AW22" s="3" t="s">
        <v>89</v>
      </c>
      <c r="AX22" s="6">
        <v>42961</v>
      </c>
      <c r="AY22" s="3" t="s">
        <v>18</v>
      </c>
      <c r="AZ22" s="3">
        <v>77083</v>
      </c>
      <c r="BA22" s="3" t="s">
        <v>94</v>
      </c>
      <c r="BB22" s="1">
        <v>28200</v>
      </c>
      <c r="BC22" s="6">
        <v>38777</v>
      </c>
      <c r="BD22" s="1">
        <v>24873.61</v>
      </c>
      <c r="BE22" s="1">
        <v>185000</v>
      </c>
      <c r="BF22" s="3" t="s">
        <v>63</v>
      </c>
      <c r="BG22" s="6">
        <v>42979</v>
      </c>
      <c r="BH22" s="1">
        <v>247.48</v>
      </c>
      <c r="BI22" s="1">
        <v>2969.76</v>
      </c>
      <c r="BJ22" s="3">
        <v>2</v>
      </c>
      <c r="BK22" s="3">
        <v>2</v>
      </c>
      <c r="BL22" s="3">
        <v>2</v>
      </c>
      <c r="BM22" s="1">
        <v>247.48</v>
      </c>
      <c r="BN22" s="1">
        <v>250</v>
      </c>
      <c r="BO22" s="1">
        <v>500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3">
        <v>0</v>
      </c>
      <c r="CA22" s="3">
        <v>0</v>
      </c>
      <c r="CB22" s="3" t="s">
        <v>20</v>
      </c>
      <c r="CC22" s="3" t="s">
        <v>21</v>
      </c>
    </row>
    <row r="23" spans="1:81" s="3" customFormat="1" hidden="1" x14ac:dyDescent="0.15">
      <c r="A23" s="19">
        <f t="shared" si="5"/>
        <v>606602</v>
      </c>
      <c r="B23" s="19" t="str">
        <f t="shared" si="6"/>
        <v>1116 RIVER ROCK DRIVE</v>
      </c>
      <c r="C23" s="19" t="str">
        <f t="shared" si="7"/>
        <v>KENNEDALE</v>
      </c>
      <c r="D23" s="19" t="str">
        <f t="shared" si="8"/>
        <v>TX</v>
      </c>
      <c r="E23" s="19">
        <f t="shared" si="9"/>
        <v>76060</v>
      </c>
      <c r="F23" s="20">
        <f t="shared" si="11"/>
        <v>351000</v>
      </c>
      <c r="G23" s="23"/>
      <c r="H23" s="20">
        <v>0</v>
      </c>
      <c r="I23" s="20">
        <f t="shared" si="0"/>
        <v>28393.69</v>
      </c>
      <c r="J23" s="20">
        <v>0</v>
      </c>
      <c r="K23" s="20">
        <f t="shared" si="1"/>
        <v>445.6</v>
      </c>
      <c r="L23" s="20">
        <f t="shared" si="2"/>
        <v>51207</v>
      </c>
      <c r="M23" s="22">
        <f t="shared" si="12"/>
        <v>38728</v>
      </c>
      <c r="N23" s="22">
        <f t="shared" si="3"/>
        <v>41517</v>
      </c>
      <c r="O23" s="19">
        <f t="shared" si="10"/>
        <v>91</v>
      </c>
      <c r="P23" s="21"/>
      <c r="Q23" s="21"/>
      <c r="R23" s="3">
        <v>606602</v>
      </c>
      <c r="S23" s="3" t="s">
        <v>62</v>
      </c>
      <c r="T23" s="3" t="s">
        <v>63</v>
      </c>
      <c r="U23" s="3" t="s">
        <v>111</v>
      </c>
      <c r="V23" s="3" t="s">
        <v>109</v>
      </c>
      <c r="W23" s="3" t="s">
        <v>110</v>
      </c>
      <c r="X23" s="3" t="s">
        <v>61</v>
      </c>
      <c r="Y23" s="1">
        <v>445.6</v>
      </c>
      <c r="Z23" s="3">
        <v>9.9</v>
      </c>
      <c r="AA23" s="4">
        <f t="shared" si="13"/>
        <v>0</v>
      </c>
      <c r="AB23" s="5">
        <f t="shared" si="4"/>
        <v>0.16525797050935742</v>
      </c>
      <c r="AC23" s="1"/>
      <c r="AD23" s="5"/>
      <c r="AE23" s="1"/>
      <c r="AF23" s="5"/>
      <c r="AG23" s="5"/>
      <c r="AH23" s="5"/>
      <c r="AI23" s="5"/>
      <c r="AJ23" s="5"/>
      <c r="AK23" s="5"/>
      <c r="AL23" s="5"/>
      <c r="AM23" s="5"/>
      <c r="AN23" s="1">
        <v>28393.69</v>
      </c>
      <c r="AO23" s="1">
        <v>28393.69</v>
      </c>
      <c r="AP23" s="6">
        <v>42979</v>
      </c>
      <c r="AQ23" s="1">
        <v>309861</v>
      </c>
      <c r="AR23" s="3" t="s">
        <v>88</v>
      </c>
      <c r="AS23" s="7"/>
      <c r="AT23" s="8"/>
      <c r="AU23" s="1">
        <v>51207</v>
      </c>
      <c r="AV23" s="6">
        <v>38728</v>
      </c>
      <c r="AW23" s="3" t="s">
        <v>89</v>
      </c>
      <c r="AX23" s="6">
        <v>42955</v>
      </c>
      <c r="AY23" s="3" t="s">
        <v>18</v>
      </c>
      <c r="AZ23" s="3">
        <v>76060</v>
      </c>
      <c r="BA23" s="3" t="s">
        <v>112</v>
      </c>
      <c r="BB23" s="1">
        <v>51207</v>
      </c>
      <c r="BC23" s="6">
        <v>38749</v>
      </c>
      <c r="BD23" s="1">
        <v>28627.94</v>
      </c>
      <c r="BE23" s="1">
        <v>351000</v>
      </c>
      <c r="BF23" s="3" t="s">
        <v>63</v>
      </c>
      <c r="BG23" s="6">
        <v>42979</v>
      </c>
      <c r="BH23" s="1">
        <v>445.6</v>
      </c>
      <c r="BI23" s="1">
        <v>5347.2</v>
      </c>
      <c r="BJ23" s="3">
        <v>2</v>
      </c>
      <c r="BK23" s="3">
        <v>2</v>
      </c>
      <c r="BL23" s="3">
        <v>2</v>
      </c>
      <c r="BM23" s="1">
        <v>445.6</v>
      </c>
      <c r="BN23" s="1">
        <v>445.6</v>
      </c>
      <c r="BO23" s="1">
        <v>283.72000000000003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3">
        <v>0</v>
      </c>
      <c r="CA23" s="3">
        <v>0</v>
      </c>
      <c r="CB23" s="3" t="s">
        <v>20</v>
      </c>
      <c r="CC23" s="3" t="s">
        <v>21</v>
      </c>
    </row>
    <row r="24" spans="1:81" s="3" customFormat="1" hidden="1" x14ac:dyDescent="0.15">
      <c r="A24" s="19">
        <f t="shared" si="5"/>
        <v>621013</v>
      </c>
      <c r="B24" s="19" t="str">
        <f t="shared" si="6"/>
        <v>21515 HALSTEAD RD</v>
      </c>
      <c r="C24" s="19" t="str">
        <f t="shared" si="7"/>
        <v>HINKLEY</v>
      </c>
      <c r="D24" s="19" t="str">
        <f t="shared" si="8"/>
        <v>CA</v>
      </c>
      <c r="E24" s="19">
        <f t="shared" si="9"/>
        <v>92347</v>
      </c>
      <c r="F24" s="20">
        <f t="shared" si="11"/>
        <v>70000</v>
      </c>
      <c r="G24" s="23"/>
      <c r="H24" s="20">
        <v>0</v>
      </c>
      <c r="I24" s="20">
        <f t="shared" si="0"/>
        <v>49769.04</v>
      </c>
      <c r="J24" s="20">
        <v>0</v>
      </c>
      <c r="K24" s="20">
        <f t="shared" si="1"/>
        <v>451.51</v>
      </c>
      <c r="L24" s="20"/>
      <c r="M24" s="22"/>
      <c r="N24" s="22" t="str">
        <f t="shared" si="3"/>
        <v/>
      </c>
      <c r="O24" s="19" t="str">
        <f t="shared" si="10"/>
        <v/>
      </c>
      <c r="P24" s="21"/>
      <c r="Q24" s="21"/>
      <c r="R24" s="3">
        <v>621013</v>
      </c>
      <c r="S24" s="3" t="s">
        <v>16</v>
      </c>
      <c r="U24" s="3" t="s">
        <v>115</v>
      </c>
      <c r="V24" s="3" t="s">
        <v>113</v>
      </c>
      <c r="W24" s="3" t="s">
        <v>114</v>
      </c>
      <c r="X24" s="3" t="s">
        <v>15</v>
      </c>
      <c r="Y24" s="1">
        <v>451.51</v>
      </c>
      <c r="Z24" s="3">
        <v>7</v>
      </c>
      <c r="AA24" s="4">
        <f t="shared" si="13"/>
        <v>0</v>
      </c>
      <c r="AB24" s="5">
        <f t="shared" si="4"/>
        <v>0</v>
      </c>
      <c r="AC24" s="1"/>
      <c r="AD24" s="5"/>
      <c r="AE24" s="1"/>
      <c r="AF24" s="5"/>
      <c r="AG24" s="5"/>
      <c r="AH24" s="5"/>
      <c r="AI24" s="5"/>
      <c r="AJ24" s="5"/>
      <c r="AK24" s="5"/>
      <c r="AL24" s="5"/>
      <c r="AM24" s="5"/>
      <c r="AN24" s="1">
        <v>49769.04</v>
      </c>
      <c r="AO24" s="1">
        <v>49769.04</v>
      </c>
      <c r="AP24" s="6">
        <v>40179</v>
      </c>
      <c r="AQ24" s="1">
        <v>68000</v>
      </c>
      <c r="AR24" s="3" t="s">
        <v>88</v>
      </c>
      <c r="AS24" s="7"/>
      <c r="AT24" s="8"/>
      <c r="AU24" s="7"/>
      <c r="AV24" s="9"/>
      <c r="AW24" s="10"/>
      <c r="AX24" s="6"/>
      <c r="AY24" s="3" t="s">
        <v>18</v>
      </c>
      <c r="AZ24" s="3">
        <v>92347</v>
      </c>
      <c r="BA24" s="3" t="s">
        <v>116</v>
      </c>
      <c r="BB24" s="1"/>
      <c r="BD24" s="1">
        <v>77988.12</v>
      </c>
      <c r="BE24" s="1">
        <v>70000</v>
      </c>
      <c r="BG24" s="6"/>
      <c r="BH24" s="1"/>
      <c r="BI24" s="1"/>
      <c r="BM24" s="1">
        <v>451.51</v>
      </c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CB24" s="3" t="s">
        <v>20</v>
      </c>
      <c r="CC24" s="3" t="s">
        <v>21</v>
      </c>
    </row>
    <row r="25" spans="1:81" s="3" customFormat="1" hidden="1" x14ac:dyDescent="0.15">
      <c r="A25" s="19">
        <f t="shared" si="5"/>
        <v>621092</v>
      </c>
      <c r="B25" s="19" t="str">
        <f t="shared" si="6"/>
        <v>185 GRAND AVE</v>
      </c>
      <c r="C25" s="19" t="str">
        <f t="shared" si="7"/>
        <v>RUTHERFORD</v>
      </c>
      <c r="D25" s="19" t="str">
        <f t="shared" si="8"/>
        <v>NJ</v>
      </c>
      <c r="E25" s="19">
        <f t="shared" si="9"/>
        <v>7070</v>
      </c>
      <c r="F25" s="20">
        <f t="shared" si="11"/>
        <v>355000</v>
      </c>
      <c r="G25" s="23"/>
      <c r="H25" s="20">
        <v>0</v>
      </c>
      <c r="I25" s="20">
        <f t="shared" si="0"/>
        <v>24370.27</v>
      </c>
      <c r="J25" s="20">
        <v>0</v>
      </c>
      <c r="K25" s="20">
        <f t="shared" si="1"/>
        <v>388.6</v>
      </c>
      <c r="L25" s="20"/>
      <c r="M25" s="22">
        <f t="shared" si="12"/>
        <v>39584</v>
      </c>
      <c r="N25" s="22"/>
      <c r="O25" s="19">
        <f t="shared" si="10"/>
        <v>88</v>
      </c>
      <c r="P25" s="21"/>
      <c r="Q25" s="21"/>
      <c r="R25" s="3">
        <v>621092</v>
      </c>
      <c r="S25" s="3" t="s">
        <v>16</v>
      </c>
      <c r="U25" s="3" t="s">
        <v>120</v>
      </c>
      <c r="V25" s="3" t="s">
        <v>117</v>
      </c>
      <c r="W25" s="3" t="s">
        <v>118</v>
      </c>
      <c r="X25" s="3" t="s">
        <v>119</v>
      </c>
      <c r="Y25" s="1">
        <v>388.6</v>
      </c>
      <c r="Z25" s="3">
        <v>9.5</v>
      </c>
      <c r="AA25" s="4">
        <f t="shared" si="13"/>
        <v>0</v>
      </c>
      <c r="AB25" s="5">
        <f t="shared" si="4"/>
        <v>5.8309037900874633E-2</v>
      </c>
      <c r="AC25" s="1"/>
      <c r="AD25" s="5"/>
      <c r="AE25" s="1"/>
      <c r="AF25" s="5"/>
      <c r="AG25" s="5"/>
      <c r="AH25" s="5"/>
      <c r="AI25" s="5"/>
      <c r="AJ25" s="5"/>
      <c r="AK25" s="5"/>
      <c r="AL25" s="5"/>
      <c r="AM25" s="5"/>
      <c r="AN25" s="1">
        <v>24370.27</v>
      </c>
      <c r="AO25" s="1">
        <v>24370.27</v>
      </c>
      <c r="AP25" s="6">
        <v>39614</v>
      </c>
      <c r="AQ25" s="1">
        <v>343000</v>
      </c>
      <c r="AR25" s="3" t="s">
        <v>88</v>
      </c>
      <c r="AS25" s="7"/>
      <c r="AT25" s="8"/>
      <c r="AU25" s="1">
        <v>20000</v>
      </c>
      <c r="AV25" s="6">
        <v>39584</v>
      </c>
      <c r="AW25" s="3" t="s">
        <v>89</v>
      </c>
      <c r="AX25" s="6"/>
      <c r="AY25" s="3" t="s">
        <v>18</v>
      </c>
      <c r="AZ25" s="3">
        <v>7070</v>
      </c>
      <c r="BA25" s="3" t="s">
        <v>121</v>
      </c>
      <c r="BB25" s="1"/>
      <c r="BD25" s="1">
        <v>46476.23</v>
      </c>
      <c r="BE25" s="1">
        <v>355000</v>
      </c>
      <c r="BG25" s="6"/>
      <c r="BH25" s="1"/>
      <c r="BI25" s="1"/>
      <c r="BM25" s="1">
        <v>388.6</v>
      </c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CB25" s="3" t="s">
        <v>20</v>
      </c>
      <c r="CC25" s="3" t="s">
        <v>21</v>
      </c>
    </row>
    <row r="26" spans="1:81" s="3" customFormat="1" hidden="1" x14ac:dyDescent="0.15">
      <c r="A26" s="19">
        <f t="shared" si="5"/>
        <v>621027</v>
      </c>
      <c r="B26" s="19" t="str">
        <f t="shared" si="6"/>
        <v>6121 CAMAS CANYON AVE</v>
      </c>
      <c r="C26" s="19" t="str">
        <f t="shared" si="7"/>
        <v>LAS VEGAS</v>
      </c>
      <c r="D26" s="19" t="str">
        <f t="shared" si="8"/>
        <v>NV</v>
      </c>
      <c r="E26" s="19">
        <f t="shared" si="9"/>
        <v>89130</v>
      </c>
      <c r="F26" s="20">
        <f t="shared" si="11"/>
        <v>335000</v>
      </c>
      <c r="G26" s="23"/>
      <c r="H26" s="20">
        <v>0</v>
      </c>
      <c r="I26" s="20">
        <f t="shared" si="0"/>
        <v>73743.929999999993</v>
      </c>
      <c r="J26" s="20">
        <v>0</v>
      </c>
      <c r="K26" s="20">
        <f t="shared" si="1"/>
        <v>333.36</v>
      </c>
      <c r="L26" s="20">
        <f t="shared" si="2"/>
        <v>73743</v>
      </c>
      <c r="M26" s="22">
        <f t="shared" si="12"/>
        <v>39687</v>
      </c>
      <c r="N26" s="22" t="str">
        <f t="shared" si="3"/>
        <v/>
      </c>
      <c r="O26" s="19" t="e">
        <f t="shared" si="10"/>
        <v>#NUM!</v>
      </c>
      <c r="P26" s="21"/>
      <c r="Q26" s="21"/>
      <c r="R26" s="3">
        <v>621027</v>
      </c>
      <c r="S26" s="3" t="s">
        <v>16</v>
      </c>
      <c r="U26" s="3" t="s">
        <v>125</v>
      </c>
      <c r="V26" s="3" t="s">
        <v>122</v>
      </c>
      <c r="W26" s="3" t="s">
        <v>123</v>
      </c>
      <c r="X26" s="3" t="s">
        <v>124</v>
      </c>
      <c r="Y26" s="1">
        <v>333.36</v>
      </c>
      <c r="Z26" s="3">
        <v>5.5</v>
      </c>
      <c r="AA26" s="4">
        <f t="shared" si="13"/>
        <v>0</v>
      </c>
      <c r="AB26" s="5">
        <f t="shared" si="4"/>
        <v>0.22348484848484848</v>
      </c>
      <c r="AC26" s="1"/>
      <c r="AD26" s="5"/>
      <c r="AE26" s="1"/>
      <c r="AF26" s="5"/>
      <c r="AG26" s="5"/>
      <c r="AH26" s="5"/>
      <c r="AI26" s="5"/>
      <c r="AJ26" s="5"/>
      <c r="AK26" s="5"/>
      <c r="AL26" s="5"/>
      <c r="AM26" s="5"/>
      <c r="AN26" s="1">
        <v>73743.929999999993</v>
      </c>
      <c r="AO26" s="1">
        <v>73743.929999999993</v>
      </c>
      <c r="AP26" s="6">
        <v>40026</v>
      </c>
      <c r="AQ26" s="1">
        <v>330000</v>
      </c>
      <c r="AR26" s="3" t="s">
        <v>88</v>
      </c>
      <c r="AS26" s="7"/>
      <c r="AT26" s="8"/>
      <c r="AU26" s="1">
        <v>73750</v>
      </c>
      <c r="AV26" s="6">
        <v>39687</v>
      </c>
      <c r="AW26" s="3" t="s">
        <v>89</v>
      </c>
      <c r="AX26" s="6"/>
      <c r="AY26" s="3" t="s">
        <v>18</v>
      </c>
      <c r="AZ26" s="3">
        <v>89130</v>
      </c>
      <c r="BA26" s="3" t="s">
        <v>126</v>
      </c>
      <c r="BB26" s="1">
        <v>73743</v>
      </c>
      <c r="BD26" s="1">
        <v>106883.62</v>
      </c>
      <c r="BE26" s="1">
        <v>335000</v>
      </c>
      <c r="BG26" s="6"/>
      <c r="BH26" s="1"/>
      <c r="BI26" s="1"/>
      <c r="BM26" s="1">
        <v>333.36</v>
      </c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CB26" s="3" t="s">
        <v>20</v>
      </c>
      <c r="CC26" s="3" t="s">
        <v>21</v>
      </c>
    </row>
    <row r="27" spans="1:81" s="3" customFormat="1" hidden="1" x14ac:dyDescent="0.15">
      <c r="A27" s="19">
        <f t="shared" si="5"/>
        <v>621083</v>
      </c>
      <c r="B27" s="19" t="str">
        <f t="shared" si="6"/>
        <v>108 VICTORIA COU</v>
      </c>
      <c r="C27" s="19" t="str">
        <f t="shared" si="7"/>
        <v>MAPLE GLEN</v>
      </c>
      <c r="D27" s="19" t="str">
        <f t="shared" si="8"/>
        <v>PA</v>
      </c>
      <c r="E27" s="19">
        <f t="shared" si="9"/>
        <v>19002</v>
      </c>
      <c r="F27" s="20">
        <f t="shared" si="11"/>
        <v>375000</v>
      </c>
      <c r="G27" s="23"/>
      <c r="H27" s="20">
        <v>0</v>
      </c>
      <c r="I27" s="20">
        <f t="shared" si="0"/>
        <v>44469.48</v>
      </c>
      <c r="J27" s="20">
        <v>0</v>
      </c>
      <c r="K27" s="20">
        <f t="shared" si="1"/>
        <v>249.65</v>
      </c>
      <c r="L27" s="20">
        <f t="shared" si="2"/>
        <v>50000</v>
      </c>
      <c r="M27" s="22">
        <f t="shared" si="12"/>
        <v>38495</v>
      </c>
      <c r="N27" s="22">
        <f t="shared" si="3"/>
        <v>48457</v>
      </c>
      <c r="O27" s="19">
        <f t="shared" si="10"/>
        <v>327</v>
      </c>
      <c r="P27" s="21"/>
      <c r="Q27" s="21"/>
      <c r="R27" s="3">
        <v>621083</v>
      </c>
      <c r="S27" s="3" t="s">
        <v>16</v>
      </c>
      <c r="U27" s="3" t="s">
        <v>129</v>
      </c>
      <c r="V27" s="3" t="s">
        <v>127</v>
      </c>
      <c r="W27" s="3" t="s">
        <v>128</v>
      </c>
      <c r="X27" s="3" t="s">
        <v>43</v>
      </c>
      <c r="Y27" s="1">
        <v>249.65</v>
      </c>
      <c r="Z27" s="3">
        <v>5</v>
      </c>
      <c r="AA27" s="4">
        <f t="shared" si="13"/>
        <v>0</v>
      </c>
      <c r="AB27" s="5">
        <f t="shared" si="4"/>
        <v>0.13919821826280623</v>
      </c>
      <c r="AC27" s="1"/>
      <c r="AD27" s="5"/>
      <c r="AE27" s="1"/>
      <c r="AF27" s="5"/>
      <c r="AG27" s="5"/>
      <c r="AH27" s="5"/>
      <c r="AI27" s="5"/>
      <c r="AJ27" s="5"/>
      <c r="AK27" s="5"/>
      <c r="AL27" s="5"/>
      <c r="AM27" s="5"/>
      <c r="AN27" s="1">
        <v>44469.48</v>
      </c>
      <c r="AO27" s="1">
        <v>44469.48</v>
      </c>
      <c r="AP27" s="6">
        <v>40313</v>
      </c>
      <c r="AQ27" s="1">
        <v>359200</v>
      </c>
      <c r="AR27" s="3" t="s">
        <v>88</v>
      </c>
      <c r="AS27" s="7"/>
      <c r="AT27" s="8"/>
      <c r="AU27" s="1">
        <v>50000</v>
      </c>
      <c r="AV27" s="6">
        <v>38495</v>
      </c>
      <c r="AW27" s="3" t="s">
        <v>89</v>
      </c>
      <c r="AX27" s="6"/>
      <c r="AY27" s="3" t="s">
        <v>18</v>
      </c>
      <c r="AZ27" s="3">
        <v>19002</v>
      </c>
      <c r="BA27" s="3" t="s">
        <v>130</v>
      </c>
      <c r="BB27" s="1">
        <v>50000</v>
      </c>
      <c r="BD27" s="1">
        <v>60878.559999999998</v>
      </c>
      <c r="BE27" s="1">
        <v>375000</v>
      </c>
      <c r="BG27" s="6"/>
      <c r="BH27" s="1"/>
      <c r="BI27" s="1"/>
      <c r="BM27" s="1">
        <v>249.65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CB27" s="3" t="s">
        <v>20</v>
      </c>
      <c r="CC27" s="3" t="s">
        <v>21</v>
      </c>
    </row>
    <row r="28" spans="1:81" s="3" customFormat="1" hidden="1" x14ac:dyDescent="0.15">
      <c r="A28" s="19">
        <f t="shared" si="5"/>
        <v>621084</v>
      </c>
      <c r="B28" s="19" t="str">
        <f t="shared" si="6"/>
        <v>1904 AFTON ST</v>
      </c>
      <c r="C28" s="19" t="str">
        <f t="shared" si="7"/>
        <v>PHILADELPHIA</v>
      </c>
      <c r="D28" s="19" t="str">
        <f t="shared" si="8"/>
        <v>PA</v>
      </c>
      <c r="E28" s="19">
        <f t="shared" si="9"/>
        <v>19111</v>
      </c>
      <c r="F28" s="20">
        <f t="shared" si="11"/>
        <v>175000</v>
      </c>
      <c r="G28" s="23"/>
      <c r="H28" s="20">
        <v>0</v>
      </c>
      <c r="I28" s="20">
        <f t="shared" si="0"/>
        <v>49360.26</v>
      </c>
      <c r="J28" s="20">
        <v>0</v>
      </c>
      <c r="K28" s="20">
        <f t="shared" si="1"/>
        <v>472.18</v>
      </c>
      <c r="L28" s="20">
        <f t="shared" si="2"/>
        <v>50000</v>
      </c>
      <c r="M28" s="22">
        <f t="shared" si="12"/>
        <v>39053</v>
      </c>
      <c r="N28" s="22">
        <f t="shared" si="3"/>
        <v>44408</v>
      </c>
      <c r="O28" s="19">
        <f t="shared" si="10"/>
        <v>175</v>
      </c>
      <c r="P28" s="21"/>
      <c r="Q28" s="21"/>
      <c r="R28" s="3">
        <v>621084</v>
      </c>
      <c r="S28" s="3" t="s">
        <v>16</v>
      </c>
      <c r="U28" s="3" t="s">
        <v>132</v>
      </c>
      <c r="V28" s="3" t="s">
        <v>131</v>
      </c>
      <c r="W28" s="3" t="s">
        <v>42</v>
      </c>
      <c r="X28" s="3" t="s">
        <v>43</v>
      </c>
      <c r="Y28" s="1">
        <v>472.18</v>
      </c>
      <c r="Z28" s="3">
        <v>7.75</v>
      </c>
      <c r="AA28" s="4">
        <f t="shared" si="13"/>
        <v>0</v>
      </c>
      <c r="AB28" s="5">
        <f t="shared" si="4"/>
        <v>0.32258064516129031</v>
      </c>
      <c r="AC28" s="1"/>
      <c r="AD28" s="5"/>
      <c r="AE28" s="1"/>
      <c r="AF28" s="5"/>
      <c r="AG28" s="5"/>
      <c r="AH28" s="5"/>
      <c r="AI28" s="5"/>
      <c r="AJ28" s="5"/>
      <c r="AK28" s="5"/>
      <c r="AL28" s="5"/>
      <c r="AM28" s="5"/>
      <c r="AN28" s="1">
        <v>49360.26</v>
      </c>
      <c r="AO28" s="1">
        <v>49360.26</v>
      </c>
      <c r="AP28" s="6">
        <v>39309</v>
      </c>
      <c r="AQ28" s="1">
        <v>155000</v>
      </c>
      <c r="AR28" s="3" t="s">
        <v>88</v>
      </c>
      <c r="AS28" s="7"/>
      <c r="AT28" s="8"/>
      <c r="AU28" s="1">
        <v>50000</v>
      </c>
      <c r="AV28" s="6">
        <v>39053</v>
      </c>
      <c r="AW28" s="3" t="s">
        <v>89</v>
      </c>
      <c r="AX28" s="6"/>
      <c r="AY28" s="3" t="s">
        <v>18</v>
      </c>
      <c r="AZ28" s="3">
        <v>19111</v>
      </c>
      <c r="BA28" s="3" t="s">
        <v>42</v>
      </c>
      <c r="BB28" s="1">
        <v>50000</v>
      </c>
      <c r="BD28" s="1">
        <v>88112.02</v>
      </c>
      <c r="BE28" s="1">
        <v>175000</v>
      </c>
      <c r="BG28" s="6"/>
      <c r="BH28" s="1"/>
      <c r="BI28" s="1"/>
      <c r="BM28" s="1">
        <v>472.18</v>
      </c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CB28" s="3" t="s">
        <v>20</v>
      </c>
      <c r="CC28" s="3" t="s">
        <v>21</v>
      </c>
    </row>
    <row r="29" spans="1:81" s="3" customFormat="1" hidden="1" x14ac:dyDescent="0.15">
      <c r="A29" s="19">
        <f t="shared" si="5"/>
        <v>621087</v>
      </c>
      <c r="B29" s="19" t="str">
        <f t="shared" si="6"/>
        <v>1301 TAYLOR DRIVE</v>
      </c>
      <c r="C29" s="19" t="str">
        <f t="shared" si="7"/>
        <v>LANGHORNE</v>
      </c>
      <c r="D29" s="19" t="str">
        <f t="shared" si="8"/>
        <v>PA</v>
      </c>
      <c r="E29" s="19">
        <f t="shared" si="9"/>
        <v>19047</v>
      </c>
      <c r="F29" s="20">
        <f t="shared" si="11"/>
        <v>725000</v>
      </c>
      <c r="G29" s="23"/>
      <c r="H29" s="20">
        <v>0</v>
      </c>
      <c r="I29" s="20">
        <f t="shared" si="0"/>
        <v>26105.01</v>
      </c>
      <c r="J29" s="20">
        <v>0</v>
      </c>
      <c r="K29" s="20">
        <f t="shared" si="1"/>
        <v>472.96</v>
      </c>
      <c r="L29" s="20">
        <f t="shared" si="2"/>
        <v>50000</v>
      </c>
      <c r="M29" s="22">
        <f t="shared" si="12"/>
        <v>38362</v>
      </c>
      <c r="N29" s="22">
        <f t="shared" si="3"/>
        <v>40482</v>
      </c>
      <c r="O29" s="19">
        <f t="shared" si="10"/>
        <v>69</v>
      </c>
      <c r="P29" s="21"/>
      <c r="Q29" s="21"/>
      <c r="R29" s="3">
        <v>621087</v>
      </c>
      <c r="S29" s="3" t="s">
        <v>16</v>
      </c>
      <c r="U29" s="3" t="s">
        <v>135</v>
      </c>
      <c r="V29" s="3" t="s">
        <v>133</v>
      </c>
      <c r="W29" s="3" t="s">
        <v>134</v>
      </c>
      <c r="X29" s="3" t="s">
        <v>43</v>
      </c>
      <c r="Y29" s="1">
        <v>472.96</v>
      </c>
      <c r="Z29" s="3">
        <v>7.75</v>
      </c>
      <c r="AA29" s="4">
        <f t="shared" si="13"/>
        <v>0</v>
      </c>
      <c r="AB29" s="5">
        <f t="shared" si="4"/>
        <v>6.8493150684931503E-2</v>
      </c>
      <c r="AC29" s="1"/>
      <c r="AD29" s="5"/>
      <c r="AE29" s="1"/>
      <c r="AF29" s="5"/>
      <c r="AG29" s="5"/>
      <c r="AH29" s="5"/>
      <c r="AI29" s="5"/>
      <c r="AJ29" s="5"/>
      <c r="AK29" s="5"/>
      <c r="AL29" s="5"/>
      <c r="AM29" s="5"/>
      <c r="AN29" s="1">
        <v>26105.01</v>
      </c>
      <c r="AO29" s="1">
        <v>26105.01</v>
      </c>
      <c r="AP29" s="6">
        <v>41258</v>
      </c>
      <c r="AQ29" s="1">
        <v>730000</v>
      </c>
      <c r="AR29" s="3" t="s">
        <v>88</v>
      </c>
      <c r="AS29" s="7"/>
      <c r="AT29" s="8"/>
      <c r="AU29" s="1">
        <v>50000</v>
      </c>
      <c r="AV29" s="6">
        <v>38362</v>
      </c>
      <c r="AW29" s="3" t="s">
        <v>89</v>
      </c>
      <c r="AX29" s="6"/>
      <c r="AY29" s="3" t="s">
        <v>18</v>
      </c>
      <c r="AZ29" s="3">
        <v>19047</v>
      </c>
      <c r="BA29" s="3" t="s">
        <v>136</v>
      </c>
      <c r="BB29" s="1">
        <v>50000</v>
      </c>
      <c r="BD29" s="1">
        <v>35808.870000000003</v>
      </c>
      <c r="BE29" s="1">
        <v>725000</v>
      </c>
      <c r="BG29" s="6"/>
      <c r="BH29" s="1"/>
      <c r="BI29" s="1"/>
      <c r="BM29" s="1">
        <v>472.96</v>
      </c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CB29" s="3" t="s">
        <v>20</v>
      </c>
      <c r="CC29" s="3" t="s">
        <v>21</v>
      </c>
    </row>
    <row r="30" spans="1:81" s="3" customFormat="1" hidden="1" x14ac:dyDescent="0.15">
      <c r="A30" s="19">
        <f t="shared" si="5"/>
        <v>621089</v>
      </c>
      <c r="B30" s="19" t="str">
        <f t="shared" si="6"/>
        <v>2 OLD ASHTON RD</v>
      </c>
      <c r="C30" s="19" t="str">
        <f t="shared" si="7"/>
        <v>PHILADELPHIA</v>
      </c>
      <c r="D30" s="19" t="str">
        <f t="shared" si="8"/>
        <v>PA</v>
      </c>
      <c r="E30" s="19">
        <f t="shared" si="9"/>
        <v>19152</v>
      </c>
      <c r="F30" s="20">
        <f t="shared" si="11"/>
        <v>180000</v>
      </c>
      <c r="G30" s="23"/>
      <c r="H30" s="20">
        <v>0</v>
      </c>
      <c r="I30" s="20">
        <f t="shared" si="0"/>
        <v>7316.06</v>
      </c>
      <c r="J30" s="20">
        <v>0</v>
      </c>
      <c r="K30" s="20">
        <f t="shared" si="1"/>
        <v>113.99</v>
      </c>
      <c r="L30" s="20">
        <f t="shared" si="2"/>
        <v>12125</v>
      </c>
      <c r="M30" s="22">
        <f t="shared" si="12"/>
        <v>38649</v>
      </c>
      <c r="N30" s="22">
        <f t="shared" si="3"/>
        <v>41213</v>
      </c>
      <c r="O30" s="19">
        <f t="shared" si="10"/>
        <v>84</v>
      </c>
      <c r="P30" s="21"/>
      <c r="Q30" s="21"/>
      <c r="R30" s="3">
        <v>621089</v>
      </c>
      <c r="S30" s="3" t="s">
        <v>16</v>
      </c>
      <c r="U30" s="3" t="s">
        <v>130</v>
      </c>
      <c r="V30" s="3" t="s">
        <v>137</v>
      </c>
      <c r="W30" s="3" t="s">
        <v>42</v>
      </c>
      <c r="X30" s="3" t="s">
        <v>43</v>
      </c>
      <c r="Y30" s="1">
        <v>113.99</v>
      </c>
      <c r="Z30" s="3">
        <v>7.75</v>
      </c>
      <c r="AA30" s="4">
        <f t="shared" si="13"/>
        <v>0</v>
      </c>
      <c r="AB30" s="5">
        <f t="shared" si="4"/>
        <v>6.5540540540540537E-2</v>
      </c>
      <c r="AC30" s="1"/>
      <c r="AD30" s="5"/>
      <c r="AE30" s="1"/>
      <c r="AF30" s="5"/>
      <c r="AG30" s="5"/>
      <c r="AH30" s="5"/>
      <c r="AI30" s="5"/>
      <c r="AJ30" s="5"/>
      <c r="AK30" s="5"/>
      <c r="AL30" s="5"/>
      <c r="AM30" s="5"/>
      <c r="AN30" s="1">
        <v>7316.06</v>
      </c>
      <c r="AO30" s="1">
        <v>7316.06</v>
      </c>
      <c r="AP30" s="6">
        <v>41440</v>
      </c>
      <c r="AQ30" s="1">
        <v>185000</v>
      </c>
      <c r="AR30" s="3" t="s">
        <v>88</v>
      </c>
      <c r="AS30" s="7"/>
      <c r="AT30" s="8"/>
      <c r="AU30" s="1">
        <v>12125</v>
      </c>
      <c r="AV30" s="6">
        <v>38649</v>
      </c>
      <c r="AW30" s="3" t="s">
        <v>89</v>
      </c>
      <c r="AX30" s="6"/>
      <c r="AY30" s="3" t="s">
        <v>18</v>
      </c>
      <c r="AZ30" s="3">
        <v>19152</v>
      </c>
      <c r="BA30" s="3" t="s">
        <v>42</v>
      </c>
      <c r="BB30" s="1">
        <v>12125</v>
      </c>
      <c r="BD30" s="1">
        <v>9752.2199999999993</v>
      </c>
      <c r="BE30" s="1">
        <v>180000</v>
      </c>
      <c r="BG30" s="6"/>
      <c r="BH30" s="1"/>
      <c r="BI30" s="1"/>
      <c r="BM30" s="1">
        <v>113.99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CB30" s="3" t="s">
        <v>20</v>
      </c>
      <c r="CC30" s="3" t="s">
        <v>21</v>
      </c>
    </row>
    <row r="31" spans="1:81" s="3" customFormat="1" hidden="1" x14ac:dyDescent="0.15">
      <c r="A31" s="19">
        <f t="shared" si="5"/>
        <v>620993</v>
      </c>
      <c r="B31" s="19" t="str">
        <f t="shared" si="6"/>
        <v>834 COLE AVE</v>
      </c>
      <c r="C31" s="19" t="str">
        <f t="shared" si="7"/>
        <v>TURLOCK</v>
      </c>
      <c r="D31" s="19" t="str">
        <f t="shared" si="8"/>
        <v>CA</v>
      </c>
      <c r="E31" s="19">
        <f t="shared" si="9"/>
        <v>95382</v>
      </c>
      <c r="F31" s="20">
        <f t="shared" si="11"/>
        <v>290000</v>
      </c>
      <c r="G31" s="23"/>
      <c r="H31" s="20">
        <v>0</v>
      </c>
      <c r="I31" s="20">
        <f t="shared" si="0"/>
        <v>75250</v>
      </c>
      <c r="J31" s="20">
        <v>0</v>
      </c>
      <c r="K31" s="20">
        <f t="shared" si="1"/>
        <v>773.12</v>
      </c>
      <c r="L31" s="20"/>
      <c r="M31" s="22"/>
      <c r="N31" s="22" t="str">
        <f t="shared" si="3"/>
        <v/>
      </c>
      <c r="O31" s="19" t="str">
        <f t="shared" si="10"/>
        <v/>
      </c>
      <c r="P31" s="21"/>
      <c r="Q31" s="21"/>
      <c r="R31" s="3">
        <v>620993</v>
      </c>
      <c r="S31" s="3" t="s">
        <v>16</v>
      </c>
      <c r="U31" s="3" t="s">
        <v>140</v>
      </c>
      <c r="V31" s="3" t="s">
        <v>138</v>
      </c>
      <c r="W31" s="3" t="s">
        <v>139</v>
      </c>
      <c r="X31" s="3" t="s">
        <v>15</v>
      </c>
      <c r="Y31" s="1">
        <v>773.12</v>
      </c>
      <c r="Z31" s="3">
        <v>12</v>
      </c>
      <c r="AA31" s="4">
        <f t="shared" si="13"/>
        <v>0</v>
      </c>
      <c r="AB31" s="5">
        <f t="shared" si="4"/>
        <v>0</v>
      </c>
      <c r="AC31" s="1"/>
      <c r="AD31" s="5"/>
      <c r="AE31" s="1"/>
      <c r="AF31" s="5"/>
      <c r="AG31" s="5"/>
      <c r="AH31" s="5"/>
      <c r="AI31" s="5"/>
      <c r="AJ31" s="5"/>
      <c r="AK31" s="5"/>
      <c r="AL31" s="5"/>
      <c r="AM31" s="5"/>
      <c r="AN31" s="1">
        <v>75250</v>
      </c>
      <c r="AO31" s="1">
        <v>75250</v>
      </c>
      <c r="AP31" s="6">
        <v>39467</v>
      </c>
      <c r="AQ31" s="1">
        <v>285000</v>
      </c>
      <c r="AR31" s="3" t="s">
        <v>141</v>
      </c>
      <c r="AS31" s="7"/>
      <c r="AT31" s="8"/>
      <c r="AU31" s="7"/>
      <c r="AV31" s="9"/>
      <c r="AW31" s="10"/>
      <c r="AX31" s="6"/>
      <c r="AY31" s="3" t="s">
        <v>18</v>
      </c>
      <c r="AZ31" s="3">
        <v>95382</v>
      </c>
      <c r="BA31" s="3" t="s">
        <v>142</v>
      </c>
      <c r="BB31" s="1"/>
      <c r="BD31" s="1">
        <v>164731.22</v>
      </c>
      <c r="BE31" s="1">
        <v>290000</v>
      </c>
      <c r="BG31" s="6"/>
      <c r="BH31" s="1"/>
      <c r="BI31" s="1"/>
      <c r="BM31" s="1">
        <v>773.12</v>
      </c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CB31" s="3" t="s">
        <v>20</v>
      </c>
      <c r="CC31" s="3" t="s">
        <v>21</v>
      </c>
    </row>
    <row r="32" spans="1:81" s="3" customFormat="1" x14ac:dyDescent="0.15">
      <c r="A32" s="19">
        <f t="shared" si="5"/>
        <v>621101</v>
      </c>
      <c r="B32" s="19" t="str">
        <f t="shared" si="6"/>
        <v>1656 HOUK RD</v>
      </c>
      <c r="C32" s="19" t="str">
        <f t="shared" si="7"/>
        <v>PORTERSVILLE</v>
      </c>
      <c r="D32" s="19" t="str">
        <f t="shared" si="8"/>
        <v>PA</v>
      </c>
      <c r="E32" s="19">
        <f t="shared" si="9"/>
        <v>16051</v>
      </c>
      <c r="F32" s="20">
        <f t="shared" si="11"/>
        <v>175000</v>
      </c>
      <c r="G32" s="23">
        <f t="shared" ref="G32:G65" si="14">AS32</f>
        <v>33493</v>
      </c>
      <c r="H32" s="20">
        <v>0</v>
      </c>
      <c r="I32" s="20">
        <f t="shared" si="0"/>
        <v>46086.05</v>
      </c>
      <c r="J32" s="20">
        <v>0</v>
      </c>
      <c r="K32" s="20">
        <f t="shared" si="1"/>
        <v>494.47</v>
      </c>
      <c r="L32" s="20">
        <f t="shared" si="2"/>
        <v>50683</v>
      </c>
      <c r="M32" s="22">
        <f t="shared" si="12"/>
        <v>40238</v>
      </c>
      <c r="N32" s="22">
        <f t="shared" si="3"/>
        <v>43921</v>
      </c>
      <c r="O32" s="19">
        <f t="shared" si="10"/>
        <v>120</v>
      </c>
      <c r="P32" s="24">
        <f>F32-(I32+G32)</f>
        <v>95420.95</v>
      </c>
      <c r="Q32" s="24">
        <f t="shared" ref="Q32:Q33" si="15">IF(P32&gt;0,1,0)</f>
        <v>1</v>
      </c>
      <c r="R32" s="3">
        <v>621101</v>
      </c>
      <c r="S32" s="3" t="s">
        <v>16</v>
      </c>
      <c r="U32" s="3" t="s">
        <v>145</v>
      </c>
      <c r="V32" s="3" t="s">
        <v>143</v>
      </c>
      <c r="W32" s="3" t="s">
        <v>144</v>
      </c>
      <c r="X32" s="3" t="s">
        <v>43</v>
      </c>
      <c r="Y32" s="1">
        <v>494.47</v>
      </c>
      <c r="Z32" s="3">
        <v>5.25</v>
      </c>
      <c r="AA32" s="4">
        <f t="shared" si="13"/>
        <v>0.19427494199535963</v>
      </c>
      <c r="AB32" s="5">
        <f t="shared" si="4"/>
        <v>0.48825986078886313</v>
      </c>
      <c r="AC32" s="1"/>
      <c r="AD32" s="5"/>
      <c r="AE32" s="1"/>
      <c r="AF32" s="5"/>
      <c r="AG32" s="5"/>
      <c r="AH32" s="5"/>
      <c r="AI32" s="5"/>
      <c r="AJ32" s="5"/>
      <c r="AK32" s="5"/>
      <c r="AL32" s="5"/>
      <c r="AM32" s="5"/>
      <c r="AN32" s="1">
        <v>46086.05</v>
      </c>
      <c r="AO32" s="1">
        <v>46086.05</v>
      </c>
      <c r="AP32" s="6">
        <v>41883</v>
      </c>
      <c r="AQ32" s="1">
        <v>172400</v>
      </c>
      <c r="AR32" s="3" t="s">
        <v>88</v>
      </c>
      <c r="AS32" s="1">
        <v>33493</v>
      </c>
      <c r="AT32" s="6">
        <v>38943</v>
      </c>
      <c r="AU32" s="1">
        <v>50683</v>
      </c>
      <c r="AV32" s="6">
        <v>40238</v>
      </c>
      <c r="AW32" s="3" t="s">
        <v>89</v>
      </c>
      <c r="AX32" s="6"/>
      <c r="AY32" s="3" t="s">
        <v>18</v>
      </c>
      <c r="AZ32" s="3">
        <v>16051</v>
      </c>
      <c r="BA32" s="3" t="s">
        <v>146</v>
      </c>
      <c r="BB32" s="1">
        <v>50683</v>
      </c>
      <c r="BD32" s="1">
        <v>53546.36</v>
      </c>
      <c r="BE32" s="1">
        <v>175000</v>
      </c>
      <c r="BG32" s="6"/>
      <c r="BH32" s="1"/>
      <c r="BI32" s="1"/>
      <c r="BM32" s="1">
        <v>494.47</v>
      </c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CB32" s="3" t="s">
        <v>20</v>
      </c>
      <c r="CC32" s="3" t="s">
        <v>21</v>
      </c>
    </row>
    <row r="33" spans="1:82" s="3" customFormat="1" x14ac:dyDescent="0.15">
      <c r="A33" s="19">
        <f t="shared" si="5"/>
        <v>606587</v>
      </c>
      <c r="B33" s="19" t="str">
        <f t="shared" si="6"/>
        <v>7455 BISHOP ROAD</v>
      </c>
      <c r="C33" s="19" t="str">
        <f t="shared" si="7"/>
        <v>FAIRBURN</v>
      </c>
      <c r="D33" s="19" t="str">
        <f t="shared" si="8"/>
        <v>GA</v>
      </c>
      <c r="E33" s="19">
        <f t="shared" si="9"/>
        <v>30213</v>
      </c>
      <c r="F33" s="20">
        <f t="shared" si="11"/>
        <v>180000</v>
      </c>
      <c r="G33" s="23">
        <f t="shared" si="14"/>
        <v>68400</v>
      </c>
      <c r="H33" s="20">
        <v>0</v>
      </c>
      <c r="I33" s="20">
        <f t="shared" si="0"/>
        <v>79749.039999999994</v>
      </c>
      <c r="J33" s="20">
        <v>0</v>
      </c>
      <c r="K33" s="20">
        <f t="shared" si="1"/>
        <v>821.08</v>
      </c>
      <c r="L33" s="20">
        <f t="shared" si="2"/>
        <v>68400</v>
      </c>
      <c r="M33" s="22"/>
      <c r="N33" s="22" t="str">
        <f t="shared" si="3"/>
        <v/>
      </c>
      <c r="O33" s="19" t="str">
        <f t="shared" si="10"/>
        <v/>
      </c>
      <c r="P33" s="24">
        <f t="shared" ref="P33" si="16">F33-(I33+G33)</f>
        <v>31850.960000000021</v>
      </c>
      <c r="Q33" s="24">
        <f t="shared" si="15"/>
        <v>1</v>
      </c>
      <c r="R33" s="3">
        <v>606587</v>
      </c>
      <c r="S33" s="3" t="s">
        <v>16</v>
      </c>
      <c r="U33" s="3" t="s">
        <v>150</v>
      </c>
      <c r="V33" s="3" t="s">
        <v>147</v>
      </c>
      <c r="W33" s="3" t="s">
        <v>148</v>
      </c>
      <c r="X33" s="3" t="s">
        <v>149</v>
      </c>
      <c r="Y33" s="1">
        <v>821.08</v>
      </c>
      <c r="Z33" s="3">
        <v>12.04</v>
      </c>
      <c r="AA33" s="4">
        <f t="shared" si="13"/>
        <v>0.38644067796610171</v>
      </c>
      <c r="AB33" s="5">
        <f t="shared" si="4"/>
        <v>0.38644067796610171</v>
      </c>
      <c r="AC33" s="1"/>
      <c r="AD33" s="5"/>
      <c r="AE33" s="1"/>
      <c r="AF33" s="5"/>
      <c r="AG33" s="5"/>
      <c r="AH33" s="5"/>
      <c r="AI33" s="5"/>
      <c r="AJ33" s="5"/>
      <c r="AK33" s="5"/>
      <c r="AL33" s="5"/>
      <c r="AM33" s="5"/>
      <c r="AN33" s="1">
        <v>79749.039999999994</v>
      </c>
      <c r="AO33" s="1">
        <v>79749.039999999994</v>
      </c>
      <c r="AP33" s="6">
        <v>41940</v>
      </c>
      <c r="AQ33" s="1">
        <v>177000</v>
      </c>
      <c r="AR33" s="3" t="s">
        <v>151</v>
      </c>
      <c r="AS33" s="1">
        <v>68400</v>
      </c>
      <c r="AT33" s="6">
        <v>36473</v>
      </c>
      <c r="AU33" s="7"/>
      <c r="AV33" s="13"/>
      <c r="AW33" s="3" t="s">
        <v>89</v>
      </c>
      <c r="AX33" s="6"/>
      <c r="AY33" s="3" t="s">
        <v>18</v>
      </c>
      <c r="AZ33" s="3">
        <v>30213</v>
      </c>
      <c r="BA33" s="3" t="s">
        <v>152</v>
      </c>
      <c r="BB33" s="1">
        <v>68400</v>
      </c>
      <c r="BC33" s="6">
        <v>36489</v>
      </c>
      <c r="BD33" s="1">
        <v>109120.68</v>
      </c>
      <c r="BE33" s="1">
        <v>180000</v>
      </c>
      <c r="BG33" s="6">
        <v>41940</v>
      </c>
      <c r="BH33" s="1">
        <v>821.08</v>
      </c>
      <c r="BI33" s="1">
        <v>9852.9599999999991</v>
      </c>
      <c r="BJ33" s="3">
        <v>0</v>
      </c>
      <c r="BK33" s="3">
        <v>0</v>
      </c>
      <c r="BL33" s="3">
        <v>0</v>
      </c>
      <c r="BM33" s="1">
        <v>821.08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3">
        <v>0</v>
      </c>
      <c r="CA33" s="3">
        <v>0</v>
      </c>
      <c r="CB33" s="3" t="s">
        <v>20</v>
      </c>
      <c r="CC33" s="3" t="s">
        <v>21</v>
      </c>
    </row>
    <row r="34" spans="1:82" s="3" customFormat="1" hidden="1" x14ac:dyDescent="0.15">
      <c r="A34" s="19">
        <f t="shared" si="5"/>
        <v>621235</v>
      </c>
      <c r="B34" s="19" t="str">
        <f t="shared" si="6"/>
        <v>7360 FORD AVENUE</v>
      </c>
      <c r="C34" s="19" t="str">
        <f t="shared" si="7"/>
        <v>MECHANICSVILLE</v>
      </c>
      <c r="D34" s="19" t="str">
        <f t="shared" si="8"/>
        <v>VA</v>
      </c>
      <c r="E34" s="19">
        <f t="shared" si="9"/>
        <v>23111</v>
      </c>
      <c r="F34" s="20"/>
      <c r="G34" s="23">
        <f t="shared" si="14"/>
        <v>85000</v>
      </c>
      <c r="H34" s="20">
        <v>0</v>
      </c>
      <c r="I34" s="20">
        <f t="shared" ref="I34:I65" si="17">AN34</f>
        <v>83095.5</v>
      </c>
      <c r="J34" s="20">
        <v>0</v>
      </c>
      <c r="K34" s="20">
        <f t="shared" si="1"/>
        <v>734.11</v>
      </c>
      <c r="L34" s="20"/>
      <c r="M34" s="22">
        <f t="shared" si="12"/>
        <v>40057</v>
      </c>
      <c r="N34" s="22">
        <f t="shared" si="3"/>
        <v>44620</v>
      </c>
      <c r="O34" s="19">
        <f t="shared" si="10"/>
        <v>149</v>
      </c>
      <c r="P34" s="21"/>
      <c r="Q34" s="21"/>
      <c r="R34" s="3">
        <v>621235</v>
      </c>
      <c r="S34" s="3" t="s">
        <v>62</v>
      </c>
      <c r="T34" s="3" t="s">
        <v>155</v>
      </c>
      <c r="U34" s="3" t="s">
        <v>156</v>
      </c>
      <c r="V34" s="3" t="s">
        <v>153</v>
      </c>
      <c r="W34" s="3" t="s">
        <v>154</v>
      </c>
      <c r="X34" s="3" t="s">
        <v>68</v>
      </c>
      <c r="Y34" s="1">
        <v>734.11</v>
      </c>
      <c r="Z34" s="3">
        <v>4.5999999999999996</v>
      </c>
      <c r="AA34" s="4">
        <f t="shared" si="13"/>
        <v>0.44878563885955647</v>
      </c>
      <c r="AB34" s="5">
        <f t="shared" ref="AB34:AB65" si="18">(AS34+AU34)/AQ34</f>
        <v>1.0559662090813093</v>
      </c>
      <c r="AC34" s="1"/>
      <c r="AD34" s="5"/>
      <c r="AE34" s="1"/>
      <c r="AF34" s="5"/>
      <c r="AG34" s="5"/>
      <c r="AH34" s="5"/>
      <c r="AI34" s="5"/>
      <c r="AJ34" s="5"/>
      <c r="AK34" s="5"/>
      <c r="AL34" s="5"/>
      <c r="AM34" s="5"/>
      <c r="AN34" s="1">
        <v>83095.5</v>
      </c>
      <c r="AO34" s="1">
        <v>83095.5</v>
      </c>
      <c r="AP34" s="6">
        <v>42679</v>
      </c>
      <c r="AQ34" s="1">
        <v>189400</v>
      </c>
      <c r="AR34" s="3" t="s">
        <v>88</v>
      </c>
      <c r="AS34" s="1">
        <v>85000</v>
      </c>
      <c r="AT34" s="6">
        <v>39554</v>
      </c>
      <c r="AU34" s="1">
        <v>115000</v>
      </c>
      <c r="AV34" s="6">
        <v>40057</v>
      </c>
      <c r="AW34" s="3" t="s">
        <v>89</v>
      </c>
      <c r="AX34" s="6">
        <v>42905</v>
      </c>
      <c r="AY34" s="3" t="s">
        <v>18</v>
      </c>
      <c r="AZ34" s="3">
        <v>23111</v>
      </c>
      <c r="BA34" s="3" t="s">
        <v>157</v>
      </c>
      <c r="BB34" s="1"/>
      <c r="BD34" s="1">
        <v>85095.33</v>
      </c>
      <c r="BE34" s="1"/>
      <c r="BF34" s="3" t="s">
        <v>155</v>
      </c>
      <c r="BG34" s="6">
        <v>42679</v>
      </c>
      <c r="BH34" s="1">
        <v>734.11</v>
      </c>
      <c r="BI34" s="1">
        <v>8809.32</v>
      </c>
      <c r="BJ34" s="3">
        <v>2</v>
      </c>
      <c r="BK34" s="3">
        <v>3</v>
      </c>
      <c r="BL34" s="3">
        <v>3</v>
      </c>
      <c r="BM34" s="1">
        <v>734.11</v>
      </c>
      <c r="BN34" s="1">
        <v>734.11</v>
      </c>
      <c r="BO34" s="1">
        <v>734.11</v>
      </c>
      <c r="BP34" s="1">
        <v>734.11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3">
        <v>0</v>
      </c>
      <c r="CA34" s="3">
        <v>0</v>
      </c>
      <c r="CB34" s="3" t="s">
        <v>20</v>
      </c>
      <c r="CC34" s="3" t="s">
        <v>21</v>
      </c>
    </row>
    <row r="35" spans="1:82" s="3" customFormat="1" x14ac:dyDescent="0.15">
      <c r="A35" s="19">
        <f t="shared" si="5"/>
        <v>606605</v>
      </c>
      <c r="B35" s="19" t="str">
        <f t="shared" si="6"/>
        <v>500 ORANGE DRIVE 12</v>
      </c>
      <c r="C35" s="19" t="str">
        <f t="shared" si="7"/>
        <v>ALTAMONTE SPRINGS</v>
      </c>
      <c r="D35" s="19" t="str">
        <f t="shared" si="8"/>
        <v>FL</v>
      </c>
      <c r="E35" s="19">
        <f t="shared" si="9"/>
        <v>32701</v>
      </c>
      <c r="F35" s="20">
        <f t="shared" si="11"/>
        <v>67000</v>
      </c>
      <c r="G35" s="23">
        <f t="shared" si="14"/>
        <v>35000</v>
      </c>
      <c r="H35" s="20">
        <v>0</v>
      </c>
      <c r="I35" s="20">
        <f t="shared" si="17"/>
        <v>20812.14</v>
      </c>
      <c r="J35" s="20">
        <v>0</v>
      </c>
      <c r="K35" s="20">
        <f t="shared" si="1"/>
        <v>231.99</v>
      </c>
      <c r="L35" s="20">
        <f t="shared" si="2"/>
        <v>23000</v>
      </c>
      <c r="M35" s="22">
        <f t="shared" si="12"/>
        <v>38762</v>
      </c>
      <c r="N35" s="22">
        <f t="shared" si="3"/>
        <v>45351</v>
      </c>
      <c r="O35" s="19">
        <f t="shared" si="10"/>
        <v>216</v>
      </c>
      <c r="P35" s="24">
        <f t="shared" ref="P35:P57" si="19">F35-(I35+G35)</f>
        <v>11187.86</v>
      </c>
      <c r="Q35" s="24">
        <f t="shared" ref="Q35:Q57" si="20">IF(P35&gt;0,1,0)</f>
        <v>1</v>
      </c>
      <c r="R35" s="3">
        <v>606605</v>
      </c>
      <c r="S35" s="3" t="s">
        <v>62</v>
      </c>
      <c r="T35" s="3" t="s">
        <v>63</v>
      </c>
      <c r="U35" s="3" t="s">
        <v>161</v>
      </c>
      <c r="V35" s="3" t="s">
        <v>158</v>
      </c>
      <c r="W35" s="3" t="s">
        <v>159</v>
      </c>
      <c r="X35" s="3" t="s">
        <v>160</v>
      </c>
      <c r="Y35" s="1">
        <v>231.99</v>
      </c>
      <c r="Z35" s="3">
        <v>11.74</v>
      </c>
      <c r="AA35" s="4">
        <f t="shared" si="13"/>
        <v>0.48209366391184572</v>
      </c>
      <c r="AB35" s="5">
        <f t="shared" si="18"/>
        <v>0.79889807162534432</v>
      </c>
      <c r="AC35" s="1"/>
      <c r="AD35" s="5"/>
      <c r="AE35" s="1"/>
      <c r="AF35" s="5"/>
      <c r="AG35" s="5"/>
      <c r="AH35" s="5"/>
      <c r="AI35" s="5"/>
      <c r="AJ35" s="5"/>
      <c r="AK35" s="5"/>
      <c r="AL35" s="5"/>
      <c r="AM35" s="5"/>
      <c r="AN35" s="1">
        <v>20812.14</v>
      </c>
      <c r="AO35" s="1">
        <v>20812.14</v>
      </c>
      <c r="AP35" s="6">
        <v>42979</v>
      </c>
      <c r="AQ35" s="1">
        <v>72600</v>
      </c>
      <c r="AR35" s="3" t="s">
        <v>88</v>
      </c>
      <c r="AS35" s="1">
        <v>35000</v>
      </c>
      <c r="AT35" s="6">
        <v>37634</v>
      </c>
      <c r="AU35" s="1">
        <v>23000</v>
      </c>
      <c r="AV35" s="6">
        <v>38762</v>
      </c>
      <c r="AW35" s="3" t="s">
        <v>89</v>
      </c>
      <c r="AX35" s="6">
        <v>42951</v>
      </c>
      <c r="AY35" s="3" t="s">
        <v>18</v>
      </c>
      <c r="AZ35" s="3">
        <v>32701</v>
      </c>
      <c r="BA35" s="3" t="s">
        <v>162</v>
      </c>
      <c r="BB35" s="1">
        <v>23000</v>
      </c>
      <c r="BC35" s="6">
        <v>38808</v>
      </c>
      <c r="BD35" s="1">
        <v>21009.81</v>
      </c>
      <c r="BE35" s="1">
        <v>67000</v>
      </c>
      <c r="BF35" s="3" t="s">
        <v>63</v>
      </c>
      <c r="BG35" s="6">
        <v>42979</v>
      </c>
      <c r="BH35" s="1">
        <v>231.99</v>
      </c>
      <c r="BI35" s="1">
        <v>2783.88</v>
      </c>
      <c r="BJ35" s="3">
        <v>1</v>
      </c>
      <c r="BK35" s="3">
        <v>2</v>
      </c>
      <c r="BL35" s="3">
        <v>2</v>
      </c>
      <c r="BM35" s="1">
        <v>231.99</v>
      </c>
      <c r="BN35" s="1">
        <v>234.96</v>
      </c>
      <c r="BO35" s="1">
        <v>0</v>
      </c>
      <c r="BP35" s="1">
        <v>234.96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3">
        <v>0</v>
      </c>
      <c r="CA35" s="3">
        <v>0</v>
      </c>
      <c r="CB35" s="3" t="s">
        <v>20</v>
      </c>
      <c r="CC35" s="3" t="s">
        <v>163</v>
      </c>
    </row>
    <row r="36" spans="1:82" s="3" customFormat="1" x14ac:dyDescent="0.15">
      <c r="A36" s="19">
        <f t="shared" si="5"/>
        <v>621249</v>
      </c>
      <c r="B36" s="19" t="str">
        <f t="shared" si="6"/>
        <v>609 WEST ADAMS AVENUE</v>
      </c>
      <c r="C36" s="19" t="str">
        <f t="shared" si="7"/>
        <v>FAIRFIELD</v>
      </c>
      <c r="D36" s="19" t="str">
        <f t="shared" si="8"/>
        <v>IA</v>
      </c>
      <c r="E36" s="19">
        <f t="shared" si="9"/>
        <v>52556</v>
      </c>
      <c r="F36" s="20">
        <f t="shared" si="11"/>
        <v>110000</v>
      </c>
      <c r="G36" s="23">
        <f t="shared" si="14"/>
        <v>50000</v>
      </c>
      <c r="H36" s="20">
        <v>0</v>
      </c>
      <c r="I36" s="20">
        <f t="shared" si="17"/>
        <v>27847.42</v>
      </c>
      <c r="J36" s="20">
        <v>0</v>
      </c>
      <c r="K36" s="20">
        <f t="shared" si="1"/>
        <v>409</v>
      </c>
      <c r="L36" s="20"/>
      <c r="M36" s="22">
        <f t="shared" si="12"/>
        <v>39659</v>
      </c>
      <c r="N36" s="22">
        <f t="shared" si="3"/>
        <v>42551</v>
      </c>
      <c r="O36" s="19">
        <f t="shared" si="10"/>
        <v>95</v>
      </c>
      <c r="P36" s="24">
        <f t="shared" si="19"/>
        <v>32152.58</v>
      </c>
      <c r="Q36" s="24">
        <f t="shared" si="20"/>
        <v>1</v>
      </c>
      <c r="R36" s="3">
        <v>621249</v>
      </c>
      <c r="S36" s="3" t="s">
        <v>16</v>
      </c>
      <c r="U36" s="3" t="s">
        <v>167</v>
      </c>
      <c r="V36" s="3" t="s">
        <v>164</v>
      </c>
      <c r="W36" s="3" t="s">
        <v>165</v>
      </c>
      <c r="X36" s="3" t="s">
        <v>166</v>
      </c>
      <c r="Y36" s="1">
        <v>409</v>
      </c>
      <c r="Z36" s="3">
        <v>8.75</v>
      </c>
      <c r="AA36" s="4">
        <f t="shared" si="13"/>
        <v>0.52798310454065467</v>
      </c>
      <c r="AB36" s="5">
        <f t="shared" si="18"/>
        <v>0.73917634635691654</v>
      </c>
      <c r="AC36" s="1"/>
      <c r="AD36" s="5"/>
      <c r="AE36" s="1"/>
      <c r="AF36" s="5"/>
      <c r="AG36" s="5"/>
      <c r="AH36" s="5"/>
      <c r="AI36" s="5"/>
      <c r="AJ36" s="5"/>
      <c r="AK36" s="5"/>
      <c r="AL36" s="5"/>
      <c r="AM36" s="5"/>
      <c r="AN36" s="1">
        <v>27847.42</v>
      </c>
      <c r="AO36" s="1">
        <v>27847.42</v>
      </c>
      <c r="AP36" s="6">
        <v>42333</v>
      </c>
      <c r="AQ36" s="1">
        <v>94700</v>
      </c>
      <c r="AR36" s="3" t="s">
        <v>88</v>
      </c>
      <c r="AS36" s="1">
        <v>50000</v>
      </c>
      <c r="AT36" s="6">
        <v>32486</v>
      </c>
      <c r="AU36" s="1">
        <v>20000</v>
      </c>
      <c r="AV36" s="6">
        <v>39659</v>
      </c>
      <c r="AW36" s="3" t="s">
        <v>89</v>
      </c>
      <c r="AX36" s="6"/>
      <c r="AY36" s="3" t="s">
        <v>18</v>
      </c>
      <c r="AZ36" s="3">
        <v>52556</v>
      </c>
      <c r="BA36" s="3" t="s">
        <v>168</v>
      </c>
      <c r="BB36" s="1"/>
      <c r="BD36" s="1">
        <v>32361.25</v>
      </c>
      <c r="BE36" s="1">
        <v>110000</v>
      </c>
      <c r="BG36" s="6"/>
      <c r="BH36" s="1"/>
      <c r="BI36" s="1"/>
      <c r="BM36" s="1">
        <v>409</v>
      </c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CB36" s="3" t="s">
        <v>20</v>
      </c>
      <c r="CC36" s="3" t="s">
        <v>21</v>
      </c>
    </row>
    <row r="37" spans="1:82" s="3" customFormat="1" x14ac:dyDescent="0.15">
      <c r="A37" s="19">
        <f t="shared" si="5"/>
        <v>621010</v>
      </c>
      <c r="B37" s="19" t="str">
        <f t="shared" si="6"/>
        <v>18824 SIESTA DR</v>
      </c>
      <c r="C37" s="19" t="str">
        <f t="shared" si="7"/>
        <v>APPLE VALLEY</v>
      </c>
      <c r="D37" s="19" t="str">
        <f t="shared" si="8"/>
        <v>CA</v>
      </c>
      <c r="E37" s="19">
        <f t="shared" si="9"/>
        <v>92307</v>
      </c>
      <c r="F37" s="20">
        <f t="shared" si="11"/>
        <v>360000</v>
      </c>
      <c r="G37" s="23">
        <f t="shared" si="14"/>
        <v>197500</v>
      </c>
      <c r="H37" s="20">
        <v>0</v>
      </c>
      <c r="I37" s="20">
        <f t="shared" si="17"/>
        <v>34052.410000000003</v>
      </c>
      <c r="J37" s="20">
        <v>0</v>
      </c>
      <c r="K37" s="20">
        <f t="shared" si="1"/>
        <v>409.43</v>
      </c>
      <c r="L37" s="20">
        <f t="shared" si="2"/>
        <v>43000</v>
      </c>
      <c r="M37" s="22">
        <f t="shared" si="12"/>
        <v>38608</v>
      </c>
      <c r="N37" s="22">
        <f t="shared" si="3"/>
        <v>42308</v>
      </c>
      <c r="O37" s="19">
        <f t="shared" si="10"/>
        <v>121</v>
      </c>
      <c r="P37" s="24">
        <f t="shared" si="19"/>
        <v>128447.59</v>
      </c>
      <c r="Q37" s="24">
        <f t="shared" si="20"/>
        <v>1</v>
      </c>
      <c r="R37" s="3">
        <v>621010</v>
      </c>
      <c r="S37" s="3" t="s">
        <v>16</v>
      </c>
      <c r="U37" s="3" t="s">
        <v>99</v>
      </c>
      <c r="V37" s="3" t="s">
        <v>169</v>
      </c>
      <c r="W37" s="3" t="s">
        <v>170</v>
      </c>
      <c r="X37" s="3" t="s">
        <v>15</v>
      </c>
      <c r="Y37" s="1">
        <v>409.43</v>
      </c>
      <c r="Z37" s="3">
        <v>7.9</v>
      </c>
      <c r="AA37" s="4">
        <f t="shared" si="13"/>
        <v>0.57080924855491333</v>
      </c>
      <c r="AB37" s="5">
        <f t="shared" si="18"/>
        <v>0.70920520231213868</v>
      </c>
      <c r="AC37" s="1"/>
      <c r="AD37" s="5"/>
      <c r="AE37" s="1"/>
      <c r="AF37" s="5"/>
      <c r="AG37" s="5"/>
      <c r="AH37" s="5"/>
      <c r="AI37" s="5"/>
      <c r="AJ37" s="5"/>
      <c r="AK37" s="5"/>
      <c r="AL37" s="5"/>
      <c r="AM37" s="5"/>
      <c r="AN37" s="1">
        <v>34052.410000000003</v>
      </c>
      <c r="AO37" s="1">
        <v>34052.410000000003</v>
      </c>
      <c r="AP37" s="6">
        <v>40118</v>
      </c>
      <c r="AQ37" s="1">
        <v>346000</v>
      </c>
      <c r="AR37" s="3" t="s">
        <v>88</v>
      </c>
      <c r="AS37" s="1">
        <v>197500</v>
      </c>
      <c r="AT37" s="14">
        <v>37651</v>
      </c>
      <c r="AU37" s="1">
        <v>47885</v>
      </c>
      <c r="AV37" s="6">
        <v>38608</v>
      </c>
      <c r="AW37" s="6" t="s">
        <v>171</v>
      </c>
      <c r="AX37" s="6"/>
      <c r="AY37" s="3" t="s">
        <v>18</v>
      </c>
      <c r="AZ37" s="3">
        <v>92307</v>
      </c>
      <c r="BA37" s="3" t="s">
        <v>116</v>
      </c>
      <c r="BB37" s="1">
        <v>43000</v>
      </c>
      <c r="BD37" s="1">
        <v>55349.51</v>
      </c>
      <c r="BE37" s="1">
        <v>360000</v>
      </c>
      <c r="BG37" s="6"/>
      <c r="BH37" s="1"/>
      <c r="BI37" s="1"/>
      <c r="BM37" s="1">
        <v>409.43</v>
      </c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CB37" s="3" t="s">
        <v>20</v>
      </c>
      <c r="CC37" s="3" t="s">
        <v>21</v>
      </c>
    </row>
    <row r="38" spans="1:82" s="3" customFormat="1" x14ac:dyDescent="0.15">
      <c r="A38" s="19">
        <f t="shared" si="5"/>
        <v>621061</v>
      </c>
      <c r="B38" s="19" t="str">
        <f t="shared" si="6"/>
        <v>4214E BALTIMORE</v>
      </c>
      <c r="C38" s="19" t="str">
        <f t="shared" si="7"/>
        <v>LAS VEGAS</v>
      </c>
      <c r="D38" s="19" t="str">
        <f t="shared" si="8"/>
        <v>NV</v>
      </c>
      <c r="E38" s="19">
        <f t="shared" si="9"/>
        <v>89104</v>
      </c>
      <c r="F38" s="20">
        <f t="shared" si="11"/>
        <v>173000</v>
      </c>
      <c r="G38" s="23">
        <f t="shared" si="14"/>
        <v>136000</v>
      </c>
      <c r="H38" s="20">
        <v>0</v>
      </c>
      <c r="I38" s="20">
        <f t="shared" si="17"/>
        <v>32312.06</v>
      </c>
      <c r="J38" s="20">
        <v>0</v>
      </c>
      <c r="K38" s="20">
        <f t="shared" si="1"/>
        <v>336.73</v>
      </c>
      <c r="L38" s="20"/>
      <c r="M38" s="22">
        <f t="shared" si="12"/>
        <v>39310</v>
      </c>
      <c r="N38" s="22">
        <f t="shared" si="3"/>
        <v>45900</v>
      </c>
      <c r="O38" s="19">
        <f t="shared" si="10"/>
        <v>216</v>
      </c>
      <c r="P38" s="24">
        <f t="shared" si="19"/>
        <v>4687.9400000000023</v>
      </c>
      <c r="Q38" s="24">
        <f t="shared" si="20"/>
        <v>1</v>
      </c>
      <c r="R38" s="3">
        <v>621061</v>
      </c>
      <c r="S38" s="3" t="s">
        <v>16</v>
      </c>
      <c r="U38" s="3" t="s">
        <v>173</v>
      </c>
      <c r="V38" s="3" t="s">
        <v>172</v>
      </c>
      <c r="W38" s="3" t="s">
        <v>123</v>
      </c>
      <c r="X38" s="3" t="s">
        <v>124</v>
      </c>
      <c r="Y38" s="1">
        <v>336.73</v>
      </c>
      <c r="Z38" s="3">
        <v>10.65</v>
      </c>
      <c r="AA38" s="4">
        <f t="shared" si="13"/>
        <v>0.8</v>
      </c>
      <c r="AB38" s="5">
        <f t="shared" si="18"/>
        <v>0.97647058823529409</v>
      </c>
      <c r="AC38" s="1"/>
      <c r="AD38" s="5"/>
      <c r="AE38" s="1"/>
      <c r="AF38" s="5"/>
      <c r="AG38" s="5"/>
      <c r="AH38" s="5"/>
      <c r="AI38" s="5"/>
      <c r="AJ38" s="5"/>
      <c r="AK38" s="5"/>
      <c r="AL38" s="5"/>
      <c r="AM38" s="5"/>
      <c r="AN38" s="1">
        <v>32312.06</v>
      </c>
      <c r="AO38" s="1">
        <v>32312.06</v>
      </c>
      <c r="AP38" s="6">
        <v>40647</v>
      </c>
      <c r="AQ38" s="1">
        <v>170000</v>
      </c>
      <c r="AR38" s="3" t="s">
        <v>88</v>
      </c>
      <c r="AS38" s="1">
        <v>136000</v>
      </c>
      <c r="AT38" s="6">
        <v>39006</v>
      </c>
      <c r="AU38" s="1">
        <v>30000</v>
      </c>
      <c r="AV38" s="6">
        <v>39310</v>
      </c>
      <c r="AW38" s="3" t="s">
        <v>174</v>
      </c>
      <c r="AX38" s="6"/>
      <c r="AY38" s="3" t="s">
        <v>18</v>
      </c>
      <c r="AZ38" s="3">
        <v>89104</v>
      </c>
      <c r="BA38" s="3" t="s">
        <v>126</v>
      </c>
      <c r="BB38" s="1"/>
      <c r="BD38" s="1">
        <v>54837.55</v>
      </c>
      <c r="BE38" s="1">
        <v>173000</v>
      </c>
      <c r="BG38" s="6"/>
      <c r="BH38" s="1"/>
      <c r="BI38" s="1"/>
      <c r="BM38" s="1">
        <v>336.73</v>
      </c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CB38" s="3" t="s">
        <v>20</v>
      </c>
      <c r="CC38" s="3" t="s">
        <v>21</v>
      </c>
    </row>
    <row r="39" spans="1:82" s="3" customFormat="1" x14ac:dyDescent="0.15">
      <c r="A39" s="19">
        <f t="shared" si="5"/>
        <v>606593</v>
      </c>
      <c r="B39" s="19" t="str">
        <f t="shared" si="6"/>
        <v>201 FONTENAY DRIVE</v>
      </c>
      <c r="C39" s="19" t="str">
        <f t="shared" si="7"/>
        <v>LEBANON</v>
      </c>
      <c r="D39" s="19" t="str">
        <f t="shared" si="8"/>
        <v>TN</v>
      </c>
      <c r="E39" s="19">
        <f t="shared" si="9"/>
        <v>37090</v>
      </c>
      <c r="F39" s="20">
        <f t="shared" si="11"/>
        <v>225000</v>
      </c>
      <c r="G39" s="23">
        <f t="shared" si="14"/>
        <v>112200</v>
      </c>
      <c r="H39" s="20">
        <v>0</v>
      </c>
      <c r="I39" s="20">
        <f t="shared" si="17"/>
        <v>43333.49</v>
      </c>
      <c r="J39" s="20">
        <v>0</v>
      </c>
      <c r="K39" s="20">
        <f t="shared" si="1"/>
        <v>543.71</v>
      </c>
      <c r="L39" s="20">
        <f t="shared" si="2"/>
        <v>65000</v>
      </c>
      <c r="M39" s="22">
        <f t="shared" si="12"/>
        <v>36227</v>
      </c>
      <c r="N39" s="22">
        <f t="shared" si="3"/>
        <v>40086</v>
      </c>
      <c r="O39" s="19">
        <f t="shared" si="10"/>
        <v>126</v>
      </c>
      <c r="P39" s="24">
        <f t="shared" si="19"/>
        <v>69466.510000000009</v>
      </c>
      <c r="Q39" s="24">
        <f t="shared" si="20"/>
        <v>1</v>
      </c>
      <c r="R39" s="3">
        <v>606593</v>
      </c>
      <c r="S39" s="3" t="s">
        <v>62</v>
      </c>
      <c r="T39" s="3" t="s">
        <v>178</v>
      </c>
      <c r="U39" s="3" t="s">
        <v>179</v>
      </c>
      <c r="V39" s="3" t="s">
        <v>175</v>
      </c>
      <c r="W39" s="3" t="s">
        <v>176</v>
      </c>
      <c r="X39" s="3" t="s">
        <v>177</v>
      </c>
      <c r="Y39" s="1">
        <v>543.71</v>
      </c>
      <c r="Z39" s="3">
        <v>9.44</v>
      </c>
      <c r="AA39" s="4">
        <f t="shared" si="13"/>
        <v>0.61852260198456455</v>
      </c>
      <c r="AB39" s="5">
        <f t="shared" si="18"/>
        <v>0.75633958103638366</v>
      </c>
      <c r="AC39" s="1"/>
      <c r="AD39" s="5"/>
      <c r="AE39" s="1"/>
      <c r="AF39" s="5"/>
      <c r="AG39" s="5"/>
      <c r="AH39" s="5"/>
      <c r="AI39" s="5"/>
      <c r="AJ39" s="5"/>
      <c r="AK39" s="5"/>
      <c r="AL39" s="5"/>
      <c r="AM39" s="5"/>
      <c r="AN39" s="1">
        <v>43333.49</v>
      </c>
      <c r="AO39" s="1">
        <v>43333.49</v>
      </c>
      <c r="AP39" s="6">
        <v>42676</v>
      </c>
      <c r="AQ39" s="1">
        <v>181400</v>
      </c>
      <c r="AR39" s="3" t="s">
        <v>88</v>
      </c>
      <c r="AS39" s="1">
        <v>112200</v>
      </c>
      <c r="AT39" s="6">
        <v>36047</v>
      </c>
      <c r="AU39" s="1">
        <v>25000</v>
      </c>
      <c r="AV39" s="6">
        <v>36227</v>
      </c>
      <c r="AW39" s="3" t="s">
        <v>89</v>
      </c>
      <c r="AX39" s="6">
        <v>42955</v>
      </c>
      <c r="AY39" s="3" t="s">
        <v>18</v>
      </c>
      <c r="AZ39" s="3">
        <v>37090</v>
      </c>
      <c r="BA39" s="3" t="s">
        <v>76</v>
      </c>
      <c r="BB39" s="1">
        <v>65000</v>
      </c>
      <c r="BC39" s="6">
        <v>36709</v>
      </c>
      <c r="BD39" s="1">
        <v>36340.92</v>
      </c>
      <c r="BE39" s="1">
        <v>225000</v>
      </c>
      <c r="BF39" s="3" t="s">
        <v>178</v>
      </c>
      <c r="BG39" s="6">
        <v>42676</v>
      </c>
      <c r="BH39" s="1">
        <v>543.71</v>
      </c>
      <c r="BI39" s="1">
        <v>6524.52</v>
      </c>
      <c r="BJ39" s="3">
        <v>2</v>
      </c>
      <c r="BK39" s="3">
        <v>2</v>
      </c>
      <c r="BL39" s="3">
        <v>2</v>
      </c>
      <c r="BM39" s="1">
        <v>543.71</v>
      </c>
      <c r="BN39" s="1">
        <v>543.71</v>
      </c>
      <c r="BO39" s="1">
        <v>543.71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3" t="s">
        <v>180</v>
      </c>
      <c r="CA39" s="3">
        <v>0</v>
      </c>
      <c r="CB39" s="3" t="s">
        <v>20</v>
      </c>
      <c r="CC39" s="3" t="s">
        <v>21</v>
      </c>
      <c r="CD39" s="3">
        <v>13</v>
      </c>
    </row>
    <row r="40" spans="1:82" s="3" customFormat="1" x14ac:dyDescent="0.15">
      <c r="A40" s="19">
        <f t="shared" si="5"/>
        <v>621053</v>
      </c>
      <c r="B40" s="19" t="str">
        <f t="shared" si="6"/>
        <v>6471 WILD STRAWBERRY LN</v>
      </c>
      <c r="C40" s="19" t="str">
        <f t="shared" si="7"/>
        <v>LAS VEGAS</v>
      </c>
      <c r="D40" s="19" t="str">
        <f t="shared" si="8"/>
        <v>NV</v>
      </c>
      <c r="E40" s="19">
        <f t="shared" si="9"/>
        <v>89142</v>
      </c>
      <c r="F40" s="20">
        <f t="shared" si="11"/>
        <v>246000</v>
      </c>
      <c r="G40" s="23">
        <f t="shared" si="14"/>
        <v>200500</v>
      </c>
      <c r="H40" s="20">
        <v>0</v>
      </c>
      <c r="I40" s="20">
        <f t="shared" si="17"/>
        <v>110464.2</v>
      </c>
      <c r="J40" s="20">
        <v>0</v>
      </c>
      <c r="K40" s="20">
        <f t="shared" si="1"/>
        <v>879.58</v>
      </c>
      <c r="L40" s="20"/>
      <c r="M40" s="22">
        <f t="shared" si="12"/>
        <v>38713</v>
      </c>
      <c r="N40" s="22">
        <f t="shared" si="3"/>
        <v>44773</v>
      </c>
      <c r="O40" s="19">
        <f t="shared" si="10"/>
        <v>199</v>
      </c>
      <c r="P40" s="24">
        <f t="shared" si="19"/>
        <v>-64964.200000000012</v>
      </c>
      <c r="Q40" s="24">
        <f t="shared" si="20"/>
        <v>0</v>
      </c>
      <c r="R40" s="3">
        <v>621053</v>
      </c>
      <c r="S40" s="3" t="s">
        <v>16</v>
      </c>
      <c r="U40" s="3" t="s">
        <v>182</v>
      </c>
      <c r="V40" s="3" t="s">
        <v>181</v>
      </c>
      <c r="W40" s="3" t="s">
        <v>123</v>
      </c>
      <c r="X40" s="3" t="s">
        <v>124</v>
      </c>
      <c r="Y40" s="1">
        <v>879.58</v>
      </c>
      <c r="Z40" s="3">
        <v>6</v>
      </c>
      <c r="AA40" s="4">
        <f t="shared" si="13"/>
        <v>0.8354166666666667</v>
      </c>
      <c r="AB40" s="5">
        <f t="shared" si="18"/>
        <v>1.2145833333333333</v>
      </c>
      <c r="AC40" s="1"/>
      <c r="AD40" s="5"/>
      <c r="AE40" s="1"/>
      <c r="AF40" s="5"/>
      <c r="AG40" s="5"/>
      <c r="AH40" s="5"/>
      <c r="AI40" s="5"/>
      <c r="AJ40" s="5"/>
      <c r="AK40" s="5"/>
      <c r="AL40" s="5"/>
      <c r="AM40" s="5"/>
      <c r="AN40" s="1">
        <v>110464.2</v>
      </c>
      <c r="AO40" s="1">
        <v>110464.2</v>
      </c>
      <c r="AP40" s="6">
        <v>40142</v>
      </c>
      <c r="AQ40" s="1">
        <v>240000</v>
      </c>
      <c r="AR40" s="3" t="s">
        <v>88</v>
      </c>
      <c r="AS40" s="1">
        <v>200500</v>
      </c>
      <c r="AT40" s="6">
        <v>38068</v>
      </c>
      <c r="AU40" s="1">
        <v>91000</v>
      </c>
      <c r="AV40" s="6">
        <v>38713</v>
      </c>
      <c r="AW40" s="3" t="s">
        <v>171</v>
      </c>
      <c r="AX40" s="6"/>
      <c r="AY40" s="3" t="s">
        <v>18</v>
      </c>
      <c r="AZ40" s="3">
        <v>89142</v>
      </c>
      <c r="BA40" s="3" t="s">
        <v>126</v>
      </c>
      <c r="BB40" s="1"/>
      <c r="BD40" s="1">
        <v>164840.32999999999</v>
      </c>
      <c r="BE40" s="1">
        <v>246000</v>
      </c>
      <c r="BG40" s="6"/>
      <c r="BH40" s="1"/>
      <c r="BI40" s="1"/>
      <c r="BM40" s="1">
        <v>879.58</v>
      </c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CB40" s="3" t="s">
        <v>20</v>
      </c>
      <c r="CC40" s="3" t="s">
        <v>21</v>
      </c>
    </row>
    <row r="41" spans="1:82" s="3" customFormat="1" x14ac:dyDescent="0.15">
      <c r="A41" s="19">
        <f t="shared" si="5"/>
        <v>621168</v>
      </c>
      <c r="B41" s="19" t="str">
        <f t="shared" si="6"/>
        <v>18424 LAKE SHORE BLVD</v>
      </c>
      <c r="C41" s="19" t="str">
        <f t="shared" si="7"/>
        <v>CLEVELAND</v>
      </c>
      <c r="D41" s="19" t="str">
        <f t="shared" si="8"/>
        <v>OH</v>
      </c>
      <c r="E41" s="19">
        <f t="shared" si="9"/>
        <v>44119</v>
      </c>
      <c r="F41" s="20">
        <f t="shared" si="11"/>
        <v>140000</v>
      </c>
      <c r="G41" s="23">
        <f t="shared" si="14"/>
        <v>115000</v>
      </c>
      <c r="H41" s="20">
        <v>0</v>
      </c>
      <c r="I41" s="20">
        <f t="shared" si="17"/>
        <v>163386.16</v>
      </c>
      <c r="J41" s="20">
        <v>0</v>
      </c>
      <c r="K41" s="20">
        <f t="shared" si="1"/>
        <v>1267.3399999999999</v>
      </c>
      <c r="L41" s="20">
        <f t="shared" si="2"/>
        <v>172500</v>
      </c>
      <c r="M41" s="22">
        <f t="shared" si="12"/>
        <v>38379</v>
      </c>
      <c r="N41" s="22">
        <f t="shared" si="3"/>
        <v>48060</v>
      </c>
      <c r="O41" s="19">
        <f t="shared" si="10"/>
        <v>318</v>
      </c>
      <c r="P41" s="24">
        <f t="shared" si="19"/>
        <v>-138386.16000000003</v>
      </c>
      <c r="Q41" s="24">
        <f t="shared" si="20"/>
        <v>0</v>
      </c>
      <c r="R41" s="3">
        <v>621168</v>
      </c>
      <c r="S41" s="3" t="s">
        <v>16</v>
      </c>
      <c r="U41" s="3" t="s">
        <v>185</v>
      </c>
      <c r="V41" s="3" t="s">
        <v>183</v>
      </c>
      <c r="W41" s="3" t="s">
        <v>184</v>
      </c>
      <c r="X41" s="3" t="s">
        <v>34</v>
      </c>
      <c r="Y41" s="1">
        <v>1267.3399999999999</v>
      </c>
      <c r="Z41" s="3">
        <v>8.25</v>
      </c>
      <c r="AA41" s="4">
        <f t="shared" si="13"/>
        <v>0.73155216284987279</v>
      </c>
      <c r="AB41" s="5">
        <f t="shared" si="18"/>
        <v>1.828880407124682</v>
      </c>
      <c r="AC41" s="1"/>
      <c r="AD41" s="5"/>
      <c r="AE41" s="1"/>
      <c r="AF41" s="5"/>
      <c r="AG41" s="5"/>
      <c r="AH41" s="5"/>
      <c r="AI41" s="5"/>
      <c r="AJ41" s="5"/>
      <c r="AK41" s="5"/>
      <c r="AL41" s="5"/>
      <c r="AM41" s="5"/>
      <c r="AN41" s="1">
        <v>163386.16</v>
      </c>
      <c r="AO41" s="1">
        <v>163386.16</v>
      </c>
      <c r="AP41" s="6">
        <v>41275</v>
      </c>
      <c r="AQ41" s="1">
        <v>157200</v>
      </c>
      <c r="AR41" s="3" t="s">
        <v>88</v>
      </c>
      <c r="AS41" s="1">
        <v>115000</v>
      </c>
      <c r="AT41" s="6">
        <v>37340</v>
      </c>
      <c r="AU41" s="1">
        <v>172500</v>
      </c>
      <c r="AV41" s="6">
        <v>38379</v>
      </c>
      <c r="AW41" s="3" t="s">
        <v>89</v>
      </c>
      <c r="AX41" s="6"/>
      <c r="AY41" s="3" t="s">
        <v>18</v>
      </c>
      <c r="AZ41" s="3">
        <v>44119</v>
      </c>
      <c r="BA41" s="3" t="s">
        <v>40</v>
      </c>
      <c r="BB41" s="1">
        <v>172500</v>
      </c>
      <c r="BD41" s="1">
        <v>256673.43</v>
      </c>
      <c r="BE41" s="1">
        <v>140000</v>
      </c>
      <c r="BG41" s="6"/>
      <c r="BH41" s="1"/>
      <c r="BI41" s="1"/>
      <c r="BM41" s="1">
        <v>1267.3399999999999</v>
      </c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CB41" s="3" t="s">
        <v>20</v>
      </c>
      <c r="CC41" s="3" t="s">
        <v>21</v>
      </c>
    </row>
    <row r="42" spans="1:82" s="3" customFormat="1" x14ac:dyDescent="0.15">
      <c r="A42" s="19">
        <f t="shared" si="5"/>
        <v>621030</v>
      </c>
      <c r="B42" s="19" t="str">
        <f t="shared" si="6"/>
        <v>523 MOON CHASE ST</v>
      </c>
      <c r="C42" s="19" t="str">
        <f t="shared" si="7"/>
        <v>LAS VEGAS</v>
      </c>
      <c r="D42" s="19" t="str">
        <f t="shared" si="8"/>
        <v>NV</v>
      </c>
      <c r="E42" s="19">
        <f t="shared" si="9"/>
        <v>89110</v>
      </c>
      <c r="F42" s="20">
        <f t="shared" si="11"/>
        <v>410000</v>
      </c>
      <c r="G42" s="23">
        <f t="shared" si="14"/>
        <v>450000</v>
      </c>
      <c r="H42" s="20">
        <v>0</v>
      </c>
      <c r="I42" s="20">
        <f t="shared" si="17"/>
        <v>55523.79</v>
      </c>
      <c r="J42" s="20">
        <v>0</v>
      </c>
      <c r="K42" s="20">
        <f t="shared" si="1"/>
        <v>454.47</v>
      </c>
      <c r="L42" s="20">
        <f t="shared" si="2"/>
        <v>58661</v>
      </c>
      <c r="M42" s="22">
        <f t="shared" si="12"/>
        <v>39723</v>
      </c>
      <c r="N42" s="22">
        <f t="shared" si="3"/>
        <v>45382</v>
      </c>
      <c r="O42" s="19">
        <f t="shared" si="10"/>
        <v>185</v>
      </c>
      <c r="P42" s="24">
        <f t="shared" si="19"/>
        <v>-95523.789999999979</v>
      </c>
      <c r="Q42" s="24">
        <f t="shared" si="20"/>
        <v>0</v>
      </c>
      <c r="R42" s="3">
        <v>621030</v>
      </c>
      <c r="S42" s="3" t="s">
        <v>16</v>
      </c>
      <c r="U42" s="3" t="s">
        <v>187</v>
      </c>
      <c r="V42" s="3" t="s">
        <v>186</v>
      </c>
      <c r="W42" s="3" t="s">
        <v>123</v>
      </c>
      <c r="X42" s="3" t="s">
        <v>124</v>
      </c>
      <c r="Y42" s="1">
        <v>454.47</v>
      </c>
      <c r="Z42" s="3">
        <v>5.75</v>
      </c>
      <c r="AA42" s="4">
        <f t="shared" si="13"/>
        <v>1.125</v>
      </c>
      <c r="AB42" s="5">
        <f t="shared" si="18"/>
        <v>1.2749999999999999</v>
      </c>
      <c r="AC42" s="1"/>
      <c r="AD42" s="5"/>
      <c r="AE42" s="1"/>
      <c r="AF42" s="5"/>
      <c r="AG42" s="5"/>
      <c r="AH42" s="5"/>
      <c r="AI42" s="5"/>
      <c r="AJ42" s="5"/>
      <c r="AK42" s="5"/>
      <c r="AL42" s="5"/>
      <c r="AM42" s="5"/>
      <c r="AN42" s="1">
        <v>55523.79</v>
      </c>
      <c r="AO42" s="1">
        <v>55523.79</v>
      </c>
      <c r="AP42" s="6">
        <v>40780</v>
      </c>
      <c r="AQ42" s="1">
        <v>400000</v>
      </c>
      <c r="AR42" s="3" t="s">
        <v>88</v>
      </c>
      <c r="AS42" s="1">
        <v>450000</v>
      </c>
      <c r="AT42" s="6">
        <v>39048</v>
      </c>
      <c r="AU42" s="1">
        <v>60000</v>
      </c>
      <c r="AV42" s="6">
        <v>39723</v>
      </c>
      <c r="AW42" s="3" t="s">
        <v>89</v>
      </c>
      <c r="AX42" s="6"/>
      <c r="AY42" s="3" t="s">
        <v>18</v>
      </c>
      <c r="AZ42" s="3">
        <v>89110</v>
      </c>
      <c r="BA42" s="3" t="s">
        <v>126</v>
      </c>
      <c r="BB42" s="1">
        <v>58661</v>
      </c>
      <c r="BD42" s="1">
        <v>75860.91</v>
      </c>
      <c r="BE42" s="1">
        <v>410000</v>
      </c>
      <c r="BG42" s="6">
        <v>40780</v>
      </c>
      <c r="BH42" s="1">
        <v>454.47</v>
      </c>
      <c r="BI42" s="1">
        <v>5453.64</v>
      </c>
      <c r="BJ42" s="3">
        <v>1</v>
      </c>
      <c r="BK42" s="3">
        <v>1</v>
      </c>
      <c r="BL42" s="3">
        <v>1</v>
      </c>
      <c r="BM42" s="1">
        <v>454.47</v>
      </c>
      <c r="BN42" s="1">
        <v>150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3">
        <v>0</v>
      </c>
      <c r="CA42" s="3">
        <v>0</v>
      </c>
      <c r="CB42" s="3" t="s">
        <v>20</v>
      </c>
      <c r="CC42" s="3" t="s">
        <v>21</v>
      </c>
    </row>
    <row r="43" spans="1:82" s="3" customFormat="1" x14ac:dyDescent="0.15">
      <c r="A43" s="19">
        <f t="shared" si="5"/>
        <v>621024</v>
      </c>
      <c r="B43" s="19" t="str">
        <f t="shared" si="6"/>
        <v>9465W RED COACH AVE</v>
      </c>
      <c r="C43" s="19" t="str">
        <f t="shared" si="7"/>
        <v>LAS VEGAS</v>
      </c>
      <c r="D43" s="19" t="str">
        <f t="shared" si="8"/>
        <v>NV</v>
      </c>
      <c r="E43" s="19">
        <f t="shared" si="9"/>
        <v>89129</v>
      </c>
      <c r="F43" s="20">
        <f t="shared" si="11"/>
        <v>420000</v>
      </c>
      <c r="G43" s="23">
        <f t="shared" si="14"/>
        <v>341000</v>
      </c>
      <c r="H43" s="20">
        <v>0</v>
      </c>
      <c r="I43" s="20">
        <f t="shared" si="17"/>
        <v>77446.77</v>
      </c>
      <c r="J43" s="20">
        <v>0</v>
      </c>
      <c r="K43" s="20">
        <f t="shared" si="1"/>
        <v>833.27</v>
      </c>
      <c r="L43" s="20">
        <f t="shared" si="2"/>
        <v>85000</v>
      </c>
      <c r="M43" s="22">
        <f t="shared" si="12"/>
        <v>38625</v>
      </c>
      <c r="N43" s="22">
        <f t="shared" si="3"/>
        <v>41973</v>
      </c>
      <c r="O43" s="19">
        <f t="shared" si="10"/>
        <v>110</v>
      </c>
      <c r="P43" s="24">
        <f t="shared" si="19"/>
        <v>1553.2299999999814</v>
      </c>
      <c r="Q43" s="24">
        <f t="shared" si="20"/>
        <v>1</v>
      </c>
      <c r="R43" s="3">
        <v>621024</v>
      </c>
      <c r="S43" s="3" t="s">
        <v>16</v>
      </c>
      <c r="U43" s="3" t="s">
        <v>189</v>
      </c>
      <c r="V43" s="3" t="s">
        <v>188</v>
      </c>
      <c r="W43" s="3" t="s">
        <v>123</v>
      </c>
      <c r="X43" s="3" t="s">
        <v>124</v>
      </c>
      <c r="Y43" s="1">
        <v>833.27</v>
      </c>
      <c r="Z43" s="3">
        <v>3.75</v>
      </c>
      <c r="AA43" s="4">
        <f t="shared" si="13"/>
        <v>0.80424528301886788</v>
      </c>
      <c r="AB43" s="5">
        <f t="shared" si="18"/>
        <v>1.0047169811320755</v>
      </c>
      <c r="AC43" s="1"/>
      <c r="AD43" s="5"/>
      <c r="AE43" s="1"/>
      <c r="AF43" s="5"/>
      <c r="AG43" s="5"/>
      <c r="AH43" s="5"/>
      <c r="AI43" s="5"/>
      <c r="AJ43" s="5"/>
      <c r="AK43" s="5"/>
      <c r="AL43" s="5"/>
      <c r="AM43" s="5"/>
      <c r="AN43" s="1">
        <v>77446.77</v>
      </c>
      <c r="AO43" s="1">
        <v>77446.77</v>
      </c>
      <c r="AP43" s="6">
        <v>40574</v>
      </c>
      <c r="AQ43" s="1">
        <v>424000</v>
      </c>
      <c r="AR43" s="3" t="s">
        <v>88</v>
      </c>
      <c r="AS43" s="1">
        <v>341000</v>
      </c>
      <c r="AT43" s="6">
        <v>38331</v>
      </c>
      <c r="AU43" s="1">
        <v>85000</v>
      </c>
      <c r="AV43" s="6">
        <v>38625</v>
      </c>
      <c r="AW43" s="3" t="s">
        <v>89</v>
      </c>
      <c r="AX43" s="6"/>
      <c r="AY43" s="3" t="s">
        <v>18</v>
      </c>
      <c r="AZ43" s="3">
        <v>89129</v>
      </c>
      <c r="BA43" s="3" t="s">
        <v>126</v>
      </c>
      <c r="BB43" s="1">
        <v>85000</v>
      </c>
      <c r="BD43" s="1">
        <v>98982.65</v>
      </c>
      <c r="BE43" s="1">
        <v>420000</v>
      </c>
      <c r="BG43" s="6"/>
      <c r="BH43" s="1"/>
      <c r="BI43" s="1"/>
      <c r="BM43" s="1">
        <v>833.27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CB43" s="3" t="s">
        <v>20</v>
      </c>
      <c r="CC43" s="3" t="s">
        <v>21</v>
      </c>
    </row>
    <row r="44" spans="1:82" s="3" customFormat="1" x14ac:dyDescent="0.15">
      <c r="A44" s="19">
        <f t="shared" si="5"/>
        <v>620997</v>
      </c>
      <c r="B44" s="19" t="str">
        <f t="shared" si="6"/>
        <v>1645 SANDALWOOD CT</v>
      </c>
      <c r="C44" s="19" t="str">
        <f t="shared" si="7"/>
        <v>FAIRFIELD</v>
      </c>
      <c r="D44" s="19" t="str">
        <f t="shared" si="8"/>
        <v>CA</v>
      </c>
      <c r="E44" s="19">
        <f t="shared" si="9"/>
        <v>94534</v>
      </c>
      <c r="F44" s="20">
        <f t="shared" si="11"/>
        <v>415000</v>
      </c>
      <c r="G44" s="23">
        <f t="shared" si="14"/>
        <v>390000</v>
      </c>
      <c r="H44" s="20">
        <v>0</v>
      </c>
      <c r="I44" s="20">
        <f t="shared" si="17"/>
        <v>51561.82</v>
      </c>
      <c r="J44" s="20">
        <v>0</v>
      </c>
      <c r="K44" s="20">
        <f t="shared" si="1"/>
        <v>326.14999999999998</v>
      </c>
      <c r="L44" s="20"/>
      <c r="M44" s="22">
        <f t="shared" si="12"/>
        <v>39006</v>
      </c>
      <c r="N44" s="22">
        <f t="shared" si="3"/>
        <v>46904</v>
      </c>
      <c r="O44" s="19">
        <f t="shared" si="10"/>
        <v>259</v>
      </c>
      <c r="P44" s="24">
        <f t="shared" si="19"/>
        <v>-26561.820000000007</v>
      </c>
      <c r="Q44" s="24">
        <f t="shared" si="20"/>
        <v>0</v>
      </c>
      <c r="R44" s="3">
        <v>620997</v>
      </c>
      <c r="S44" s="3" t="s">
        <v>16</v>
      </c>
      <c r="U44" s="3" t="s">
        <v>191</v>
      </c>
      <c r="V44" s="3" t="s">
        <v>190</v>
      </c>
      <c r="W44" s="3" t="s">
        <v>165</v>
      </c>
      <c r="X44" s="3" t="s">
        <v>15</v>
      </c>
      <c r="Y44" s="1">
        <v>326.14999999999998</v>
      </c>
      <c r="Z44" s="3">
        <v>5</v>
      </c>
      <c r="AA44" s="4">
        <f t="shared" si="13"/>
        <v>0.95121951219512191</v>
      </c>
      <c r="AB44" s="5">
        <f t="shared" si="18"/>
        <v>1.0780487804878049</v>
      </c>
      <c r="AC44" s="1"/>
      <c r="AD44" s="5"/>
      <c r="AE44" s="1"/>
      <c r="AF44" s="5"/>
      <c r="AG44" s="5"/>
      <c r="AH44" s="5"/>
      <c r="AI44" s="5"/>
      <c r="AJ44" s="5"/>
      <c r="AK44" s="5"/>
      <c r="AL44" s="5"/>
      <c r="AM44" s="5"/>
      <c r="AN44" s="1">
        <v>51561.82</v>
      </c>
      <c r="AO44" s="1">
        <v>51561.82</v>
      </c>
      <c r="AP44" s="6">
        <v>40318</v>
      </c>
      <c r="AQ44" s="1">
        <v>410000</v>
      </c>
      <c r="AR44" s="3" t="s">
        <v>88</v>
      </c>
      <c r="AS44" s="1">
        <v>390000</v>
      </c>
      <c r="AT44" s="14">
        <v>39006</v>
      </c>
      <c r="AU44" s="1">
        <v>52000</v>
      </c>
      <c r="AV44" s="6">
        <v>39006</v>
      </c>
      <c r="AW44" s="3" t="s">
        <v>89</v>
      </c>
      <c r="AX44" s="6"/>
      <c r="AY44" s="3" t="s">
        <v>18</v>
      </c>
      <c r="AZ44" s="3">
        <v>94534</v>
      </c>
      <c r="BA44" s="3" t="s">
        <v>192</v>
      </c>
      <c r="BB44" s="1"/>
      <c r="BD44" s="1">
        <v>71335.38</v>
      </c>
      <c r="BE44" s="1">
        <v>415000</v>
      </c>
      <c r="BG44" s="6"/>
      <c r="BH44" s="1"/>
      <c r="BI44" s="1"/>
      <c r="BM44" s="1">
        <v>326.14999999999998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CB44" s="3" t="s">
        <v>20</v>
      </c>
      <c r="CC44" s="3" t="s">
        <v>21</v>
      </c>
    </row>
    <row r="45" spans="1:82" s="3" customFormat="1" x14ac:dyDescent="0.15">
      <c r="A45" s="19">
        <f t="shared" si="5"/>
        <v>621088</v>
      </c>
      <c r="B45" s="19" t="str">
        <f t="shared" si="6"/>
        <v>720 E. WILLARD STREET</v>
      </c>
      <c r="C45" s="19" t="str">
        <f t="shared" si="7"/>
        <v>PHILADELPHIA</v>
      </c>
      <c r="D45" s="19" t="str">
        <f t="shared" si="8"/>
        <v>PA</v>
      </c>
      <c r="E45" s="19">
        <f t="shared" si="9"/>
        <v>19134</v>
      </c>
      <c r="F45" s="20">
        <f t="shared" si="11"/>
        <v>25000</v>
      </c>
      <c r="G45" s="23">
        <f t="shared" si="14"/>
        <v>30000</v>
      </c>
      <c r="H45" s="20">
        <v>0</v>
      </c>
      <c r="I45" s="20">
        <f t="shared" si="17"/>
        <v>53524.41</v>
      </c>
      <c r="J45" s="20">
        <v>0</v>
      </c>
      <c r="K45" s="20">
        <f t="shared" si="1"/>
        <v>281.33</v>
      </c>
      <c r="L45" s="20">
        <f t="shared" si="2"/>
        <v>42000</v>
      </c>
      <c r="M45" s="22">
        <f t="shared" si="12"/>
        <v>38952</v>
      </c>
      <c r="N45" s="22">
        <f t="shared" si="3"/>
        <v>49125</v>
      </c>
      <c r="O45" s="19">
        <f t="shared" si="10"/>
        <v>334</v>
      </c>
      <c r="P45" s="24">
        <f t="shared" si="19"/>
        <v>-58524.41</v>
      </c>
      <c r="Q45" s="24">
        <f t="shared" si="20"/>
        <v>0</v>
      </c>
      <c r="R45" s="3">
        <v>621088</v>
      </c>
      <c r="S45" s="3" t="s">
        <v>16</v>
      </c>
      <c r="U45" s="3" t="s">
        <v>194</v>
      </c>
      <c r="V45" s="3" t="s">
        <v>193</v>
      </c>
      <c r="W45" s="3" t="s">
        <v>42</v>
      </c>
      <c r="X45" s="3" t="s">
        <v>43</v>
      </c>
      <c r="Y45" s="1">
        <v>281.33</v>
      </c>
      <c r="Z45" s="3">
        <v>4.5</v>
      </c>
      <c r="AA45" s="4">
        <f t="shared" si="13"/>
        <v>0.82644628099173556</v>
      </c>
      <c r="AB45" s="5">
        <f t="shared" si="18"/>
        <v>1.9834710743801653</v>
      </c>
      <c r="AC45" s="1"/>
      <c r="AD45" s="5"/>
      <c r="AE45" s="1"/>
      <c r="AF45" s="5"/>
      <c r="AG45" s="5"/>
      <c r="AH45" s="5"/>
      <c r="AI45" s="5"/>
      <c r="AJ45" s="5"/>
      <c r="AK45" s="5"/>
      <c r="AL45" s="5"/>
      <c r="AM45" s="5"/>
      <c r="AN45" s="1">
        <v>53524.41</v>
      </c>
      <c r="AO45" s="1">
        <v>53524.41</v>
      </c>
      <c r="AP45" s="6">
        <v>42401</v>
      </c>
      <c r="AQ45" s="1">
        <v>36300</v>
      </c>
      <c r="AR45" s="3" t="s">
        <v>88</v>
      </c>
      <c r="AS45" s="1">
        <v>30000</v>
      </c>
      <c r="AT45" s="6">
        <v>38609</v>
      </c>
      <c r="AU45" s="1">
        <v>42000</v>
      </c>
      <c r="AV45" s="6">
        <v>38952</v>
      </c>
      <c r="AW45" s="3" t="s">
        <v>89</v>
      </c>
      <c r="AX45" s="6"/>
      <c r="AY45" s="3" t="s">
        <v>18</v>
      </c>
      <c r="AZ45" s="3">
        <v>19134</v>
      </c>
      <c r="BA45" s="3" t="s">
        <v>42</v>
      </c>
      <c r="BB45" s="1">
        <v>42000</v>
      </c>
      <c r="BD45" s="1">
        <v>57614.63</v>
      </c>
      <c r="BE45" s="1">
        <v>25000</v>
      </c>
      <c r="BG45" s="6">
        <v>42401</v>
      </c>
      <c r="BH45" s="1">
        <v>281.33</v>
      </c>
      <c r="BI45" s="1">
        <v>3375.96</v>
      </c>
      <c r="BJ45" s="3">
        <v>0</v>
      </c>
      <c r="BK45" s="3">
        <v>0</v>
      </c>
      <c r="BL45" s="3">
        <v>0</v>
      </c>
      <c r="BM45" s="1">
        <v>281.33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3">
        <v>0</v>
      </c>
      <c r="CA45" s="3">
        <v>0</v>
      </c>
      <c r="CB45" s="3" t="s">
        <v>20</v>
      </c>
      <c r="CC45" s="3" t="s">
        <v>21</v>
      </c>
    </row>
    <row r="46" spans="1:82" s="3" customFormat="1" x14ac:dyDescent="0.15">
      <c r="A46" s="19">
        <f t="shared" si="5"/>
        <v>621078</v>
      </c>
      <c r="B46" s="19" t="str">
        <f t="shared" si="6"/>
        <v>2650 AMY PLACE</v>
      </c>
      <c r="C46" s="19" t="str">
        <f t="shared" si="7"/>
        <v>PORT HUENEME</v>
      </c>
      <c r="D46" s="19" t="str">
        <f t="shared" si="8"/>
        <v>CA</v>
      </c>
      <c r="E46" s="19">
        <f t="shared" si="9"/>
        <v>93041</v>
      </c>
      <c r="F46" s="20">
        <f t="shared" si="11"/>
        <v>340000</v>
      </c>
      <c r="G46" s="23">
        <f t="shared" si="14"/>
        <v>332500</v>
      </c>
      <c r="H46" s="20">
        <v>0</v>
      </c>
      <c r="I46" s="20">
        <f t="shared" si="17"/>
        <v>307287.28000000003</v>
      </c>
      <c r="J46" s="20">
        <v>0</v>
      </c>
      <c r="K46" s="20">
        <f t="shared" si="1"/>
        <v>1714.94</v>
      </c>
      <c r="L46" s="20">
        <f t="shared" si="2"/>
        <v>332500</v>
      </c>
      <c r="M46" s="22"/>
      <c r="N46" s="22" t="str">
        <f t="shared" si="3"/>
        <v/>
      </c>
      <c r="O46" s="19" t="str">
        <f t="shared" si="10"/>
        <v/>
      </c>
      <c r="P46" s="24">
        <f t="shared" si="19"/>
        <v>-299787.28000000003</v>
      </c>
      <c r="Q46" s="24">
        <f t="shared" si="20"/>
        <v>0</v>
      </c>
      <c r="R46" s="3">
        <v>621078</v>
      </c>
      <c r="S46" s="3" t="s">
        <v>16</v>
      </c>
      <c r="U46" s="3" t="s">
        <v>198</v>
      </c>
      <c r="V46" s="3" t="s">
        <v>195</v>
      </c>
      <c r="W46" s="3" t="s">
        <v>196</v>
      </c>
      <c r="X46" s="3" t="s">
        <v>15</v>
      </c>
      <c r="Y46" s="1">
        <v>1714.94</v>
      </c>
      <c r="Z46" s="3">
        <v>5.5</v>
      </c>
      <c r="AA46" s="4">
        <f t="shared" si="13"/>
        <v>0.9779411764705882</v>
      </c>
      <c r="AB46" s="5" t="e">
        <f t="shared" si="18"/>
        <v>#VALUE!</v>
      </c>
      <c r="AC46" s="1"/>
      <c r="AD46" s="5"/>
      <c r="AE46" s="1"/>
      <c r="AF46" s="5"/>
      <c r="AG46" s="5"/>
      <c r="AH46" s="5"/>
      <c r="AI46" s="5"/>
      <c r="AJ46" s="5"/>
      <c r="AK46" s="5"/>
      <c r="AL46" s="5"/>
      <c r="AM46" s="5"/>
      <c r="AN46" s="1">
        <v>307287.28000000003</v>
      </c>
      <c r="AO46" s="1">
        <v>307287.28000000003</v>
      </c>
      <c r="AP46" s="6">
        <v>42614</v>
      </c>
      <c r="AQ46" s="1">
        <v>340000</v>
      </c>
      <c r="AR46" s="3" t="s">
        <v>88</v>
      </c>
      <c r="AS46" s="1">
        <v>332500</v>
      </c>
      <c r="AT46" s="6">
        <v>41075</v>
      </c>
      <c r="AU46" s="1" t="s">
        <v>197</v>
      </c>
      <c r="AV46" s="3" t="s">
        <v>197</v>
      </c>
      <c r="AW46" s="3" t="s">
        <v>89</v>
      </c>
      <c r="AX46" s="6"/>
      <c r="AY46" s="3" t="s">
        <v>199</v>
      </c>
      <c r="AZ46" s="3">
        <v>93041</v>
      </c>
      <c r="BA46" s="3" t="s">
        <v>200</v>
      </c>
      <c r="BB46" s="1">
        <v>332500</v>
      </c>
      <c r="BD46" s="1">
        <v>325596.48</v>
      </c>
      <c r="BE46" s="1">
        <v>340000</v>
      </c>
      <c r="BG46" s="6"/>
      <c r="BH46" s="1"/>
      <c r="BI46" s="1"/>
      <c r="BM46" s="1">
        <v>1714.94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CB46" s="3" t="s">
        <v>20</v>
      </c>
      <c r="CC46" s="3" t="s">
        <v>21</v>
      </c>
    </row>
    <row r="47" spans="1:82" s="3" customFormat="1" x14ac:dyDescent="0.15">
      <c r="A47" s="19">
        <f t="shared" si="5"/>
        <v>621014</v>
      </c>
      <c r="B47" s="19" t="str">
        <f t="shared" si="6"/>
        <v>21226 CHARDONNAY DR</v>
      </c>
      <c r="C47" s="19" t="str">
        <f t="shared" si="7"/>
        <v>APPLE VALLEY</v>
      </c>
      <c r="D47" s="19" t="str">
        <f t="shared" si="8"/>
        <v>CA</v>
      </c>
      <c r="E47" s="19">
        <f t="shared" si="9"/>
        <v>92308</v>
      </c>
      <c r="F47" s="20">
        <f t="shared" si="11"/>
        <v>300000</v>
      </c>
      <c r="G47" s="23">
        <f t="shared" si="14"/>
        <v>254200</v>
      </c>
      <c r="H47" s="20">
        <v>0</v>
      </c>
      <c r="I47" s="20">
        <f t="shared" si="17"/>
        <v>35273.49</v>
      </c>
      <c r="J47" s="20">
        <v>0</v>
      </c>
      <c r="K47" s="20">
        <f t="shared" si="1"/>
        <v>405.4</v>
      </c>
      <c r="L47" s="20">
        <f t="shared" si="2"/>
        <v>40000</v>
      </c>
      <c r="M47" s="22">
        <f t="shared" si="12"/>
        <v>38883</v>
      </c>
      <c r="N47" s="22">
        <f t="shared" si="3"/>
        <v>43190</v>
      </c>
      <c r="O47" s="19">
        <f t="shared" si="10"/>
        <v>141</v>
      </c>
      <c r="P47" s="24">
        <f t="shared" si="19"/>
        <v>10526.510000000009</v>
      </c>
      <c r="Q47" s="24">
        <f t="shared" si="20"/>
        <v>1</v>
      </c>
      <c r="R47" s="3">
        <v>621014</v>
      </c>
      <c r="S47" s="3" t="s">
        <v>16</v>
      </c>
      <c r="U47" s="3" t="s">
        <v>202</v>
      </c>
      <c r="V47" s="3" t="s">
        <v>201</v>
      </c>
      <c r="W47" s="3" t="s">
        <v>170</v>
      </c>
      <c r="X47" s="3" t="s">
        <v>15</v>
      </c>
      <c r="Y47" s="1">
        <v>405.4</v>
      </c>
      <c r="Z47" s="3">
        <v>8.9</v>
      </c>
      <c r="AA47" s="4">
        <f t="shared" si="13"/>
        <v>0.87263989014761412</v>
      </c>
      <c r="AB47" s="5">
        <f t="shared" si="18"/>
        <v>1.0099553724682457</v>
      </c>
      <c r="AC47" s="1"/>
      <c r="AD47" s="5"/>
      <c r="AE47" s="1"/>
      <c r="AF47" s="5"/>
      <c r="AG47" s="5"/>
      <c r="AH47" s="5"/>
      <c r="AI47" s="5"/>
      <c r="AJ47" s="5"/>
      <c r="AK47" s="5"/>
      <c r="AL47" s="5"/>
      <c r="AM47" s="5"/>
      <c r="AN47" s="1">
        <v>35273.49</v>
      </c>
      <c r="AO47" s="1">
        <v>35273.49</v>
      </c>
      <c r="AP47" s="6">
        <v>40148</v>
      </c>
      <c r="AQ47" s="1">
        <v>291300</v>
      </c>
      <c r="AR47" s="3" t="s">
        <v>88</v>
      </c>
      <c r="AS47" s="1">
        <v>254200</v>
      </c>
      <c r="AT47" s="14">
        <v>38434</v>
      </c>
      <c r="AU47" s="1">
        <v>40000</v>
      </c>
      <c r="AV47" s="6">
        <v>38883</v>
      </c>
      <c r="AW47" s="3" t="s">
        <v>203</v>
      </c>
      <c r="AX47" s="6"/>
      <c r="AY47" s="3" t="s">
        <v>18</v>
      </c>
      <c r="AZ47" s="3">
        <v>92308</v>
      </c>
      <c r="BA47" s="3" t="s">
        <v>116</v>
      </c>
      <c r="BB47" s="1">
        <v>40000</v>
      </c>
      <c r="BD47" s="1">
        <v>60959.41</v>
      </c>
      <c r="BE47" s="1">
        <v>300000</v>
      </c>
      <c r="BG47" s="6"/>
      <c r="BH47" s="1"/>
      <c r="BI47" s="1"/>
      <c r="BM47" s="1">
        <v>405.4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CB47" s="3" t="s">
        <v>20</v>
      </c>
      <c r="CC47" s="3" t="s">
        <v>21</v>
      </c>
    </row>
    <row r="48" spans="1:82" s="3" customFormat="1" x14ac:dyDescent="0.15">
      <c r="A48" s="19">
        <f t="shared" si="5"/>
        <v>621221</v>
      </c>
      <c r="B48" s="19" t="str">
        <f t="shared" si="6"/>
        <v>3928 VERMONT AVE</v>
      </c>
      <c r="C48" s="19" t="str">
        <f t="shared" si="7"/>
        <v>ALEXANDRIA</v>
      </c>
      <c r="D48" s="19" t="str">
        <f t="shared" si="8"/>
        <v>VA</v>
      </c>
      <c r="E48" s="19">
        <f t="shared" si="9"/>
        <v>22304</v>
      </c>
      <c r="F48" s="20">
        <f t="shared" si="11"/>
        <v>374000</v>
      </c>
      <c r="G48" s="23">
        <f t="shared" si="14"/>
        <v>285600</v>
      </c>
      <c r="H48" s="20">
        <v>0</v>
      </c>
      <c r="I48" s="20">
        <f t="shared" si="17"/>
        <v>14476.61</v>
      </c>
      <c r="J48" s="20">
        <v>0</v>
      </c>
      <c r="K48" s="20">
        <f t="shared" si="1"/>
        <v>164.07</v>
      </c>
      <c r="L48" s="20"/>
      <c r="M48" s="22">
        <f t="shared" si="12"/>
        <v>39192</v>
      </c>
      <c r="N48" s="22">
        <f t="shared" si="3"/>
        <v>42490</v>
      </c>
      <c r="O48" s="19">
        <f t="shared" si="10"/>
        <v>108</v>
      </c>
      <c r="P48" s="24">
        <f t="shared" si="19"/>
        <v>73923.390000000014</v>
      </c>
      <c r="Q48" s="24">
        <f t="shared" si="20"/>
        <v>1</v>
      </c>
      <c r="R48" s="3">
        <v>621221</v>
      </c>
      <c r="S48" s="3" t="s">
        <v>16</v>
      </c>
      <c r="U48" s="3" t="s">
        <v>206</v>
      </c>
      <c r="V48" s="3" t="s">
        <v>204</v>
      </c>
      <c r="W48" s="3" t="s">
        <v>205</v>
      </c>
      <c r="X48" s="3" t="s">
        <v>68</v>
      </c>
      <c r="Y48" s="1">
        <v>164.07</v>
      </c>
      <c r="Z48" s="3">
        <v>4.5</v>
      </c>
      <c r="AA48" s="4">
        <f t="shared" ref="AA48:AA71" si="21">(AS48/AQ48)</f>
        <v>0.87421256588734408</v>
      </c>
      <c r="AB48" s="5">
        <f t="shared" si="18"/>
        <v>0.93971728896153583</v>
      </c>
      <c r="AC48" s="1"/>
      <c r="AD48" s="5"/>
      <c r="AE48" s="1"/>
      <c r="AF48" s="5"/>
      <c r="AG48" s="5"/>
      <c r="AH48" s="5"/>
      <c r="AI48" s="5"/>
      <c r="AJ48" s="5"/>
      <c r="AK48" s="5"/>
      <c r="AL48" s="5"/>
      <c r="AM48" s="5"/>
      <c r="AN48" s="1">
        <v>14476.61</v>
      </c>
      <c r="AO48" s="1">
        <v>14476.61</v>
      </c>
      <c r="AP48" s="6">
        <v>43450</v>
      </c>
      <c r="AQ48" s="1">
        <v>326694</v>
      </c>
      <c r="AR48" s="3" t="s">
        <v>88</v>
      </c>
      <c r="AS48" s="1">
        <v>285600</v>
      </c>
      <c r="AT48" s="6">
        <v>39192</v>
      </c>
      <c r="AU48" s="1">
        <v>21400</v>
      </c>
      <c r="AV48" s="6">
        <v>39192</v>
      </c>
      <c r="AW48" s="3" t="s">
        <v>89</v>
      </c>
      <c r="AX48" s="6"/>
      <c r="AY48" s="3" t="s">
        <v>18</v>
      </c>
      <c r="AZ48" s="3">
        <v>22304</v>
      </c>
      <c r="BA48" s="3" t="s">
        <v>207</v>
      </c>
      <c r="BB48" s="1">
        <v>0</v>
      </c>
      <c r="BD48" s="1"/>
      <c r="BE48" s="1">
        <v>374000</v>
      </c>
      <c r="BG48" s="6"/>
      <c r="BH48" s="1"/>
      <c r="BI48" s="1"/>
      <c r="BM48" s="1">
        <v>164.07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CB48" s="3" t="s">
        <v>20</v>
      </c>
      <c r="CC48" s="3" t="s">
        <v>21</v>
      </c>
    </row>
    <row r="49" spans="1:83" s="3" customFormat="1" x14ac:dyDescent="0.15">
      <c r="A49" s="19">
        <f t="shared" si="5"/>
        <v>621227</v>
      </c>
      <c r="B49" s="19" t="str">
        <f t="shared" si="6"/>
        <v>17877 CARTER LANE</v>
      </c>
      <c r="C49" s="19" t="str">
        <f t="shared" si="7"/>
        <v>LITTLE FALLS</v>
      </c>
      <c r="D49" s="19" t="str">
        <f t="shared" si="8"/>
        <v>MN</v>
      </c>
      <c r="E49" s="19">
        <f t="shared" si="9"/>
        <v>56345</v>
      </c>
      <c r="F49" s="20">
        <f t="shared" si="11"/>
        <v>170000</v>
      </c>
      <c r="G49" s="23">
        <f t="shared" si="14"/>
        <v>146740</v>
      </c>
      <c r="H49" s="20">
        <v>0</v>
      </c>
      <c r="I49" s="20">
        <f t="shared" si="17"/>
        <v>25341.59</v>
      </c>
      <c r="J49" s="20">
        <v>0</v>
      </c>
      <c r="K49" s="20">
        <f t="shared" si="1"/>
        <v>244</v>
      </c>
      <c r="L49" s="20"/>
      <c r="M49" s="22">
        <f t="shared" si="12"/>
        <v>39638</v>
      </c>
      <c r="N49" s="22">
        <f t="shared" si="3"/>
        <v>44316</v>
      </c>
      <c r="O49" s="19">
        <f t="shared" si="10"/>
        <v>153</v>
      </c>
      <c r="P49" s="24">
        <f t="shared" si="19"/>
        <v>-2081.5899999999965</v>
      </c>
      <c r="Q49" s="24">
        <f t="shared" si="20"/>
        <v>0</v>
      </c>
      <c r="R49" s="3">
        <v>621227</v>
      </c>
      <c r="S49" s="3" t="s">
        <v>16</v>
      </c>
      <c r="U49" s="3" t="s">
        <v>211</v>
      </c>
      <c r="V49" s="3" t="s">
        <v>208</v>
      </c>
      <c r="W49" s="3" t="s">
        <v>209</v>
      </c>
      <c r="X49" s="3" t="s">
        <v>210</v>
      </c>
      <c r="Y49" s="1">
        <v>244</v>
      </c>
      <c r="Z49" s="3">
        <v>6.49</v>
      </c>
      <c r="AA49" s="4">
        <f t="shared" si="21"/>
        <v>0.90079803560466543</v>
      </c>
      <c r="AB49" s="5">
        <f t="shared" si="18"/>
        <v>1.07268262737876</v>
      </c>
      <c r="AC49" s="1"/>
      <c r="AD49" s="5"/>
      <c r="AE49" s="1"/>
      <c r="AF49" s="5"/>
      <c r="AG49" s="5"/>
      <c r="AH49" s="5"/>
      <c r="AI49" s="5"/>
      <c r="AJ49" s="5"/>
      <c r="AK49" s="5"/>
      <c r="AL49" s="5"/>
      <c r="AM49" s="5"/>
      <c r="AN49" s="1">
        <v>25341.59</v>
      </c>
      <c r="AO49" s="1">
        <v>25341.59</v>
      </c>
      <c r="AP49" s="6">
        <v>41749</v>
      </c>
      <c r="AQ49" s="1">
        <v>162900</v>
      </c>
      <c r="AR49" s="3" t="s">
        <v>88</v>
      </c>
      <c r="AS49" s="1">
        <v>146740</v>
      </c>
      <c r="AT49" s="6">
        <v>39575</v>
      </c>
      <c r="AU49" s="1">
        <v>28000</v>
      </c>
      <c r="AV49" s="6">
        <v>39638</v>
      </c>
      <c r="AW49" s="3" t="s">
        <v>89</v>
      </c>
      <c r="AX49" s="6"/>
      <c r="AY49" s="3" t="s">
        <v>18</v>
      </c>
      <c r="AZ49" s="3">
        <v>56345</v>
      </c>
      <c r="BA49" s="3" t="s">
        <v>212</v>
      </c>
      <c r="BB49" s="1"/>
      <c r="BD49" s="1">
        <v>31015.119999999999</v>
      </c>
      <c r="BE49" s="1">
        <v>170000</v>
      </c>
      <c r="BG49" s="6"/>
      <c r="BH49" s="1"/>
      <c r="BI49" s="1"/>
      <c r="BM49" s="1">
        <v>244</v>
      </c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CB49" s="3" t="s">
        <v>20</v>
      </c>
      <c r="CC49" s="3" t="s">
        <v>21</v>
      </c>
    </row>
    <row r="50" spans="1:83" s="3" customFormat="1" x14ac:dyDescent="0.15">
      <c r="A50" s="19">
        <f t="shared" si="5"/>
        <v>621064</v>
      </c>
      <c r="B50" s="19" t="str">
        <f t="shared" si="6"/>
        <v>3421 HAPPY LN</v>
      </c>
      <c r="C50" s="19" t="str">
        <f t="shared" si="7"/>
        <v>LAS VEGAS</v>
      </c>
      <c r="D50" s="19" t="str">
        <f t="shared" si="8"/>
        <v>NV</v>
      </c>
      <c r="E50" s="19">
        <f t="shared" si="9"/>
        <v>89120</v>
      </c>
      <c r="F50" s="20">
        <f t="shared" si="11"/>
        <v>660000</v>
      </c>
      <c r="G50" s="23">
        <f t="shared" si="14"/>
        <v>750000</v>
      </c>
      <c r="H50" s="20">
        <v>0</v>
      </c>
      <c r="I50" s="20">
        <f t="shared" si="17"/>
        <v>116077.41</v>
      </c>
      <c r="J50" s="20">
        <v>0</v>
      </c>
      <c r="K50" s="20">
        <f t="shared" si="1"/>
        <v>444.11</v>
      </c>
      <c r="L50" s="20"/>
      <c r="M50" s="22">
        <f t="shared" si="12"/>
        <v>38873</v>
      </c>
      <c r="N50" s="22">
        <f t="shared" si="3"/>
        <v>49368</v>
      </c>
      <c r="O50" s="19">
        <f t="shared" si="10"/>
        <v>344</v>
      </c>
      <c r="P50" s="24">
        <f t="shared" si="19"/>
        <v>-206077.41000000003</v>
      </c>
      <c r="Q50" s="24">
        <f t="shared" si="20"/>
        <v>0</v>
      </c>
      <c r="R50" s="3">
        <v>621064</v>
      </c>
      <c r="S50" s="3" t="s">
        <v>16</v>
      </c>
      <c r="U50" s="3" t="s">
        <v>87</v>
      </c>
      <c r="V50" s="3" t="s">
        <v>213</v>
      </c>
      <c r="W50" s="3" t="s">
        <v>123</v>
      </c>
      <c r="X50" s="3" t="s">
        <v>124</v>
      </c>
      <c r="Y50" s="1">
        <v>444.11</v>
      </c>
      <c r="Z50" s="3">
        <v>2</v>
      </c>
      <c r="AA50" s="4">
        <f t="shared" si="21"/>
        <v>1.1538461538461537</v>
      </c>
      <c r="AB50" s="5">
        <f t="shared" si="18"/>
        <v>1.2769230769230768</v>
      </c>
      <c r="AC50" s="1"/>
      <c r="AD50" s="5"/>
      <c r="AE50" s="1"/>
      <c r="AF50" s="5"/>
      <c r="AG50" s="5"/>
      <c r="AH50" s="5"/>
      <c r="AI50" s="5"/>
      <c r="AJ50" s="5"/>
      <c r="AK50" s="5"/>
      <c r="AL50" s="5"/>
      <c r="AM50" s="5"/>
      <c r="AN50" s="1">
        <v>116077.41</v>
      </c>
      <c r="AO50" s="1">
        <v>116077.41</v>
      </c>
      <c r="AP50" s="6">
        <v>42461</v>
      </c>
      <c r="AQ50" s="1">
        <v>650000</v>
      </c>
      <c r="AR50" s="3" t="s">
        <v>88</v>
      </c>
      <c r="AS50" s="1">
        <v>750000</v>
      </c>
      <c r="AT50" s="6">
        <v>38474</v>
      </c>
      <c r="AU50" s="1">
        <v>80000</v>
      </c>
      <c r="AV50" s="6">
        <v>38873</v>
      </c>
      <c r="AW50" s="3" t="s">
        <v>214</v>
      </c>
      <c r="AX50" s="6"/>
      <c r="AY50" s="3" t="s">
        <v>18</v>
      </c>
      <c r="AZ50" s="3">
        <v>89120</v>
      </c>
      <c r="BA50" s="3" t="s">
        <v>126</v>
      </c>
      <c r="BB50" s="1"/>
      <c r="BD50" s="1">
        <v>119795.05</v>
      </c>
      <c r="BE50" s="1">
        <v>660000</v>
      </c>
      <c r="BG50" s="6">
        <v>42461</v>
      </c>
      <c r="BH50" s="1">
        <v>444.11</v>
      </c>
      <c r="BI50" s="1">
        <v>5329.32</v>
      </c>
      <c r="BJ50" s="3">
        <v>0</v>
      </c>
      <c r="BK50" s="3">
        <v>0</v>
      </c>
      <c r="BL50" s="3">
        <v>0</v>
      </c>
      <c r="BM50" s="1">
        <v>444.11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3">
        <v>0</v>
      </c>
      <c r="CA50" s="3" t="s">
        <v>215</v>
      </c>
      <c r="CB50" s="3" t="s">
        <v>20</v>
      </c>
      <c r="CC50" s="3" t="s">
        <v>21</v>
      </c>
    </row>
    <row r="51" spans="1:83" s="3" customFormat="1" x14ac:dyDescent="0.15">
      <c r="A51" s="19">
        <f t="shared" si="5"/>
        <v>606599</v>
      </c>
      <c r="B51" s="19" t="str">
        <f t="shared" si="6"/>
        <v>3562 PEAR BLOSSOM LANE</v>
      </c>
      <c r="C51" s="19" t="str">
        <f t="shared" si="7"/>
        <v>LAKE ELSINORE</v>
      </c>
      <c r="D51" s="19" t="str">
        <f t="shared" si="8"/>
        <v>CA</v>
      </c>
      <c r="E51" s="19">
        <f t="shared" si="9"/>
        <v>92530</v>
      </c>
      <c r="F51" s="20">
        <f t="shared" si="11"/>
        <v>308000</v>
      </c>
      <c r="G51" s="23">
        <f t="shared" si="14"/>
        <v>311200</v>
      </c>
      <c r="H51" s="20">
        <v>0</v>
      </c>
      <c r="I51" s="20">
        <f t="shared" si="17"/>
        <v>4549.6000000000004</v>
      </c>
      <c r="J51" s="20">
        <v>0</v>
      </c>
      <c r="K51" s="20">
        <f t="shared" si="1"/>
        <v>96.06</v>
      </c>
      <c r="L51" s="20">
        <f t="shared" si="2"/>
        <v>77800</v>
      </c>
      <c r="M51" s="22">
        <f t="shared" si="12"/>
        <v>38639</v>
      </c>
      <c r="N51" s="22">
        <f t="shared" si="3"/>
        <v>40209</v>
      </c>
      <c r="O51" s="19">
        <f t="shared" si="10"/>
        <v>51</v>
      </c>
      <c r="P51" s="24">
        <f t="shared" si="19"/>
        <v>-7749.5999999999767</v>
      </c>
      <c r="Q51" s="24">
        <f t="shared" si="20"/>
        <v>0</v>
      </c>
      <c r="R51" s="3">
        <v>606599</v>
      </c>
      <c r="S51" s="3" t="s">
        <v>62</v>
      </c>
      <c r="T51" s="3" t="s">
        <v>63</v>
      </c>
      <c r="U51" s="3" t="s">
        <v>218</v>
      </c>
      <c r="V51" s="3" t="s">
        <v>216</v>
      </c>
      <c r="W51" s="3" t="s">
        <v>217</v>
      </c>
      <c r="X51" s="3" t="s">
        <v>15</v>
      </c>
      <c r="Y51" s="1">
        <v>96.06</v>
      </c>
      <c r="Z51" s="3">
        <v>2.95</v>
      </c>
      <c r="AA51" s="4">
        <f t="shared" si="21"/>
        <v>1.0203278688524591</v>
      </c>
      <c r="AB51" s="5">
        <f t="shared" si="18"/>
        <v>1.2754098360655737</v>
      </c>
      <c r="AC51" s="1"/>
      <c r="AD51" s="5"/>
      <c r="AE51" s="1"/>
      <c r="AF51" s="5"/>
      <c r="AG51" s="5"/>
      <c r="AH51" s="5"/>
      <c r="AI51" s="5"/>
      <c r="AJ51" s="5"/>
      <c r="AK51" s="5"/>
      <c r="AL51" s="5"/>
      <c r="AM51" s="5"/>
      <c r="AN51" s="1">
        <v>4549.6000000000004</v>
      </c>
      <c r="AO51" s="1">
        <v>4549.6000000000004</v>
      </c>
      <c r="AP51" s="6">
        <v>42979</v>
      </c>
      <c r="AQ51" s="1">
        <v>305000</v>
      </c>
      <c r="AR51" s="3" t="s">
        <v>88</v>
      </c>
      <c r="AS51" s="1">
        <v>311200</v>
      </c>
      <c r="AT51" s="14">
        <v>38639</v>
      </c>
      <c r="AU51" s="1">
        <v>77800</v>
      </c>
      <c r="AV51" s="6">
        <v>38639</v>
      </c>
      <c r="AW51" s="3" t="s">
        <v>89</v>
      </c>
      <c r="AX51" s="6">
        <v>42957</v>
      </c>
      <c r="AY51" s="3" t="s">
        <v>18</v>
      </c>
      <c r="AZ51" s="3">
        <v>92530</v>
      </c>
      <c r="BA51" s="3" t="s">
        <v>219</v>
      </c>
      <c r="BB51" s="1">
        <v>77800</v>
      </c>
      <c r="BC51" s="6">
        <v>38687</v>
      </c>
      <c r="BD51" s="1">
        <v>4560.78</v>
      </c>
      <c r="BE51" s="1">
        <v>308000</v>
      </c>
      <c r="BF51" s="3" t="s">
        <v>63</v>
      </c>
      <c r="BG51" s="6">
        <v>42979</v>
      </c>
      <c r="BH51" s="1">
        <v>96.06</v>
      </c>
      <c r="BI51" s="1">
        <v>1152.72</v>
      </c>
      <c r="BJ51" s="3">
        <v>2</v>
      </c>
      <c r="BK51" s="3">
        <v>3</v>
      </c>
      <c r="BL51" s="3">
        <v>3</v>
      </c>
      <c r="BM51" s="1">
        <v>96.06</v>
      </c>
      <c r="BN51" s="1">
        <v>96.06</v>
      </c>
      <c r="BO51" s="1">
        <v>96.06</v>
      </c>
      <c r="BP51" s="1">
        <v>96.06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3">
        <v>0</v>
      </c>
      <c r="CA51" s="3" t="s">
        <v>215</v>
      </c>
      <c r="CB51" s="3" t="s">
        <v>20</v>
      </c>
      <c r="CC51" s="3" t="s">
        <v>21</v>
      </c>
    </row>
    <row r="52" spans="1:83" s="3" customFormat="1" x14ac:dyDescent="0.15">
      <c r="A52" s="19">
        <f t="shared" si="5"/>
        <v>621019</v>
      </c>
      <c r="B52" s="19" t="str">
        <f t="shared" si="6"/>
        <v>13843 DEAUVILLE DR</v>
      </c>
      <c r="C52" s="19" t="str">
        <f t="shared" si="7"/>
        <v>VICTORVILLE</v>
      </c>
      <c r="D52" s="19" t="str">
        <f t="shared" si="8"/>
        <v>CA</v>
      </c>
      <c r="E52" s="19">
        <f t="shared" si="9"/>
        <v>92395</v>
      </c>
      <c r="F52" s="20">
        <f t="shared" si="11"/>
        <v>190000</v>
      </c>
      <c r="G52" s="23">
        <f t="shared" si="14"/>
        <v>186760</v>
      </c>
      <c r="H52" s="20">
        <v>0</v>
      </c>
      <c r="I52" s="20">
        <f t="shared" si="17"/>
        <v>44234.27</v>
      </c>
      <c r="J52" s="20">
        <v>0</v>
      </c>
      <c r="K52" s="20">
        <f t="shared" si="1"/>
        <v>506.06</v>
      </c>
      <c r="L52" s="20"/>
      <c r="M52" s="22">
        <f t="shared" si="12"/>
        <v>39253</v>
      </c>
      <c r="N52" s="22">
        <f t="shared" si="3"/>
        <v>43585</v>
      </c>
      <c r="O52" s="19">
        <f t="shared" si="10"/>
        <v>142</v>
      </c>
      <c r="P52" s="24">
        <f t="shared" si="19"/>
        <v>-40994.26999999999</v>
      </c>
      <c r="Q52" s="24">
        <f t="shared" si="20"/>
        <v>0</v>
      </c>
      <c r="R52" s="3">
        <v>621019</v>
      </c>
      <c r="S52" s="3" t="s">
        <v>16</v>
      </c>
      <c r="U52" s="3" t="s">
        <v>222</v>
      </c>
      <c r="V52" s="3" t="s">
        <v>220</v>
      </c>
      <c r="W52" s="3" t="s">
        <v>221</v>
      </c>
      <c r="X52" s="3" t="s">
        <v>15</v>
      </c>
      <c r="Y52" s="1">
        <v>506.06</v>
      </c>
      <c r="Z52" s="3">
        <v>8.9</v>
      </c>
      <c r="AA52" s="4">
        <f t="shared" si="21"/>
        <v>0.92869219293883642</v>
      </c>
      <c r="AB52" s="5">
        <f t="shared" si="18"/>
        <v>1.1773247140726006</v>
      </c>
      <c r="AC52" s="1"/>
      <c r="AD52" s="5"/>
      <c r="AE52" s="1"/>
      <c r="AF52" s="5"/>
      <c r="AG52" s="5"/>
      <c r="AH52" s="5"/>
      <c r="AI52" s="5"/>
      <c r="AJ52" s="5"/>
      <c r="AK52" s="5"/>
      <c r="AL52" s="5"/>
      <c r="AM52" s="5"/>
      <c r="AN52" s="1">
        <v>44234.27</v>
      </c>
      <c r="AO52" s="1">
        <v>44234.27</v>
      </c>
      <c r="AP52" s="6">
        <v>40483</v>
      </c>
      <c r="AQ52" s="1">
        <v>201100</v>
      </c>
      <c r="AR52" s="3" t="s">
        <v>88</v>
      </c>
      <c r="AS52" s="1">
        <v>186760</v>
      </c>
      <c r="AT52" s="6">
        <v>38770</v>
      </c>
      <c r="AU52" s="1">
        <v>50000</v>
      </c>
      <c r="AV52" s="6">
        <v>39253</v>
      </c>
      <c r="AW52" s="3" t="s">
        <v>89</v>
      </c>
      <c r="AX52" s="6"/>
      <c r="AY52" s="3" t="s">
        <v>18</v>
      </c>
      <c r="AZ52" s="3">
        <v>92395</v>
      </c>
      <c r="BA52" s="3" t="s">
        <v>116</v>
      </c>
      <c r="BB52" s="1"/>
      <c r="BD52" s="1">
        <v>71712.92</v>
      </c>
      <c r="BE52" s="1">
        <v>190000</v>
      </c>
      <c r="BG52" s="6">
        <v>40483</v>
      </c>
      <c r="BH52" s="1">
        <v>506.06</v>
      </c>
      <c r="BI52" s="1">
        <v>6072.72</v>
      </c>
      <c r="BJ52" s="3">
        <v>1</v>
      </c>
      <c r="BK52" s="3">
        <v>1</v>
      </c>
      <c r="BL52" s="3">
        <v>1</v>
      </c>
      <c r="BM52" s="1">
        <v>506.06</v>
      </c>
      <c r="BN52" s="1">
        <v>1014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3">
        <v>0</v>
      </c>
      <c r="CA52" s="3">
        <v>0</v>
      </c>
      <c r="CB52" s="3" t="s">
        <v>20</v>
      </c>
      <c r="CC52" s="3" t="s">
        <v>21</v>
      </c>
    </row>
    <row r="53" spans="1:83" s="3" customFormat="1" x14ac:dyDescent="0.15">
      <c r="A53" s="19">
        <f t="shared" si="5"/>
        <v>620998</v>
      </c>
      <c r="B53" s="19" t="str">
        <f t="shared" si="6"/>
        <v>7317 DANBERG WAY</v>
      </c>
      <c r="C53" s="19" t="str">
        <f t="shared" si="7"/>
        <v>ELK GROVE</v>
      </c>
      <c r="D53" s="19" t="str">
        <f t="shared" si="8"/>
        <v>CA</v>
      </c>
      <c r="E53" s="19">
        <f t="shared" si="9"/>
        <v>95757</v>
      </c>
      <c r="F53" s="20">
        <f t="shared" si="11"/>
        <v>510000</v>
      </c>
      <c r="G53" s="23">
        <f t="shared" si="14"/>
        <v>536000</v>
      </c>
      <c r="H53" s="20">
        <v>0</v>
      </c>
      <c r="I53" s="20">
        <f t="shared" si="17"/>
        <v>165983.59</v>
      </c>
      <c r="J53" s="20">
        <v>0</v>
      </c>
      <c r="K53" s="20">
        <f t="shared" si="1"/>
        <v>1113</v>
      </c>
      <c r="L53" s="20">
        <f t="shared" si="2"/>
        <v>165983</v>
      </c>
      <c r="M53" s="22">
        <f t="shared" si="12"/>
        <v>39003</v>
      </c>
      <c r="N53" s="22">
        <f t="shared" si="3"/>
        <v>50709</v>
      </c>
      <c r="O53" s="19">
        <f t="shared" si="10"/>
        <v>384</v>
      </c>
      <c r="P53" s="24">
        <f t="shared" si="19"/>
        <v>-191983.58999999997</v>
      </c>
      <c r="Q53" s="24">
        <f t="shared" si="20"/>
        <v>0</v>
      </c>
      <c r="R53" s="3">
        <v>620998</v>
      </c>
      <c r="S53" s="3" t="s">
        <v>16</v>
      </c>
      <c r="U53" s="3" t="s">
        <v>225</v>
      </c>
      <c r="V53" s="3" t="s">
        <v>223</v>
      </c>
      <c r="W53" s="3" t="s">
        <v>224</v>
      </c>
      <c r="X53" s="3" t="s">
        <v>15</v>
      </c>
      <c r="Y53" s="1">
        <v>1113</v>
      </c>
      <c r="Z53" s="3">
        <v>7.25</v>
      </c>
      <c r="AA53" s="4">
        <f t="shared" si="21"/>
        <v>1.0613861386138614</v>
      </c>
      <c r="AB53" s="5">
        <f t="shared" si="18"/>
        <v>1.389950495049505</v>
      </c>
      <c r="AC53" s="1"/>
      <c r="AD53" s="5"/>
      <c r="AE53" s="1"/>
      <c r="AF53" s="5"/>
      <c r="AG53" s="5"/>
      <c r="AH53" s="5"/>
      <c r="AI53" s="5"/>
      <c r="AJ53" s="5"/>
      <c r="AK53" s="5"/>
      <c r="AL53" s="5"/>
      <c r="AM53" s="5"/>
      <c r="AN53" s="1">
        <v>165983.59</v>
      </c>
      <c r="AO53" s="1">
        <v>165983.59</v>
      </c>
      <c r="AP53" s="6">
        <v>39588</v>
      </c>
      <c r="AQ53" s="1">
        <v>505000</v>
      </c>
      <c r="AR53" s="3" t="s">
        <v>88</v>
      </c>
      <c r="AS53" s="1">
        <v>536000</v>
      </c>
      <c r="AT53" s="14">
        <v>38432</v>
      </c>
      <c r="AU53" s="1">
        <v>165925</v>
      </c>
      <c r="AV53" s="6">
        <v>39003</v>
      </c>
      <c r="AW53" s="3" t="s">
        <v>226</v>
      </c>
      <c r="AX53" s="6"/>
      <c r="AY53" s="3" t="s">
        <v>18</v>
      </c>
      <c r="AZ53" s="3">
        <v>95757</v>
      </c>
      <c r="BA53" s="3" t="s">
        <v>227</v>
      </c>
      <c r="BB53" s="1">
        <v>165983</v>
      </c>
      <c r="BD53" s="1">
        <v>281366.26</v>
      </c>
      <c r="BE53" s="1">
        <v>510000</v>
      </c>
      <c r="BG53" s="6"/>
      <c r="BH53" s="1"/>
      <c r="BI53" s="1"/>
      <c r="BM53" s="1">
        <v>1113</v>
      </c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CB53" s="3" t="s">
        <v>20</v>
      </c>
      <c r="CC53" s="3" t="s">
        <v>21</v>
      </c>
    </row>
    <row r="54" spans="1:83" s="3" customFormat="1" x14ac:dyDescent="0.15">
      <c r="A54" s="19">
        <f t="shared" si="5"/>
        <v>621017</v>
      </c>
      <c r="B54" s="19" t="str">
        <f t="shared" si="6"/>
        <v>6725 ESCONDIDO AVE</v>
      </c>
      <c r="C54" s="19" t="str">
        <f t="shared" si="7"/>
        <v>HESPERIA</v>
      </c>
      <c r="D54" s="19" t="str">
        <f t="shared" si="8"/>
        <v>CA</v>
      </c>
      <c r="E54" s="19">
        <f t="shared" si="9"/>
        <v>92345</v>
      </c>
      <c r="F54" s="20">
        <f t="shared" si="11"/>
        <v>360000</v>
      </c>
      <c r="G54" s="23">
        <f t="shared" si="14"/>
        <v>386750</v>
      </c>
      <c r="H54" s="20">
        <v>0</v>
      </c>
      <c r="I54" s="20">
        <f t="shared" si="17"/>
        <v>46051.25</v>
      </c>
      <c r="J54" s="20">
        <v>0</v>
      </c>
      <c r="K54" s="20">
        <f t="shared" si="1"/>
        <v>504.54</v>
      </c>
      <c r="L54" s="20">
        <f t="shared" si="2"/>
        <v>50000</v>
      </c>
      <c r="M54" s="22">
        <f t="shared" si="12"/>
        <v>39239</v>
      </c>
      <c r="N54" s="22">
        <f t="shared" si="3"/>
        <v>43921</v>
      </c>
      <c r="O54" s="19">
        <f t="shared" si="10"/>
        <v>153</v>
      </c>
      <c r="P54" s="24">
        <f t="shared" si="19"/>
        <v>-72801.25</v>
      </c>
      <c r="Q54" s="24">
        <f t="shared" si="20"/>
        <v>0</v>
      </c>
      <c r="R54" s="3">
        <v>621017</v>
      </c>
      <c r="S54" s="3" t="s">
        <v>16</v>
      </c>
      <c r="U54" s="3" t="s">
        <v>230</v>
      </c>
      <c r="V54" s="3" t="s">
        <v>228</v>
      </c>
      <c r="W54" s="3" t="s">
        <v>229</v>
      </c>
      <c r="X54" s="3" t="s">
        <v>15</v>
      </c>
      <c r="Y54" s="1">
        <v>504.54</v>
      </c>
      <c r="Z54" s="3">
        <v>8.9</v>
      </c>
      <c r="AA54" s="4">
        <f t="shared" si="21"/>
        <v>1.0894366197183099</v>
      </c>
      <c r="AB54" s="5">
        <f t="shared" si="18"/>
        <v>1.2302816901408451</v>
      </c>
      <c r="AC54" s="1"/>
      <c r="AD54" s="5"/>
      <c r="AE54" s="1"/>
      <c r="AF54" s="5"/>
      <c r="AG54" s="5"/>
      <c r="AH54" s="5"/>
      <c r="AI54" s="5"/>
      <c r="AJ54" s="5"/>
      <c r="AK54" s="5"/>
      <c r="AL54" s="5"/>
      <c r="AM54" s="5"/>
      <c r="AN54" s="1">
        <v>46051.25</v>
      </c>
      <c r="AO54" s="1">
        <v>46051.25</v>
      </c>
      <c r="AP54" s="6">
        <v>40148</v>
      </c>
      <c r="AQ54" s="1">
        <v>355000</v>
      </c>
      <c r="AR54" s="3" t="s">
        <v>88</v>
      </c>
      <c r="AS54" s="1">
        <v>386750</v>
      </c>
      <c r="AT54" s="6">
        <v>38377</v>
      </c>
      <c r="AU54" s="1">
        <v>50000</v>
      </c>
      <c r="AV54" s="6">
        <v>39239</v>
      </c>
      <c r="AW54" s="3" t="s">
        <v>89</v>
      </c>
      <c r="AX54" s="6"/>
      <c r="AY54" s="3" t="s">
        <v>18</v>
      </c>
      <c r="AZ54" s="3">
        <v>92345</v>
      </c>
      <c r="BA54" s="3" t="s">
        <v>116</v>
      </c>
      <c r="BB54" s="1">
        <v>50000</v>
      </c>
      <c r="BD54" s="1">
        <v>79519.37</v>
      </c>
      <c r="BE54" s="1">
        <v>360000</v>
      </c>
      <c r="BG54" s="6"/>
      <c r="BH54" s="1"/>
      <c r="BI54" s="1"/>
      <c r="BM54" s="1">
        <v>504.54</v>
      </c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CB54" s="3" t="s">
        <v>20</v>
      </c>
      <c r="CC54" s="3" t="s">
        <v>21</v>
      </c>
    </row>
    <row r="55" spans="1:83" s="3" customFormat="1" x14ac:dyDescent="0.15">
      <c r="A55" s="19">
        <f t="shared" si="5"/>
        <v>621090</v>
      </c>
      <c r="B55" s="19" t="str">
        <f t="shared" si="6"/>
        <v>1 LAUREL LANE</v>
      </c>
      <c r="C55" s="19" t="str">
        <f t="shared" si="7"/>
        <v>NEWTOWN SQUARE</v>
      </c>
      <c r="D55" s="19" t="str">
        <f t="shared" si="8"/>
        <v>PA</v>
      </c>
      <c r="E55" s="19">
        <f t="shared" si="9"/>
        <v>19073</v>
      </c>
      <c r="F55" s="20">
        <f t="shared" si="11"/>
        <v>735000</v>
      </c>
      <c r="G55" s="23">
        <f t="shared" si="14"/>
        <v>712000</v>
      </c>
      <c r="H55" s="20">
        <v>0</v>
      </c>
      <c r="I55" s="20">
        <f t="shared" si="17"/>
        <v>26670.6</v>
      </c>
      <c r="J55" s="20">
        <v>0</v>
      </c>
      <c r="K55" s="20">
        <f t="shared" si="1"/>
        <v>490.96</v>
      </c>
      <c r="L55" s="20"/>
      <c r="M55" s="22">
        <f t="shared" si="12"/>
        <v>38876</v>
      </c>
      <c r="N55" s="22">
        <f t="shared" si="3"/>
        <v>40999</v>
      </c>
      <c r="O55" s="19">
        <f t="shared" si="10"/>
        <v>69</v>
      </c>
      <c r="P55" s="24">
        <f t="shared" si="19"/>
        <v>-3670.5999999999767</v>
      </c>
      <c r="Q55" s="24">
        <f t="shared" si="20"/>
        <v>0</v>
      </c>
      <c r="R55" s="3">
        <v>621090</v>
      </c>
      <c r="S55" s="3" t="s">
        <v>16</v>
      </c>
      <c r="U55" s="3" t="s">
        <v>233</v>
      </c>
      <c r="V55" s="3" t="s">
        <v>231</v>
      </c>
      <c r="W55" s="3" t="s">
        <v>232</v>
      </c>
      <c r="X55" s="3" t="s">
        <v>43</v>
      </c>
      <c r="Y55" s="1">
        <v>490.96</v>
      </c>
      <c r="Z55" s="3">
        <v>8.4499999999999993</v>
      </c>
      <c r="AA55" s="4">
        <f t="shared" si="21"/>
        <v>0.9580193756727664</v>
      </c>
      <c r="AB55" s="5">
        <f t="shared" si="18"/>
        <v>1.0252960172228203</v>
      </c>
      <c r="AC55" s="1"/>
      <c r="AD55" s="5"/>
      <c r="AE55" s="1"/>
      <c r="AF55" s="5"/>
      <c r="AG55" s="5"/>
      <c r="AH55" s="5"/>
      <c r="AI55" s="5"/>
      <c r="AJ55" s="5"/>
      <c r="AK55" s="5"/>
      <c r="AL55" s="5"/>
      <c r="AM55" s="5"/>
      <c r="AN55" s="1">
        <v>26670.6</v>
      </c>
      <c r="AO55" s="1">
        <v>26670.6</v>
      </c>
      <c r="AP55" s="6">
        <v>42139</v>
      </c>
      <c r="AQ55" s="1">
        <v>743200</v>
      </c>
      <c r="AR55" s="3" t="s">
        <v>88</v>
      </c>
      <c r="AS55" s="1">
        <v>712000</v>
      </c>
      <c r="AT55" s="6">
        <v>38868</v>
      </c>
      <c r="AU55" s="1">
        <v>50000</v>
      </c>
      <c r="AV55" s="6">
        <v>38876</v>
      </c>
      <c r="AW55" s="3" t="s">
        <v>89</v>
      </c>
      <c r="AX55" s="6"/>
      <c r="AY55" s="3" t="s">
        <v>18</v>
      </c>
      <c r="AZ55" s="3">
        <v>19073</v>
      </c>
      <c r="BA55" s="3" t="s">
        <v>234</v>
      </c>
      <c r="BB55" s="1"/>
      <c r="BD55" s="1">
        <v>30453.83</v>
      </c>
      <c r="BE55" s="1">
        <v>735000</v>
      </c>
      <c r="BG55" s="6"/>
      <c r="BH55" s="1"/>
      <c r="BI55" s="1"/>
      <c r="BM55" s="1">
        <v>490.96</v>
      </c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CB55" s="3" t="s">
        <v>20</v>
      </c>
      <c r="CC55" s="3" t="s">
        <v>21</v>
      </c>
    </row>
    <row r="56" spans="1:83" s="3" customFormat="1" x14ac:dyDescent="0.15">
      <c r="A56" s="19">
        <f t="shared" si="5"/>
        <v>621040</v>
      </c>
      <c r="B56" s="19" t="str">
        <f t="shared" si="6"/>
        <v>4806 IDAHO AVE</v>
      </c>
      <c r="C56" s="19" t="str">
        <f t="shared" si="7"/>
        <v>LAS VEGAS</v>
      </c>
      <c r="D56" s="19" t="str">
        <f t="shared" si="8"/>
        <v>NV</v>
      </c>
      <c r="E56" s="19">
        <f t="shared" si="9"/>
        <v>89104</v>
      </c>
      <c r="F56" s="20">
        <f t="shared" si="11"/>
        <v>149000</v>
      </c>
      <c r="G56" s="23">
        <f t="shared" si="14"/>
        <v>147910</v>
      </c>
      <c r="H56" s="20">
        <v>0</v>
      </c>
      <c r="I56" s="20">
        <f t="shared" si="17"/>
        <v>10995.45</v>
      </c>
      <c r="J56" s="20">
        <v>0</v>
      </c>
      <c r="K56" s="20">
        <f t="shared" si="1"/>
        <v>124.12</v>
      </c>
      <c r="L56" s="20">
        <f t="shared" si="2"/>
        <v>12051</v>
      </c>
      <c r="M56" s="22">
        <f t="shared" si="12"/>
        <v>38450</v>
      </c>
      <c r="N56" s="22">
        <f t="shared" si="3"/>
        <v>42063</v>
      </c>
      <c r="O56" s="19">
        <f t="shared" si="10"/>
        <v>118</v>
      </c>
      <c r="P56" s="24">
        <f t="shared" si="19"/>
        <v>-9905.4500000000116</v>
      </c>
      <c r="Q56" s="24">
        <f t="shared" si="20"/>
        <v>0</v>
      </c>
      <c r="R56" s="3">
        <v>621040</v>
      </c>
      <c r="S56" s="3" t="s">
        <v>16</v>
      </c>
      <c r="U56" s="3" t="s">
        <v>173</v>
      </c>
      <c r="V56" s="3" t="s">
        <v>235</v>
      </c>
      <c r="W56" s="3" t="s">
        <v>123</v>
      </c>
      <c r="X56" s="3" t="s">
        <v>124</v>
      </c>
      <c r="Y56" s="1">
        <v>124.12</v>
      </c>
      <c r="Z56" s="3">
        <v>6</v>
      </c>
      <c r="AA56" s="4">
        <f t="shared" si="21"/>
        <v>0.97437417654808955</v>
      </c>
      <c r="AB56" s="5">
        <f t="shared" si="18"/>
        <v>1.0623188405797102</v>
      </c>
      <c r="AC56" s="1"/>
      <c r="AD56" s="5"/>
      <c r="AE56" s="1"/>
      <c r="AF56" s="5"/>
      <c r="AG56" s="5"/>
      <c r="AH56" s="5"/>
      <c r="AI56" s="5"/>
      <c r="AJ56" s="5"/>
      <c r="AK56" s="5"/>
      <c r="AL56" s="5"/>
      <c r="AM56" s="5"/>
      <c r="AN56" s="1">
        <v>10995.45</v>
      </c>
      <c r="AO56" s="1">
        <v>10995.45</v>
      </c>
      <c r="AP56" s="6">
        <v>40658</v>
      </c>
      <c r="AQ56" s="1">
        <v>151800</v>
      </c>
      <c r="AR56" s="3" t="s">
        <v>88</v>
      </c>
      <c r="AS56" s="1">
        <v>147910</v>
      </c>
      <c r="AT56" s="6">
        <v>38120</v>
      </c>
      <c r="AU56" s="1">
        <v>13350</v>
      </c>
      <c r="AV56" s="6">
        <v>38450</v>
      </c>
      <c r="AW56" s="3" t="s">
        <v>89</v>
      </c>
      <c r="AX56" s="6"/>
      <c r="AY56" s="3" t="s">
        <v>18</v>
      </c>
      <c r="AZ56" s="3">
        <v>89104</v>
      </c>
      <c r="BA56" s="3" t="s">
        <v>126</v>
      </c>
      <c r="BB56" s="1">
        <v>12051</v>
      </c>
      <c r="BD56" s="1">
        <v>15570.69</v>
      </c>
      <c r="BE56" s="1">
        <v>149000</v>
      </c>
      <c r="BG56" s="6"/>
      <c r="BH56" s="1"/>
      <c r="BI56" s="1"/>
      <c r="BM56" s="1">
        <v>124.12</v>
      </c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CB56" s="3" t="s">
        <v>20</v>
      </c>
      <c r="CC56" s="3" t="s">
        <v>21</v>
      </c>
    </row>
    <row r="57" spans="1:83" s="3" customFormat="1" x14ac:dyDescent="0.15">
      <c r="A57" s="19">
        <f t="shared" si="5"/>
        <v>606600</v>
      </c>
      <c r="B57" s="19" t="str">
        <f t="shared" si="6"/>
        <v>4636 SANDERS DRIVE NORTHEAST</v>
      </c>
      <c r="C57" s="19" t="str">
        <f t="shared" si="7"/>
        <v>ROANOKE</v>
      </c>
      <c r="D57" s="19" t="str">
        <f t="shared" si="8"/>
        <v>VA</v>
      </c>
      <c r="E57" s="19">
        <f t="shared" si="9"/>
        <v>24019</v>
      </c>
      <c r="F57" s="20">
        <f t="shared" si="11"/>
        <v>103000</v>
      </c>
      <c r="G57" s="23">
        <f t="shared" si="14"/>
        <v>102280</v>
      </c>
      <c r="H57" s="20">
        <v>0</v>
      </c>
      <c r="I57" s="20">
        <f t="shared" si="17"/>
        <v>22445.4</v>
      </c>
      <c r="J57" s="20">
        <v>0</v>
      </c>
      <c r="K57" s="20">
        <f t="shared" si="1"/>
        <v>263.02</v>
      </c>
      <c r="L57" s="20">
        <f t="shared" si="2"/>
        <v>25570</v>
      </c>
      <c r="M57" s="22"/>
      <c r="N57" s="22" t="str">
        <f t="shared" si="3"/>
        <v/>
      </c>
      <c r="O57" s="19" t="str">
        <f t="shared" si="10"/>
        <v/>
      </c>
      <c r="P57" s="24">
        <f t="shared" si="19"/>
        <v>-21725.399999999994</v>
      </c>
      <c r="Q57" s="24">
        <f t="shared" si="20"/>
        <v>0</v>
      </c>
      <c r="R57" s="3">
        <v>606600</v>
      </c>
      <c r="S57" s="3" t="s">
        <v>62</v>
      </c>
      <c r="T57" s="3" t="s">
        <v>63</v>
      </c>
      <c r="U57" s="3" t="s">
        <v>238</v>
      </c>
      <c r="V57" s="3" t="s">
        <v>236</v>
      </c>
      <c r="W57" s="3" t="s">
        <v>237</v>
      </c>
      <c r="X57" s="3" t="s">
        <v>68</v>
      </c>
      <c r="Y57" s="1">
        <v>263.02</v>
      </c>
      <c r="Z57" s="3">
        <v>12</v>
      </c>
      <c r="AA57" s="4">
        <f t="shared" si="21"/>
        <v>0.97688634192932189</v>
      </c>
      <c r="AB57" s="5">
        <f t="shared" si="18"/>
        <v>0.97688634192932189</v>
      </c>
      <c r="AC57" s="1"/>
      <c r="AD57" s="5"/>
      <c r="AE57" s="1"/>
      <c r="AF57" s="5"/>
      <c r="AG57" s="5"/>
      <c r="AH57" s="5"/>
      <c r="AI57" s="5"/>
      <c r="AJ57" s="5"/>
      <c r="AK57" s="5"/>
      <c r="AL57" s="5"/>
      <c r="AM57" s="5"/>
      <c r="AN57" s="1">
        <v>22445.4</v>
      </c>
      <c r="AO57" s="1">
        <v>22445.4</v>
      </c>
      <c r="AP57" s="6">
        <v>42979</v>
      </c>
      <c r="AQ57" s="1">
        <v>104700</v>
      </c>
      <c r="AR57" s="3" t="s">
        <v>88</v>
      </c>
      <c r="AS57" s="1">
        <v>102280</v>
      </c>
      <c r="AT57" s="6">
        <v>38708</v>
      </c>
      <c r="AU57" s="1"/>
      <c r="AW57" s="3" t="s">
        <v>89</v>
      </c>
      <c r="AX57" s="6">
        <v>42984</v>
      </c>
      <c r="AY57" s="3" t="s">
        <v>18</v>
      </c>
      <c r="AZ57" s="3">
        <v>24019</v>
      </c>
      <c r="BA57" s="3" t="s">
        <v>239</v>
      </c>
      <c r="BB57" s="1">
        <v>25570</v>
      </c>
      <c r="BC57" s="6">
        <v>38749</v>
      </c>
      <c r="BD57" s="1">
        <v>22669.85</v>
      </c>
      <c r="BE57" s="1">
        <v>103000</v>
      </c>
      <c r="BF57" s="3" t="s">
        <v>63</v>
      </c>
      <c r="BG57" s="6">
        <v>43009</v>
      </c>
      <c r="BH57" s="1">
        <v>263.02</v>
      </c>
      <c r="BI57" s="1">
        <v>3156.24</v>
      </c>
      <c r="BJ57" s="3">
        <v>3</v>
      </c>
      <c r="BK57" s="3">
        <v>3</v>
      </c>
      <c r="BL57" s="3">
        <v>3</v>
      </c>
      <c r="BM57" s="1">
        <v>263.02</v>
      </c>
      <c r="BN57" s="1">
        <v>263.02</v>
      </c>
      <c r="BO57" s="1">
        <v>263.02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3">
        <v>0</v>
      </c>
      <c r="CA57" s="3">
        <v>0</v>
      </c>
      <c r="CB57" s="3" t="s">
        <v>20</v>
      </c>
      <c r="CC57" s="3" t="s">
        <v>21</v>
      </c>
    </row>
    <row r="58" spans="1:83" s="3" customFormat="1" hidden="1" x14ac:dyDescent="0.15">
      <c r="A58" s="19">
        <f t="shared" si="5"/>
        <v>560908</v>
      </c>
      <c r="B58" s="19" t="str">
        <f t="shared" si="6"/>
        <v>515 E 91ST PLACE</v>
      </c>
      <c r="C58" s="19" t="str">
        <f t="shared" si="7"/>
        <v>CHICAGO</v>
      </c>
      <c r="D58" s="19" t="str">
        <f t="shared" si="8"/>
        <v>IL</v>
      </c>
      <c r="E58" s="19">
        <f t="shared" si="9"/>
        <v>60619</v>
      </c>
      <c r="F58" s="20"/>
      <c r="G58" s="23">
        <f t="shared" si="14"/>
        <v>100000</v>
      </c>
      <c r="H58" s="20">
        <v>0</v>
      </c>
      <c r="I58" s="20">
        <f t="shared" si="17"/>
        <v>16079.43</v>
      </c>
      <c r="J58" s="20">
        <v>0</v>
      </c>
      <c r="K58" s="20">
        <f t="shared" si="1"/>
        <v>71.67</v>
      </c>
      <c r="L58" s="20">
        <f t="shared" si="2"/>
        <v>17000</v>
      </c>
      <c r="M58" s="22">
        <f t="shared" si="12"/>
        <v>39994</v>
      </c>
      <c r="N58" s="22">
        <f t="shared" si="3"/>
        <v>50040</v>
      </c>
      <c r="O58" s="19">
        <f t="shared" si="10"/>
        <v>330</v>
      </c>
      <c r="P58" s="21"/>
      <c r="Q58" s="21"/>
      <c r="R58" s="3">
        <v>560908</v>
      </c>
      <c r="S58" s="3" t="s">
        <v>16</v>
      </c>
      <c r="U58" s="3" t="s">
        <v>243</v>
      </c>
      <c r="V58" s="3" t="s">
        <v>240</v>
      </c>
      <c r="W58" s="3" t="s">
        <v>241</v>
      </c>
      <c r="X58" s="3" t="s">
        <v>242</v>
      </c>
      <c r="Y58" s="1">
        <v>71.67</v>
      </c>
      <c r="Z58" s="3">
        <v>3</v>
      </c>
      <c r="AA58" s="4">
        <f t="shared" si="21"/>
        <v>1</v>
      </c>
      <c r="AB58" s="5">
        <f t="shared" si="18"/>
        <v>1.17</v>
      </c>
      <c r="AC58" s="1"/>
      <c r="AD58" s="5"/>
      <c r="AE58" s="1"/>
      <c r="AF58" s="5"/>
      <c r="AG58" s="5"/>
      <c r="AH58" s="5"/>
      <c r="AI58" s="5"/>
      <c r="AJ58" s="5"/>
      <c r="AK58" s="5"/>
      <c r="AL58" s="5"/>
      <c r="AM58" s="5"/>
      <c r="AN58" s="1">
        <v>16079.43</v>
      </c>
      <c r="AO58" s="1">
        <v>16079.43</v>
      </c>
      <c r="AP58" s="6">
        <v>40729</v>
      </c>
      <c r="AQ58" s="1">
        <v>100000</v>
      </c>
      <c r="AR58" s="3" t="s">
        <v>88</v>
      </c>
      <c r="AS58" s="1">
        <v>100000</v>
      </c>
      <c r="AT58" s="6">
        <v>39129</v>
      </c>
      <c r="AU58" s="1">
        <v>17000</v>
      </c>
      <c r="AV58" s="6">
        <v>39994</v>
      </c>
      <c r="AW58" s="3" t="s">
        <v>89</v>
      </c>
      <c r="AX58" s="6"/>
      <c r="AY58" s="3" t="s">
        <v>18</v>
      </c>
      <c r="AZ58" s="3">
        <v>60619</v>
      </c>
      <c r="BA58" s="3" t="s">
        <v>244</v>
      </c>
      <c r="BB58" s="1">
        <v>17000</v>
      </c>
      <c r="BC58" s="6">
        <v>37196</v>
      </c>
      <c r="BD58" s="1">
        <v>19085.169999999998</v>
      </c>
      <c r="BE58" s="1"/>
      <c r="BG58" s="6"/>
      <c r="BH58" s="1"/>
      <c r="BI58" s="1"/>
      <c r="BM58" s="1">
        <v>71.67</v>
      </c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CB58" s="3" t="s">
        <v>20</v>
      </c>
      <c r="CC58" s="3" t="s">
        <v>245</v>
      </c>
    </row>
    <row r="59" spans="1:83" s="3" customFormat="1" x14ac:dyDescent="0.15">
      <c r="A59" s="19">
        <f t="shared" si="5"/>
        <v>620990</v>
      </c>
      <c r="B59" s="19" t="str">
        <f t="shared" si="6"/>
        <v>2727 BUTTONWILLOW AVE</v>
      </c>
      <c r="C59" s="19" t="str">
        <f t="shared" si="7"/>
        <v>STOCKTON</v>
      </c>
      <c r="D59" s="19" t="str">
        <f t="shared" si="8"/>
        <v>CA</v>
      </c>
      <c r="E59" s="19">
        <f t="shared" si="9"/>
        <v>95207</v>
      </c>
      <c r="F59" s="20">
        <f t="shared" si="11"/>
        <v>240000</v>
      </c>
      <c r="G59" s="23">
        <f t="shared" si="14"/>
        <v>270000</v>
      </c>
      <c r="H59" s="20">
        <v>0</v>
      </c>
      <c r="I59" s="20">
        <f t="shared" si="17"/>
        <v>59623.15</v>
      </c>
      <c r="J59" s="20">
        <v>0</v>
      </c>
      <c r="K59" s="20">
        <f t="shared" si="1"/>
        <v>200.07</v>
      </c>
      <c r="L59" s="20"/>
      <c r="M59" s="22">
        <f t="shared" si="12"/>
        <v>38933</v>
      </c>
      <c r="N59" s="22">
        <f t="shared" si="3"/>
        <v>53174</v>
      </c>
      <c r="O59" s="19">
        <f t="shared" si="10"/>
        <v>467</v>
      </c>
      <c r="P59" s="24">
        <f>F59-(I59+G59)</f>
        <v>-89623.150000000023</v>
      </c>
      <c r="Q59" s="24">
        <f>IF(P59&gt;0,1,0)</f>
        <v>0</v>
      </c>
      <c r="R59" s="3">
        <v>620990</v>
      </c>
      <c r="S59" s="3" t="s">
        <v>16</v>
      </c>
      <c r="U59" s="3" t="s">
        <v>248</v>
      </c>
      <c r="V59" s="3" t="s">
        <v>246</v>
      </c>
      <c r="W59" s="3" t="s">
        <v>247</v>
      </c>
      <c r="X59" s="3" t="s">
        <v>15</v>
      </c>
      <c r="Y59" s="1">
        <v>200.07</v>
      </c>
      <c r="Z59" s="3">
        <v>2.5</v>
      </c>
      <c r="AA59" s="4">
        <f t="shared" si="21"/>
        <v>1.0033444816053512</v>
      </c>
      <c r="AB59" s="5">
        <f t="shared" si="18"/>
        <v>1.2039947974730583</v>
      </c>
      <c r="AC59" s="1"/>
      <c r="AD59" s="5"/>
      <c r="AE59" s="1"/>
      <c r="AF59" s="5"/>
      <c r="AG59" s="5"/>
      <c r="AH59" s="5"/>
      <c r="AI59" s="5"/>
      <c r="AJ59" s="5"/>
      <c r="AK59" s="5"/>
      <c r="AL59" s="5"/>
      <c r="AM59" s="5"/>
      <c r="AN59" s="1">
        <v>59623.15</v>
      </c>
      <c r="AO59" s="1">
        <v>59623.15</v>
      </c>
      <c r="AP59" s="6">
        <v>42005</v>
      </c>
      <c r="AQ59" s="1">
        <v>269100</v>
      </c>
      <c r="AR59" s="3" t="s">
        <v>88</v>
      </c>
      <c r="AS59" s="1">
        <v>270000</v>
      </c>
      <c r="AT59" s="14">
        <v>38933</v>
      </c>
      <c r="AU59" s="1">
        <v>53995</v>
      </c>
      <c r="AV59" s="6">
        <v>38933</v>
      </c>
      <c r="AW59" s="3" t="s">
        <v>249</v>
      </c>
      <c r="AX59" s="6"/>
      <c r="AY59" s="3" t="s">
        <v>18</v>
      </c>
      <c r="AZ59" s="3">
        <v>95207</v>
      </c>
      <c r="BA59" s="3" t="s">
        <v>250</v>
      </c>
      <c r="BB59" s="1"/>
      <c r="BD59" s="1">
        <v>63980.08</v>
      </c>
      <c r="BE59" s="1">
        <v>240000</v>
      </c>
      <c r="BG59" s="6"/>
      <c r="BH59" s="1"/>
      <c r="BI59" s="1"/>
      <c r="BM59" s="1">
        <v>200.07</v>
      </c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CB59" s="3" t="s">
        <v>20</v>
      </c>
      <c r="CC59" s="3" t="s">
        <v>21</v>
      </c>
    </row>
    <row r="60" spans="1:83" s="3" customFormat="1" hidden="1" x14ac:dyDescent="0.15">
      <c r="A60" s="19">
        <f t="shared" si="5"/>
        <v>621194</v>
      </c>
      <c r="B60" s="19" t="str">
        <f t="shared" si="6"/>
        <v>4351 FOXWORTH LANE</v>
      </c>
      <c r="C60" s="19" t="str">
        <f t="shared" si="7"/>
        <v>MECHANICSVILLE</v>
      </c>
      <c r="D60" s="19" t="str">
        <f t="shared" si="8"/>
        <v>VA</v>
      </c>
      <c r="E60" s="19">
        <f t="shared" si="9"/>
        <v>23111</v>
      </c>
      <c r="F60" s="20"/>
      <c r="G60" s="23">
        <f t="shared" si="14"/>
        <v>416999</v>
      </c>
      <c r="H60" s="20">
        <v>0</v>
      </c>
      <c r="I60" s="20">
        <f t="shared" si="17"/>
        <v>67607.62</v>
      </c>
      <c r="J60" s="20">
        <v>0</v>
      </c>
      <c r="K60" s="20">
        <f t="shared" si="1"/>
        <v>645.13</v>
      </c>
      <c r="L60" s="20"/>
      <c r="M60" s="22">
        <f t="shared" si="12"/>
        <v>39623</v>
      </c>
      <c r="N60" s="22">
        <f t="shared" si="3"/>
        <v>44074</v>
      </c>
      <c r="O60" s="19">
        <f t="shared" si="10"/>
        <v>146</v>
      </c>
      <c r="P60" s="21"/>
      <c r="Q60" s="21"/>
      <c r="R60" s="3">
        <v>621194</v>
      </c>
      <c r="S60" s="3" t="s">
        <v>62</v>
      </c>
      <c r="T60" s="3" t="s">
        <v>252</v>
      </c>
      <c r="U60" s="3" t="s">
        <v>253</v>
      </c>
      <c r="V60" s="3" t="s">
        <v>251</v>
      </c>
      <c r="W60" s="3" t="s">
        <v>154</v>
      </c>
      <c r="X60" s="3" t="s">
        <v>68</v>
      </c>
      <c r="Y60" s="1">
        <v>645.13</v>
      </c>
      <c r="Z60" s="3">
        <v>5.75</v>
      </c>
      <c r="AA60" s="4">
        <f t="shared" si="21"/>
        <v>1.0342237103174603</v>
      </c>
      <c r="AB60" s="5">
        <f t="shared" si="18"/>
        <v>1.1086284722222222</v>
      </c>
      <c r="AC60" s="1"/>
      <c r="AD60" s="5"/>
      <c r="AE60" s="1"/>
      <c r="AF60" s="5"/>
      <c r="AG60" s="5"/>
      <c r="AH60" s="5"/>
      <c r="AI60" s="5"/>
      <c r="AJ60" s="5"/>
      <c r="AK60" s="5"/>
      <c r="AL60" s="5"/>
      <c r="AM60" s="5"/>
      <c r="AN60" s="1">
        <v>67607.62</v>
      </c>
      <c r="AO60" s="1">
        <v>67607.62</v>
      </c>
      <c r="AP60" s="6">
        <v>42901</v>
      </c>
      <c r="AQ60" s="1">
        <v>403200</v>
      </c>
      <c r="AR60" s="3" t="s">
        <v>88</v>
      </c>
      <c r="AS60" s="1">
        <v>416999</v>
      </c>
      <c r="AT60" s="6">
        <v>39623</v>
      </c>
      <c r="AU60" s="1">
        <v>30000</v>
      </c>
      <c r="AV60" s="6">
        <v>39623</v>
      </c>
      <c r="AW60" s="3" t="s">
        <v>254</v>
      </c>
      <c r="AX60" s="6">
        <v>42906</v>
      </c>
      <c r="AY60" s="3" t="s">
        <v>18</v>
      </c>
      <c r="AZ60" s="3">
        <v>23111</v>
      </c>
      <c r="BA60" s="3" t="s">
        <v>157</v>
      </c>
      <c r="BB60" s="1"/>
      <c r="BD60" s="1">
        <v>68227.92</v>
      </c>
      <c r="BE60" s="1"/>
      <c r="BF60" s="3" t="s">
        <v>252</v>
      </c>
      <c r="BG60" s="6">
        <v>42901</v>
      </c>
      <c r="BH60" s="1">
        <v>645.13</v>
      </c>
      <c r="BI60" s="1">
        <v>7741.56</v>
      </c>
      <c r="BJ60" s="3">
        <v>0</v>
      </c>
      <c r="BK60" s="3">
        <v>1</v>
      </c>
      <c r="BL60" s="3">
        <v>1</v>
      </c>
      <c r="BM60" s="1">
        <v>645.13</v>
      </c>
      <c r="BN60" s="1">
        <v>0</v>
      </c>
      <c r="BO60" s="1">
        <v>0</v>
      </c>
      <c r="BP60" s="1">
        <v>1000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3">
        <v>0</v>
      </c>
      <c r="CA60" s="3">
        <v>0</v>
      </c>
      <c r="CB60" s="3" t="s">
        <v>20</v>
      </c>
      <c r="CC60" s="3" t="s">
        <v>21</v>
      </c>
    </row>
    <row r="61" spans="1:83" s="3" customFormat="1" x14ac:dyDescent="0.15">
      <c r="A61" s="19">
        <f t="shared" si="5"/>
        <v>620992</v>
      </c>
      <c r="B61" s="19" t="str">
        <f t="shared" si="6"/>
        <v>2552 BEATRICE LN</v>
      </c>
      <c r="C61" s="19" t="str">
        <f t="shared" si="7"/>
        <v>MODESTO</v>
      </c>
      <c r="D61" s="19" t="str">
        <f t="shared" si="8"/>
        <v>CA</v>
      </c>
      <c r="E61" s="19">
        <f t="shared" si="9"/>
        <v>95355</v>
      </c>
      <c r="F61" s="20">
        <f t="shared" si="11"/>
        <v>270000</v>
      </c>
      <c r="G61" s="23">
        <f t="shared" si="14"/>
        <v>305000</v>
      </c>
      <c r="H61" s="20">
        <v>0</v>
      </c>
      <c r="I61" s="20">
        <f t="shared" si="17"/>
        <v>67669.539999999994</v>
      </c>
      <c r="J61" s="20">
        <v>0</v>
      </c>
      <c r="K61" s="20">
        <f t="shared" si="1"/>
        <v>426.55</v>
      </c>
      <c r="L61" s="20">
        <f t="shared" si="2"/>
        <v>68950</v>
      </c>
      <c r="M61" s="22">
        <f t="shared" si="12"/>
        <v>38937</v>
      </c>
      <c r="N61" s="22">
        <f t="shared" si="3"/>
        <v>46904</v>
      </c>
      <c r="O61" s="19">
        <f t="shared" si="10"/>
        <v>261</v>
      </c>
      <c r="P61" s="24">
        <f t="shared" ref="P61:P69" si="22">F61-(I61+G61)</f>
        <v>-102669.53999999998</v>
      </c>
      <c r="Q61" s="24">
        <f t="shared" ref="Q61:Q69" si="23">IF(P61&gt;0,1,0)</f>
        <v>0</v>
      </c>
      <c r="R61" s="3">
        <v>620992</v>
      </c>
      <c r="S61" s="3" t="s">
        <v>16</v>
      </c>
      <c r="U61" s="3" t="s">
        <v>257</v>
      </c>
      <c r="V61" s="3" t="s">
        <v>255</v>
      </c>
      <c r="W61" s="3" t="s">
        <v>256</v>
      </c>
      <c r="X61" s="3" t="s">
        <v>15</v>
      </c>
      <c r="Y61" s="1">
        <v>426.55</v>
      </c>
      <c r="Z61" s="3">
        <v>5</v>
      </c>
      <c r="AA61" s="4">
        <f t="shared" si="21"/>
        <v>1.1509433962264151</v>
      </c>
      <c r="AB61" s="5">
        <f t="shared" si="18"/>
        <v>1.4111320754716981</v>
      </c>
      <c r="AC61" s="1"/>
      <c r="AD61" s="5"/>
      <c r="AE61" s="1"/>
      <c r="AF61" s="5"/>
      <c r="AG61" s="5"/>
      <c r="AH61" s="5"/>
      <c r="AI61" s="5"/>
      <c r="AJ61" s="5"/>
      <c r="AK61" s="5"/>
      <c r="AL61" s="5"/>
      <c r="AM61" s="5"/>
      <c r="AN61" s="1">
        <v>67669.539999999994</v>
      </c>
      <c r="AO61" s="1">
        <v>67669.539999999994</v>
      </c>
      <c r="AP61" s="6">
        <v>40198</v>
      </c>
      <c r="AQ61" s="1">
        <v>265000</v>
      </c>
      <c r="AR61" s="3" t="s">
        <v>88</v>
      </c>
      <c r="AS61" s="1">
        <v>305000</v>
      </c>
      <c r="AT61" s="14">
        <v>38573</v>
      </c>
      <c r="AU61" s="1">
        <v>68950</v>
      </c>
      <c r="AV61" s="6">
        <v>38937</v>
      </c>
      <c r="AW61" s="3" t="s">
        <v>89</v>
      </c>
      <c r="AX61" s="6"/>
      <c r="AY61" s="3" t="s">
        <v>18</v>
      </c>
      <c r="AZ61" s="3">
        <v>95355</v>
      </c>
      <c r="BA61" s="3" t="s">
        <v>142</v>
      </c>
      <c r="BB61" s="1">
        <v>68950</v>
      </c>
      <c r="BD61" s="1">
        <v>94766.27</v>
      </c>
      <c r="BE61" s="1">
        <v>270000</v>
      </c>
      <c r="BG61" s="6"/>
      <c r="BH61" s="1"/>
      <c r="BI61" s="1"/>
      <c r="BM61" s="1">
        <v>426.55</v>
      </c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CB61" s="3" t="s">
        <v>20</v>
      </c>
      <c r="CC61" s="3" t="s">
        <v>21</v>
      </c>
      <c r="CE61" s="3" t="s">
        <v>258</v>
      </c>
    </row>
    <row r="62" spans="1:83" s="3" customFormat="1" x14ac:dyDescent="0.15">
      <c r="A62" s="19">
        <f t="shared" si="5"/>
        <v>621054</v>
      </c>
      <c r="B62" s="19" t="str">
        <f t="shared" si="6"/>
        <v>3146S 9100 W</v>
      </c>
      <c r="C62" s="19" t="str">
        <f t="shared" si="7"/>
        <v>CEDAR CITY</v>
      </c>
      <c r="D62" s="19" t="str">
        <f t="shared" si="8"/>
        <v>UT</v>
      </c>
      <c r="E62" s="19">
        <f t="shared" si="9"/>
        <v>84720</v>
      </c>
      <c r="F62" s="20">
        <f t="shared" si="11"/>
        <v>300000</v>
      </c>
      <c r="G62" s="23">
        <f t="shared" si="14"/>
        <v>298500</v>
      </c>
      <c r="H62" s="20">
        <v>0</v>
      </c>
      <c r="I62" s="20">
        <f t="shared" si="17"/>
        <v>49960.97</v>
      </c>
      <c r="J62" s="20">
        <v>0</v>
      </c>
      <c r="K62" s="20">
        <f t="shared" si="1"/>
        <v>435.72</v>
      </c>
      <c r="L62" s="20">
        <f t="shared" si="2"/>
        <v>51365</v>
      </c>
      <c r="M62" s="22">
        <f t="shared" si="12"/>
        <v>39581</v>
      </c>
      <c r="N62" s="22">
        <f t="shared" si="3"/>
        <v>45322</v>
      </c>
      <c r="O62" s="19">
        <f t="shared" si="10"/>
        <v>188</v>
      </c>
      <c r="P62" s="24">
        <f t="shared" si="22"/>
        <v>-48460.969999999972</v>
      </c>
      <c r="Q62" s="24">
        <f t="shared" si="23"/>
        <v>0</v>
      </c>
      <c r="R62" s="3">
        <v>621054</v>
      </c>
      <c r="S62" s="3" t="s">
        <v>16</v>
      </c>
      <c r="U62" s="3" t="s">
        <v>262</v>
      </c>
      <c r="V62" s="3" t="s">
        <v>259</v>
      </c>
      <c r="W62" s="3" t="s">
        <v>260</v>
      </c>
      <c r="X62" s="3" t="s">
        <v>261</v>
      </c>
      <c r="Y62" s="1">
        <v>435.72</v>
      </c>
      <c r="Z62" s="3">
        <v>6.9</v>
      </c>
      <c r="AA62" s="4">
        <f t="shared" si="21"/>
        <v>1.0629357680556644</v>
      </c>
      <c r="AB62" s="5">
        <f t="shared" si="18"/>
        <v>1.2498842699750023</v>
      </c>
      <c r="AC62" s="1"/>
      <c r="AD62" s="5"/>
      <c r="AE62" s="1"/>
      <c r="AF62" s="5"/>
      <c r="AG62" s="5"/>
      <c r="AH62" s="5"/>
      <c r="AI62" s="5"/>
      <c r="AJ62" s="5"/>
      <c r="AK62" s="5"/>
      <c r="AL62" s="5"/>
      <c r="AM62" s="5"/>
      <c r="AN62" s="1">
        <v>49960.97</v>
      </c>
      <c r="AO62" s="1">
        <v>49960.97</v>
      </c>
      <c r="AP62" s="6">
        <v>40658</v>
      </c>
      <c r="AQ62" s="1">
        <v>280826</v>
      </c>
      <c r="AR62" s="3" t="s">
        <v>88</v>
      </c>
      <c r="AS62" s="1">
        <v>298500</v>
      </c>
      <c r="AT62" s="6">
        <v>39386</v>
      </c>
      <c r="AU62" s="1">
        <v>52500</v>
      </c>
      <c r="AV62" s="6">
        <v>39581</v>
      </c>
      <c r="AW62" s="3" t="s">
        <v>89</v>
      </c>
      <c r="AX62" s="6"/>
      <c r="AY62" s="3" t="s">
        <v>18</v>
      </c>
      <c r="AZ62" s="3">
        <v>84720</v>
      </c>
      <c r="BA62" s="3" t="s">
        <v>263</v>
      </c>
      <c r="BB62" s="1">
        <v>51365</v>
      </c>
      <c r="BD62" s="1">
        <v>73302.509999999995</v>
      </c>
      <c r="BE62" s="1">
        <v>300000</v>
      </c>
      <c r="BG62" s="6"/>
      <c r="BH62" s="1"/>
      <c r="BI62" s="1"/>
      <c r="BM62" s="1">
        <v>435.72</v>
      </c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CB62" s="3" t="s">
        <v>20</v>
      </c>
      <c r="CC62" s="3" t="s">
        <v>21</v>
      </c>
    </row>
    <row r="63" spans="1:83" s="3" customFormat="1" x14ac:dyDescent="0.15">
      <c r="A63" s="19">
        <f t="shared" si="5"/>
        <v>621063</v>
      </c>
      <c r="B63" s="19" t="str">
        <f t="shared" si="6"/>
        <v>1095 DEVON LAKE ST</v>
      </c>
      <c r="C63" s="19" t="str">
        <f t="shared" si="7"/>
        <v>LAS VEGAS</v>
      </c>
      <c r="D63" s="19" t="str">
        <f t="shared" si="8"/>
        <v>NV</v>
      </c>
      <c r="E63" s="19">
        <f t="shared" si="9"/>
        <v>89110</v>
      </c>
      <c r="F63" s="20">
        <f t="shared" si="11"/>
        <v>270000</v>
      </c>
      <c r="G63" s="23">
        <f t="shared" si="14"/>
        <v>332000</v>
      </c>
      <c r="H63" s="20">
        <v>0</v>
      </c>
      <c r="I63" s="20">
        <f t="shared" si="17"/>
        <v>40329.47</v>
      </c>
      <c r="J63" s="20">
        <v>0</v>
      </c>
      <c r="K63" s="20">
        <f t="shared" si="1"/>
        <v>368.07</v>
      </c>
      <c r="L63" s="20"/>
      <c r="M63" s="22">
        <f t="shared" si="12"/>
        <v>38838</v>
      </c>
      <c r="N63" s="22">
        <f t="shared" si="3"/>
        <v>43524</v>
      </c>
      <c r="O63" s="19">
        <f t="shared" si="10"/>
        <v>153</v>
      </c>
      <c r="P63" s="24">
        <f t="shared" si="22"/>
        <v>-102329.46999999997</v>
      </c>
      <c r="Q63" s="24">
        <f t="shared" si="23"/>
        <v>0</v>
      </c>
      <c r="R63" s="3">
        <v>621063</v>
      </c>
      <c r="S63" s="3" t="s">
        <v>16</v>
      </c>
      <c r="U63" s="3" t="s">
        <v>265</v>
      </c>
      <c r="V63" s="3" t="s">
        <v>264</v>
      </c>
      <c r="W63" s="3" t="s">
        <v>123</v>
      </c>
      <c r="X63" s="3" t="s">
        <v>124</v>
      </c>
      <c r="Y63" s="1">
        <v>368.07</v>
      </c>
      <c r="Z63" s="3">
        <v>5.5</v>
      </c>
      <c r="AA63" s="4">
        <f t="shared" si="21"/>
        <v>1.216117216117216</v>
      </c>
      <c r="AB63" s="5">
        <f t="shared" si="18"/>
        <v>1.4358974358974359</v>
      </c>
      <c r="AC63" s="1"/>
      <c r="AD63" s="5"/>
      <c r="AE63" s="1"/>
      <c r="AF63" s="5"/>
      <c r="AG63" s="5"/>
      <c r="AH63" s="5"/>
      <c r="AI63" s="5"/>
      <c r="AJ63" s="5"/>
      <c r="AK63" s="5"/>
      <c r="AL63" s="5"/>
      <c r="AM63" s="5"/>
      <c r="AN63" s="1">
        <v>40329.47</v>
      </c>
      <c r="AO63" s="1">
        <v>40329.47</v>
      </c>
      <c r="AP63" s="6">
        <v>39831</v>
      </c>
      <c r="AQ63" s="1">
        <v>273000</v>
      </c>
      <c r="AR63" s="3" t="s">
        <v>88</v>
      </c>
      <c r="AS63" s="1">
        <v>332000</v>
      </c>
      <c r="AT63" s="6">
        <v>38562</v>
      </c>
      <c r="AU63" s="1">
        <v>60000</v>
      </c>
      <c r="AV63" s="6">
        <v>38838</v>
      </c>
      <c r="AW63" s="3" t="s">
        <v>89</v>
      </c>
      <c r="AX63" s="6"/>
      <c r="AY63" s="3" t="s">
        <v>18</v>
      </c>
      <c r="AZ63" s="3">
        <v>89110</v>
      </c>
      <c r="BA63" s="3" t="s">
        <v>126</v>
      </c>
      <c r="BB63" s="1"/>
      <c r="BD63" s="1">
        <v>59182.93</v>
      </c>
      <c r="BE63" s="1">
        <v>270000</v>
      </c>
      <c r="BG63" s="6">
        <v>39831</v>
      </c>
      <c r="BH63" s="1">
        <v>368.07</v>
      </c>
      <c r="BI63" s="1">
        <v>4416.84</v>
      </c>
      <c r="BJ63" s="3">
        <v>1</v>
      </c>
      <c r="BK63" s="3">
        <v>1</v>
      </c>
      <c r="BL63" s="3">
        <v>1</v>
      </c>
      <c r="BM63" s="1">
        <v>368.07</v>
      </c>
      <c r="BN63" s="1">
        <v>736.14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3">
        <v>0</v>
      </c>
      <c r="CA63" s="3">
        <v>0</v>
      </c>
      <c r="CB63" s="3" t="s">
        <v>20</v>
      </c>
      <c r="CC63" s="3" t="s">
        <v>21</v>
      </c>
    </row>
    <row r="64" spans="1:83" s="3" customFormat="1" x14ac:dyDescent="0.15">
      <c r="A64" s="19">
        <f t="shared" si="5"/>
        <v>621220</v>
      </c>
      <c r="B64" s="19" t="str">
        <f t="shared" si="6"/>
        <v>5851 EAST BONIWOOD TURN</v>
      </c>
      <c r="C64" s="19" t="str">
        <f t="shared" si="7"/>
        <v>CLINTON</v>
      </c>
      <c r="D64" s="19" t="str">
        <f t="shared" si="8"/>
        <v>MD</v>
      </c>
      <c r="E64" s="19">
        <f t="shared" si="9"/>
        <v>20735</v>
      </c>
      <c r="F64" s="20">
        <f t="shared" si="11"/>
        <v>178000</v>
      </c>
      <c r="G64" s="23">
        <f t="shared" si="14"/>
        <v>260000</v>
      </c>
      <c r="H64" s="20">
        <v>0</v>
      </c>
      <c r="I64" s="20">
        <f t="shared" si="17"/>
        <v>27928</v>
      </c>
      <c r="J64" s="20">
        <v>0</v>
      </c>
      <c r="K64" s="20">
        <f t="shared" si="1"/>
        <v>404.8</v>
      </c>
      <c r="L64" s="20"/>
      <c r="M64" s="22">
        <f t="shared" si="12"/>
        <v>38852</v>
      </c>
      <c r="N64" s="22">
        <f t="shared" si="3"/>
        <v>41274</v>
      </c>
      <c r="O64" s="19">
        <f t="shared" si="10"/>
        <v>79</v>
      </c>
      <c r="P64" s="24">
        <f t="shared" si="22"/>
        <v>-109928</v>
      </c>
      <c r="Q64" s="24">
        <f t="shared" si="23"/>
        <v>0</v>
      </c>
      <c r="R64" s="3">
        <v>621220</v>
      </c>
      <c r="S64" s="3" t="s">
        <v>62</v>
      </c>
      <c r="T64" s="3" t="s">
        <v>63</v>
      </c>
      <c r="U64" s="3" t="s">
        <v>167</v>
      </c>
      <c r="V64" s="3" t="s">
        <v>266</v>
      </c>
      <c r="W64" s="3" t="s">
        <v>267</v>
      </c>
      <c r="X64" s="3" t="s">
        <v>268</v>
      </c>
      <c r="Y64" s="1">
        <v>404.8</v>
      </c>
      <c r="Z64" s="3">
        <v>3.99</v>
      </c>
      <c r="AA64" s="4">
        <f t="shared" si="21"/>
        <v>1.4857142857142858</v>
      </c>
      <c r="AB64" s="5">
        <f t="shared" si="18"/>
        <v>1.8571428571428572</v>
      </c>
      <c r="AC64" s="1"/>
      <c r="AD64" s="5"/>
      <c r="AE64" s="1"/>
      <c r="AF64" s="5"/>
      <c r="AG64" s="5"/>
      <c r="AH64" s="5"/>
      <c r="AI64" s="5"/>
      <c r="AJ64" s="5"/>
      <c r="AK64" s="5"/>
      <c r="AL64" s="5"/>
      <c r="AM64" s="5"/>
      <c r="AN64" s="1">
        <v>27928</v>
      </c>
      <c r="AO64" s="1">
        <v>27928</v>
      </c>
      <c r="AP64" s="6">
        <v>42979</v>
      </c>
      <c r="AQ64" s="1">
        <v>175000</v>
      </c>
      <c r="AR64" s="3" t="s">
        <v>88</v>
      </c>
      <c r="AS64" s="1">
        <v>260000</v>
      </c>
      <c r="AT64" s="6">
        <v>38835</v>
      </c>
      <c r="AU64" s="1">
        <v>65000</v>
      </c>
      <c r="AV64" s="6">
        <v>38852</v>
      </c>
      <c r="AW64" s="3" t="s">
        <v>89</v>
      </c>
      <c r="AX64" s="6">
        <v>42951</v>
      </c>
      <c r="AY64" s="3" t="s">
        <v>18</v>
      </c>
      <c r="AZ64" s="3">
        <v>20735</v>
      </c>
      <c r="BA64" s="3" t="s">
        <v>269</v>
      </c>
      <c r="BB64" s="1"/>
      <c r="BD64" s="1">
        <v>28014.46</v>
      </c>
      <c r="BE64" s="1">
        <v>178000</v>
      </c>
      <c r="BF64" s="3" t="s">
        <v>63</v>
      </c>
      <c r="BG64" s="6">
        <v>42979</v>
      </c>
      <c r="BH64" s="1">
        <v>404.8</v>
      </c>
      <c r="BI64" s="1">
        <v>4857.6000000000004</v>
      </c>
      <c r="BJ64" s="3">
        <v>2</v>
      </c>
      <c r="BK64" s="3">
        <v>3</v>
      </c>
      <c r="BL64" s="3">
        <v>3</v>
      </c>
      <c r="BM64" s="1">
        <v>404.8</v>
      </c>
      <c r="BN64" s="1">
        <v>3950</v>
      </c>
      <c r="BO64" s="1">
        <v>467</v>
      </c>
      <c r="BP64" s="1">
        <v>467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3">
        <v>0</v>
      </c>
      <c r="CA64" s="3" t="s">
        <v>215</v>
      </c>
      <c r="CB64" s="3" t="s">
        <v>20</v>
      </c>
      <c r="CC64" s="3" t="s">
        <v>21</v>
      </c>
    </row>
    <row r="65" spans="1:81" s="3" customFormat="1" x14ac:dyDescent="0.15">
      <c r="A65" s="19">
        <f t="shared" si="5"/>
        <v>621037</v>
      </c>
      <c r="B65" s="19" t="str">
        <f t="shared" si="6"/>
        <v>4056 MELODY LN</v>
      </c>
      <c r="C65" s="19" t="str">
        <f t="shared" si="7"/>
        <v>LAS VEGAS</v>
      </c>
      <c r="D65" s="19" t="str">
        <f t="shared" si="8"/>
        <v>NV</v>
      </c>
      <c r="E65" s="19">
        <f t="shared" si="9"/>
        <v>89108</v>
      </c>
      <c r="F65" s="20">
        <f t="shared" si="11"/>
        <v>360000</v>
      </c>
      <c r="G65" s="23">
        <f t="shared" si="14"/>
        <v>450000</v>
      </c>
      <c r="H65" s="20">
        <v>0</v>
      </c>
      <c r="I65" s="20">
        <f t="shared" si="17"/>
        <v>22982.19</v>
      </c>
      <c r="J65" s="20">
        <v>0</v>
      </c>
      <c r="K65" s="20">
        <f t="shared" si="1"/>
        <v>324.95999999999998</v>
      </c>
      <c r="L65" s="20">
        <f t="shared" si="2"/>
        <v>23501</v>
      </c>
      <c r="M65" s="22">
        <f t="shared" si="12"/>
        <v>38552</v>
      </c>
      <c r="N65" s="22">
        <f t="shared" si="3"/>
        <v>41394</v>
      </c>
      <c r="O65" s="19">
        <f t="shared" si="10"/>
        <v>93</v>
      </c>
      <c r="P65" s="24">
        <f t="shared" si="22"/>
        <v>-112982.19</v>
      </c>
      <c r="Q65" s="24">
        <f t="shared" si="23"/>
        <v>0</v>
      </c>
      <c r="R65" s="3">
        <v>621037</v>
      </c>
      <c r="S65" s="3" t="s">
        <v>16</v>
      </c>
      <c r="U65" s="3" t="s">
        <v>271</v>
      </c>
      <c r="V65" s="3" t="s">
        <v>270</v>
      </c>
      <c r="W65" s="3" t="s">
        <v>123</v>
      </c>
      <c r="X65" s="3" t="s">
        <v>124</v>
      </c>
      <c r="Y65" s="1">
        <v>324.95999999999998</v>
      </c>
      <c r="Z65" s="3">
        <v>7.25</v>
      </c>
      <c r="AA65" s="4">
        <f t="shared" si="21"/>
        <v>1.2430939226519337</v>
      </c>
      <c r="AB65" s="5">
        <f t="shared" si="18"/>
        <v>1.7872928176795579</v>
      </c>
      <c r="AC65" s="1"/>
      <c r="AD65" s="5"/>
      <c r="AE65" s="1"/>
      <c r="AF65" s="5"/>
      <c r="AG65" s="5"/>
      <c r="AH65" s="5"/>
      <c r="AI65" s="5"/>
      <c r="AJ65" s="5"/>
      <c r="AK65" s="5"/>
      <c r="AL65" s="5"/>
      <c r="AM65" s="5"/>
      <c r="AN65" s="1">
        <v>22982.19</v>
      </c>
      <c r="AO65" s="1">
        <v>22982.19</v>
      </c>
      <c r="AP65" s="6">
        <v>40174</v>
      </c>
      <c r="AQ65" s="1">
        <v>362000</v>
      </c>
      <c r="AS65" s="1">
        <v>450000</v>
      </c>
      <c r="AT65" s="6">
        <v>38140</v>
      </c>
      <c r="AU65" s="1">
        <v>197000</v>
      </c>
      <c r="AV65" s="6">
        <v>38552</v>
      </c>
      <c r="AW65" s="3" t="s">
        <v>272</v>
      </c>
      <c r="AX65" s="6"/>
      <c r="AY65" s="3" t="s">
        <v>18</v>
      </c>
      <c r="AZ65" s="3">
        <v>89108</v>
      </c>
      <c r="BA65" s="3" t="s">
        <v>126</v>
      </c>
      <c r="BB65" s="1">
        <v>23501</v>
      </c>
      <c r="BD65" s="1">
        <v>36624.269999999997</v>
      </c>
      <c r="BE65" s="1">
        <v>360000</v>
      </c>
      <c r="BG65" s="6">
        <v>40174</v>
      </c>
      <c r="BH65" s="1">
        <v>324.95999999999998</v>
      </c>
      <c r="BI65" s="1">
        <v>3899.52</v>
      </c>
      <c r="BJ65" s="3">
        <v>0</v>
      </c>
      <c r="BK65" s="3">
        <v>0</v>
      </c>
      <c r="BL65" s="3">
        <v>0</v>
      </c>
      <c r="BM65" s="1">
        <v>324.95999999999998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3">
        <v>0</v>
      </c>
      <c r="CA65" s="3">
        <v>0</v>
      </c>
      <c r="CB65" s="3" t="s">
        <v>20</v>
      </c>
      <c r="CC65" s="3" t="s">
        <v>21</v>
      </c>
    </row>
    <row r="66" spans="1:81" s="3" customFormat="1" x14ac:dyDescent="0.15">
      <c r="A66" s="19">
        <f t="shared" si="5"/>
        <v>606598</v>
      </c>
      <c r="B66" s="19" t="str">
        <f t="shared" si="6"/>
        <v>23 WINDALE COURT</v>
      </c>
      <c r="C66" s="19" t="str">
        <f t="shared" si="7"/>
        <v>GREENSBORO</v>
      </c>
      <c r="D66" s="19" t="str">
        <f t="shared" si="8"/>
        <v>NC</v>
      </c>
      <c r="E66" s="19">
        <f t="shared" si="9"/>
        <v>27406</v>
      </c>
      <c r="F66" s="20">
        <f t="shared" si="11"/>
        <v>121000</v>
      </c>
      <c r="G66" s="23">
        <f t="shared" ref="G66:G70" si="24">AS66</f>
        <v>118750</v>
      </c>
      <c r="H66" s="20">
        <v>0</v>
      </c>
      <c r="I66" s="20">
        <f t="shared" ref="I66:I71" si="25">AN66</f>
        <v>25653.599999999999</v>
      </c>
      <c r="J66" s="20">
        <v>0</v>
      </c>
      <c r="K66" s="20">
        <f t="shared" ref="K66:K70" si="26">Y66</f>
        <v>274.52999999999997</v>
      </c>
      <c r="L66" s="20">
        <f t="shared" ref="L66:L68" si="27">BB66</f>
        <v>28600</v>
      </c>
      <c r="M66" s="22">
        <f t="shared" ref="M66:M69" si="28">AV66</f>
        <v>38630</v>
      </c>
      <c r="N66" s="22">
        <f t="shared" ref="N66:N70" si="29">IF(ISNUMBER(O66),EOMONTH(M66,O66),"")</f>
        <v>45260</v>
      </c>
      <c r="O66" s="19">
        <f t="shared" si="10"/>
        <v>217</v>
      </c>
      <c r="P66" s="24">
        <f t="shared" si="22"/>
        <v>-23403.600000000006</v>
      </c>
      <c r="Q66" s="24">
        <f t="shared" si="23"/>
        <v>0</v>
      </c>
      <c r="R66" s="3">
        <v>606598</v>
      </c>
      <c r="S66" s="3" t="s">
        <v>62</v>
      </c>
      <c r="T66" s="3" t="s">
        <v>63</v>
      </c>
      <c r="U66" s="3" t="s">
        <v>276</v>
      </c>
      <c r="V66" s="3" t="s">
        <v>273</v>
      </c>
      <c r="W66" s="3" t="s">
        <v>274</v>
      </c>
      <c r="X66" s="3" t="s">
        <v>275</v>
      </c>
      <c r="Y66" s="1">
        <v>274.52999999999997</v>
      </c>
      <c r="Z66" s="3">
        <v>11.1</v>
      </c>
      <c r="AA66" s="4">
        <f t="shared" si="21"/>
        <v>1.1804174950298212</v>
      </c>
      <c r="AB66" s="5">
        <f t="shared" ref="AB66:AB71" si="30">(AS66+AU66)/AQ66</f>
        <v>1.4647117296222665</v>
      </c>
      <c r="AC66" s="1"/>
      <c r="AD66" s="5"/>
      <c r="AE66" s="1"/>
      <c r="AF66" s="5"/>
      <c r="AG66" s="5"/>
      <c r="AH66" s="5"/>
      <c r="AI66" s="5"/>
      <c r="AJ66" s="5"/>
      <c r="AK66" s="5"/>
      <c r="AL66" s="5"/>
      <c r="AM66" s="5"/>
      <c r="AN66" s="1">
        <v>25653.599999999999</v>
      </c>
      <c r="AO66" s="1">
        <v>25653.599999999999</v>
      </c>
      <c r="AP66" s="6">
        <v>43009</v>
      </c>
      <c r="AQ66" s="1">
        <v>100600</v>
      </c>
      <c r="AR66" s="3" t="s">
        <v>88</v>
      </c>
      <c r="AS66" s="1">
        <v>118750</v>
      </c>
      <c r="AT66" s="6">
        <v>37232</v>
      </c>
      <c r="AU66" s="1">
        <v>28600</v>
      </c>
      <c r="AV66" s="6">
        <v>38630</v>
      </c>
      <c r="AW66" s="3" t="s">
        <v>89</v>
      </c>
      <c r="AX66" s="6">
        <v>42977</v>
      </c>
      <c r="AY66" s="3" t="s">
        <v>18</v>
      </c>
      <c r="AZ66" s="3">
        <v>27406</v>
      </c>
      <c r="BA66" s="3" t="s">
        <v>277</v>
      </c>
      <c r="BB66" s="1">
        <v>28600</v>
      </c>
      <c r="BC66" s="6">
        <v>38657</v>
      </c>
      <c r="BD66" s="1">
        <v>25928.13</v>
      </c>
      <c r="BE66" s="1">
        <v>121000</v>
      </c>
      <c r="BF66" s="3" t="s">
        <v>63</v>
      </c>
      <c r="BG66" s="6">
        <v>43009</v>
      </c>
      <c r="BH66" s="1">
        <v>274.52999999999997</v>
      </c>
      <c r="BI66" s="1">
        <v>3294.36</v>
      </c>
      <c r="BJ66" s="3">
        <v>2</v>
      </c>
      <c r="BK66" s="3">
        <v>3</v>
      </c>
      <c r="BL66" s="3">
        <v>3</v>
      </c>
      <c r="BM66" s="1">
        <v>274.52999999999997</v>
      </c>
      <c r="BN66" s="1">
        <v>284.52999999999997</v>
      </c>
      <c r="BO66" s="1">
        <v>284.52999999999997</v>
      </c>
      <c r="BP66" s="1">
        <v>284.52999999999997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3">
        <v>0</v>
      </c>
      <c r="CA66" s="3">
        <v>0</v>
      </c>
      <c r="CB66" s="3" t="s">
        <v>20</v>
      </c>
      <c r="CC66" s="3" t="s">
        <v>21</v>
      </c>
    </row>
    <row r="67" spans="1:81" s="3" customFormat="1" x14ac:dyDescent="0.15">
      <c r="A67" s="19">
        <f t="shared" ref="A67:A71" si="31">R67</f>
        <v>621011</v>
      </c>
      <c r="B67" s="19" t="str">
        <f t="shared" ref="B67:B71" si="32">V67</f>
        <v>14184 NORTHSTAR</v>
      </c>
      <c r="C67" s="19" t="str">
        <f t="shared" ref="C67:C71" si="33">W67</f>
        <v>VICTORVILLE</v>
      </c>
      <c r="D67" s="19" t="str">
        <f t="shared" ref="D67:D71" si="34">X67</f>
        <v>CA</v>
      </c>
      <c r="E67" s="19">
        <f t="shared" ref="E67:E71" si="35">AZ67</f>
        <v>92392</v>
      </c>
      <c r="F67" s="20">
        <f t="shared" ref="F67:F71" si="36">BE67</f>
        <v>220000</v>
      </c>
      <c r="G67" s="23">
        <f t="shared" si="24"/>
        <v>265000</v>
      </c>
      <c r="H67" s="20">
        <v>0</v>
      </c>
      <c r="I67" s="20">
        <f t="shared" si="25"/>
        <v>39570.620000000003</v>
      </c>
      <c r="J67" s="20">
        <v>0</v>
      </c>
      <c r="K67" s="20">
        <f t="shared" si="26"/>
        <v>398.22</v>
      </c>
      <c r="L67" s="20">
        <f t="shared" si="27"/>
        <v>43000</v>
      </c>
      <c r="M67" s="22"/>
      <c r="N67" s="22" t="str">
        <f t="shared" si="29"/>
        <v/>
      </c>
      <c r="O67" s="19" t="str">
        <f t="shared" ref="O67:O71" si="37">IF(ISNUMBER(M67)*ISNUMBER(K67),CEILING(NPER(Z67/1200,K67,-I67),1),"")</f>
        <v/>
      </c>
      <c r="P67" s="24">
        <f t="shared" si="22"/>
        <v>-84570.62</v>
      </c>
      <c r="Q67" s="24">
        <f t="shared" si="23"/>
        <v>0</v>
      </c>
      <c r="R67" s="3">
        <v>621011</v>
      </c>
      <c r="S67" s="3" t="s">
        <v>16</v>
      </c>
      <c r="U67" s="3" t="s">
        <v>280</v>
      </c>
      <c r="V67" s="3" t="s">
        <v>278</v>
      </c>
      <c r="W67" s="3" t="s">
        <v>221</v>
      </c>
      <c r="X67" s="3" t="s">
        <v>15</v>
      </c>
      <c r="Y67" s="1">
        <v>398.22</v>
      </c>
      <c r="Z67" s="3">
        <v>7</v>
      </c>
      <c r="AA67" s="4">
        <f t="shared" si="21"/>
        <v>1.1830357142857142</v>
      </c>
      <c r="AB67" s="5">
        <f t="shared" si="30"/>
        <v>1.7723214285714286</v>
      </c>
      <c r="AC67" s="1"/>
      <c r="AD67" s="5"/>
      <c r="AE67" s="1"/>
      <c r="AF67" s="5"/>
      <c r="AG67" s="5"/>
      <c r="AH67" s="5"/>
      <c r="AI67" s="5"/>
      <c r="AJ67" s="5"/>
      <c r="AK67" s="5"/>
      <c r="AL67" s="5"/>
      <c r="AM67" s="5"/>
      <c r="AN67" s="1">
        <v>39570.620000000003</v>
      </c>
      <c r="AO67" s="1">
        <v>39570.620000000003</v>
      </c>
      <c r="AP67" s="6">
        <v>40087</v>
      </c>
      <c r="AQ67" s="1">
        <v>224000</v>
      </c>
      <c r="AR67" s="3" t="s">
        <v>88</v>
      </c>
      <c r="AS67" s="1">
        <v>265000</v>
      </c>
      <c r="AT67" s="14">
        <v>38616</v>
      </c>
      <c r="AU67" s="1">
        <v>132000</v>
      </c>
      <c r="AV67" s="3" t="s">
        <v>279</v>
      </c>
      <c r="AX67" s="6"/>
      <c r="AY67" s="3" t="s">
        <v>18</v>
      </c>
      <c r="AZ67" s="3">
        <v>92392</v>
      </c>
      <c r="BA67" s="3" t="s">
        <v>116</v>
      </c>
      <c r="BB67" s="1">
        <v>43000</v>
      </c>
      <c r="BD67" s="1">
        <v>62307.69</v>
      </c>
      <c r="BE67" s="1">
        <v>220000</v>
      </c>
      <c r="BG67" s="6"/>
      <c r="BH67" s="1"/>
      <c r="BI67" s="1"/>
      <c r="BM67" s="1">
        <v>398.22</v>
      </c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CB67" s="3" t="s">
        <v>20</v>
      </c>
      <c r="CC67" s="3" t="s">
        <v>21</v>
      </c>
    </row>
    <row r="68" spans="1:81" s="3" customFormat="1" x14ac:dyDescent="0.15">
      <c r="A68" s="19">
        <f t="shared" si="31"/>
        <v>621065</v>
      </c>
      <c r="B68" s="19" t="str">
        <f t="shared" si="32"/>
        <v>4916 LARKSPUR ST</v>
      </c>
      <c r="C68" s="19" t="str">
        <f t="shared" si="33"/>
        <v>LAS VEGAS</v>
      </c>
      <c r="D68" s="19" t="str">
        <f t="shared" si="34"/>
        <v>NV</v>
      </c>
      <c r="E68" s="19">
        <f t="shared" si="35"/>
        <v>89120</v>
      </c>
      <c r="F68" s="20">
        <f t="shared" si="36"/>
        <v>60000</v>
      </c>
      <c r="G68" s="23">
        <f t="shared" si="24"/>
        <v>108000</v>
      </c>
      <c r="H68" s="20">
        <v>0</v>
      </c>
      <c r="I68" s="20">
        <f t="shared" si="25"/>
        <v>24446.43</v>
      </c>
      <c r="J68" s="20">
        <v>0</v>
      </c>
      <c r="K68" s="20">
        <f t="shared" si="26"/>
        <v>277.67</v>
      </c>
      <c r="L68" s="20">
        <f t="shared" si="27"/>
        <v>24609</v>
      </c>
      <c r="M68" s="22">
        <f t="shared" si="28"/>
        <v>39112</v>
      </c>
      <c r="N68" s="22">
        <f t="shared" si="29"/>
        <v>43343</v>
      </c>
      <c r="O68" s="19">
        <f t="shared" si="37"/>
        <v>139</v>
      </c>
      <c r="P68" s="24">
        <f t="shared" si="22"/>
        <v>-72446.429999999993</v>
      </c>
      <c r="Q68" s="24">
        <f t="shared" si="23"/>
        <v>0</v>
      </c>
      <c r="R68" s="3">
        <v>621065</v>
      </c>
      <c r="S68" s="3" t="s">
        <v>16</v>
      </c>
      <c r="U68" s="3" t="s">
        <v>282</v>
      </c>
      <c r="V68" s="3" t="s">
        <v>281</v>
      </c>
      <c r="W68" s="3" t="s">
        <v>123</v>
      </c>
      <c r="X68" s="3" t="s">
        <v>124</v>
      </c>
      <c r="Y68" s="1">
        <v>277.67</v>
      </c>
      <c r="Z68" s="3">
        <v>8.5</v>
      </c>
      <c r="AA68" s="4">
        <f t="shared" si="21"/>
        <v>1.8</v>
      </c>
      <c r="AB68" s="5">
        <f t="shared" si="30"/>
        <v>2.2296666666666667</v>
      </c>
      <c r="AC68" s="1"/>
      <c r="AD68" s="5"/>
      <c r="AE68" s="1"/>
      <c r="AF68" s="5"/>
      <c r="AG68" s="5"/>
      <c r="AH68" s="5"/>
      <c r="AI68" s="5"/>
      <c r="AJ68" s="5"/>
      <c r="AK68" s="5"/>
      <c r="AL68" s="5"/>
      <c r="AM68" s="5"/>
      <c r="AN68" s="1">
        <v>24446.43</v>
      </c>
      <c r="AO68" s="1">
        <v>24446.43</v>
      </c>
      <c r="AP68" s="6">
        <v>40142</v>
      </c>
      <c r="AQ68" s="1">
        <v>60000</v>
      </c>
      <c r="AR68" s="3" t="s">
        <v>88</v>
      </c>
      <c r="AS68" s="1">
        <v>108000</v>
      </c>
      <c r="AT68" s="6">
        <v>38618</v>
      </c>
      <c r="AU68" s="1">
        <v>25780</v>
      </c>
      <c r="AV68" s="6">
        <v>39112</v>
      </c>
      <c r="AW68" s="3" t="s">
        <v>89</v>
      </c>
      <c r="AX68" s="6"/>
      <c r="AY68" s="3" t="s">
        <v>18</v>
      </c>
      <c r="AZ68" s="3">
        <v>89120</v>
      </c>
      <c r="BA68" s="3" t="s">
        <v>126</v>
      </c>
      <c r="BB68" s="1">
        <v>24609</v>
      </c>
      <c r="BD68" s="1">
        <v>41498.959999999999</v>
      </c>
      <c r="BE68" s="1">
        <v>60000</v>
      </c>
      <c r="BG68" s="6"/>
      <c r="BH68" s="1"/>
      <c r="BI68" s="1"/>
      <c r="BM68" s="1">
        <v>277.67</v>
      </c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CB68" s="3" t="s">
        <v>20</v>
      </c>
      <c r="CC68" s="3" t="s">
        <v>21</v>
      </c>
    </row>
    <row r="69" spans="1:81" s="3" customFormat="1" x14ac:dyDescent="0.15">
      <c r="A69" s="19">
        <f t="shared" si="31"/>
        <v>621067</v>
      </c>
      <c r="B69" s="19" t="str">
        <f t="shared" si="32"/>
        <v>3184 SHEEPSKIN STREET</v>
      </c>
      <c r="C69" s="19" t="str">
        <f t="shared" si="33"/>
        <v>LOGANDALE</v>
      </c>
      <c r="D69" s="19" t="str">
        <f t="shared" si="34"/>
        <v>NV</v>
      </c>
      <c r="E69" s="19">
        <f t="shared" si="35"/>
        <v>89021</v>
      </c>
      <c r="F69" s="20">
        <f t="shared" si="36"/>
        <v>240000</v>
      </c>
      <c r="G69" s="23">
        <f t="shared" si="24"/>
        <v>193800</v>
      </c>
      <c r="H69" s="20">
        <v>0</v>
      </c>
      <c r="I69" s="20">
        <f t="shared" si="25"/>
        <v>80826.600000000006</v>
      </c>
      <c r="J69" s="20">
        <v>0</v>
      </c>
      <c r="K69" s="20">
        <f t="shared" si="26"/>
        <v>560.30999999999995</v>
      </c>
      <c r="L69" s="20"/>
      <c r="M69" s="22">
        <f t="shared" si="28"/>
        <v>39505</v>
      </c>
      <c r="N69" s="22">
        <f t="shared" si="29"/>
        <v>46265</v>
      </c>
      <c r="O69" s="19">
        <f t="shared" si="37"/>
        <v>222</v>
      </c>
      <c r="P69" s="24">
        <f t="shared" si="22"/>
        <v>-34626.599999999977</v>
      </c>
      <c r="Q69" s="24">
        <f t="shared" si="23"/>
        <v>0</v>
      </c>
      <c r="R69" s="3">
        <v>621067</v>
      </c>
      <c r="S69" s="3" t="s">
        <v>16</v>
      </c>
      <c r="U69" s="3" t="s">
        <v>285</v>
      </c>
      <c r="V69" s="3" t="s">
        <v>283</v>
      </c>
      <c r="W69" s="3" t="s">
        <v>284</v>
      </c>
      <c r="X69" s="3" t="s">
        <v>124</v>
      </c>
      <c r="Y69" s="1">
        <v>560.30999999999995</v>
      </c>
      <c r="Z69" s="3">
        <v>5</v>
      </c>
      <c r="AA69" s="4">
        <f t="shared" si="21"/>
        <v>1.4157973174366616</v>
      </c>
      <c r="AB69" s="5">
        <f t="shared" si="30"/>
        <v>2.087899243154788</v>
      </c>
      <c r="AC69" s="1"/>
      <c r="AD69" s="5"/>
      <c r="AE69" s="1"/>
      <c r="AF69" s="5"/>
      <c r="AG69" s="5"/>
      <c r="AH69" s="5"/>
      <c r="AI69" s="5"/>
      <c r="AJ69" s="5"/>
      <c r="AK69" s="5"/>
      <c r="AL69" s="5"/>
      <c r="AM69" s="5"/>
      <c r="AN69" s="1">
        <v>80826.600000000006</v>
      </c>
      <c r="AO69" s="1">
        <v>80826.600000000006</v>
      </c>
      <c r="AP69" s="6">
        <v>41244</v>
      </c>
      <c r="AQ69" s="1">
        <v>136884</v>
      </c>
      <c r="AR69" s="3" t="s">
        <v>88</v>
      </c>
      <c r="AS69" s="1">
        <v>193800</v>
      </c>
      <c r="AT69" s="6">
        <v>37945</v>
      </c>
      <c r="AU69" s="1">
        <v>92000</v>
      </c>
      <c r="AV69" s="6">
        <v>39505</v>
      </c>
      <c r="AW69" s="3" t="s">
        <v>89</v>
      </c>
      <c r="AX69" s="6"/>
      <c r="AY69" s="3" t="s">
        <v>18</v>
      </c>
      <c r="AZ69" s="3">
        <v>89021</v>
      </c>
      <c r="BA69" s="3" t="s">
        <v>126</v>
      </c>
      <c r="BB69" s="1"/>
      <c r="BD69" s="1">
        <v>101844.9</v>
      </c>
      <c r="BE69" s="1">
        <v>240000</v>
      </c>
      <c r="BG69" s="6"/>
      <c r="BH69" s="1"/>
      <c r="BI69" s="1"/>
      <c r="BM69" s="1">
        <v>560.30999999999995</v>
      </c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CB69" s="3" t="s">
        <v>20</v>
      </c>
      <c r="CC69" s="3" t="s">
        <v>21</v>
      </c>
    </row>
    <row r="70" spans="1:81" s="3" customFormat="1" hidden="1" x14ac:dyDescent="0.15">
      <c r="A70" s="19">
        <f t="shared" si="31"/>
        <v>635616</v>
      </c>
      <c r="B70" s="19" t="str">
        <f t="shared" si="32"/>
        <v>388 MAIN STREET</v>
      </c>
      <c r="C70" s="19" t="str">
        <f t="shared" si="33"/>
        <v>SAYREVILLE</v>
      </c>
      <c r="D70" s="19" t="str">
        <f t="shared" si="34"/>
        <v>NJ</v>
      </c>
      <c r="E70" s="19">
        <f t="shared" si="35"/>
        <v>8872</v>
      </c>
      <c r="F70" s="20"/>
      <c r="G70" s="23">
        <f t="shared" si="24"/>
        <v>185206</v>
      </c>
      <c r="H70" s="20">
        <v>0</v>
      </c>
      <c r="I70" s="20">
        <f t="shared" si="25"/>
        <v>5041.12</v>
      </c>
      <c r="J70" s="20">
        <v>0</v>
      </c>
      <c r="K70" s="20">
        <f t="shared" si="26"/>
        <v>5041.12</v>
      </c>
      <c r="L70" s="20"/>
      <c r="M70" s="22"/>
      <c r="N70" s="22" t="str">
        <f t="shared" si="29"/>
        <v/>
      </c>
      <c r="O70" s="19" t="str">
        <f t="shared" si="37"/>
        <v/>
      </c>
      <c r="P70" s="21"/>
      <c r="Q70" s="21"/>
      <c r="R70" s="3">
        <v>635616</v>
      </c>
      <c r="S70" s="3" t="s">
        <v>16</v>
      </c>
      <c r="U70" s="3" t="s">
        <v>288</v>
      </c>
      <c r="V70" s="3" t="s">
        <v>286</v>
      </c>
      <c r="W70" s="3" t="s">
        <v>287</v>
      </c>
      <c r="X70" s="3" t="s">
        <v>119</v>
      </c>
      <c r="Y70" s="1">
        <v>5041.12</v>
      </c>
      <c r="Z70" s="3">
        <v>0</v>
      </c>
      <c r="AA70" s="4">
        <f t="shared" si="21"/>
        <v>2.0464751381215471</v>
      </c>
      <c r="AB70" s="5">
        <f t="shared" si="30"/>
        <v>2.1021767955801103</v>
      </c>
      <c r="AC70" s="1"/>
      <c r="AD70" s="5"/>
      <c r="AE70" s="1"/>
      <c r="AF70" s="5"/>
      <c r="AG70" s="5"/>
      <c r="AH70" s="5"/>
      <c r="AI70" s="5"/>
      <c r="AJ70" s="5"/>
      <c r="AK70" s="5"/>
      <c r="AL70" s="5"/>
      <c r="AM70" s="5"/>
      <c r="AN70" s="1">
        <v>5041.12</v>
      </c>
      <c r="AO70" s="1">
        <v>5041.12</v>
      </c>
      <c r="AP70" s="6">
        <v>53144</v>
      </c>
      <c r="AQ70" s="1">
        <v>90500</v>
      </c>
      <c r="AR70" s="3" t="s">
        <v>88</v>
      </c>
      <c r="AS70" s="1">
        <v>185206</v>
      </c>
      <c r="AT70" s="6">
        <v>41032</v>
      </c>
      <c r="AU70" s="1">
        <v>5041</v>
      </c>
      <c r="AV70" s="3" t="s">
        <v>289</v>
      </c>
      <c r="AW70" s="3" t="s">
        <v>89</v>
      </c>
      <c r="AX70" s="6"/>
      <c r="AY70" s="3" t="s">
        <v>18</v>
      </c>
      <c r="AZ70" s="3">
        <v>8872</v>
      </c>
      <c r="BA70" s="3" t="s">
        <v>290</v>
      </c>
      <c r="BB70" s="1"/>
      <c r="BD70" s="1"/>
      <c r="BE70" s="1"/>
      <c r="BG70" s="6"/>
      <c r="BH70" s="1"/>
      <c r="BI70" s="1"/>
      <c r="BM70" s="1">
        <v>5041.12</v>
      </c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CB70" s="3" t="s">
        <v>20</v>
      </c>
    </row>
    <row r="71" spans="1:81" s="3" customFormat="1" x14ac:dyDescent="0.15">
      <c r="A71" s="19">
        <f t="shared" si="31"/>
        <v>621245</v>
      </c>
      <c r="B71" s="19" t="str">
        <f t="shared" si="32"/>
        <v>736 KELSO ROAD</v>
      </c>
      <c r="C71" s="19" t="str">
        <f t="shared" si="33"/>
        <v>MURRAY</v>
      </c>
      <c r="D71" s="19" t="str">
        <f t="shared" si="34"/>
        <v>KY</v>
      </c>
      <c r="E71" s="19">
        <f t="shared" si="35"/>
        <v>42071</v>
      </c>
      <c r="F71" s="20">
        <f t="shared" si="36"/>
        <v>140000</v>
      </c>
      <c r="G71" s="23">
        <f>AS71</f>
        <v>100875</v>
      </c>
      <c r="H71" s="20">
        <v>0</v>
      </c>
      <c r="I71" s="20">
        <f t="shared" si="25"/>
        <v>41540.019999999997</v>
      </c>
      <c r="J71" s="20">
        <v>0</v>
      </c>
      <c r="K71" s="20">
        <f>Y71</f>
        <v>527.21</v>
      </c>
      <c r="L71" s="20">
        <f>BB71</f>
        <v>54369.91</v>
      </c>
      <c r="M71" s="22">
        <f>AV71</f>
        <v>40864</v>
      </c>
      <c r="N71" s="22">
        <f>IF(ISNUMBER(O71),EOMONTH(M71,O71),"")</f>
        <v>43799</v>
      </c>
      <c r="O71" s="19">
        <f t="shared" si="37"/>
        <v>96</v>
      </c>
      <c r="P71" s="24">
        <f>F71-(I71+G71)</f>
        <v>-2415.0199999999895</v>
      </c>
      <c r="Q71" s="24">
        <f>IF(P71&gt;0,1,0)</f>
        <v>0</v>
      </c>
      <c r="R71" s="3">
        <v>621245</v>
      </c>
      <c r="S71" s="3" t="s">
        <v>62</v>
      </c>
      <c r="T71" s="3" t="s">
        <v>97</v>
      </c>
      <c r="U71" s="3" t="s">
        <v>294</v>
      </c>
      <c r="V71" s="3" t="s">
        <v>291</v>
      </c>
      <c r="W71" s="3" t="s">
        <v>292</v>
      </c>
      <c r="X71" s="3" t="s">
        <v>293</v>
      </c>
      <c r="Y71" s="1">
        <v>527.21</v>
      </c>
      <c r="Z71" s="3">
        <v>4.99</v>
      </c>
      <c r="AA71" s="4">
        <f t="shared" si="21"/>
        <v>0.72053571428571428</v>
      </c>
      <c r="AB71" s="5">
        <f t="shared" si="30"/>
        <v>1.0776785714285715</v>
      </c>
      <c r="AC71" s="1"/>
      <c r="AD71" s="5"/>
      <c r="AE71" s="1"/>
      <c r="AF71" s="5"/>
      <c r="AG71" s="5"/>
      <c r="AH71" s="5"/>
      <c r="AI71" s="5"/>
      <c r="AJ71" s="5"/>
      <c r="AK71" s="5"/>
      <c r="AL71" s="5"/>
      <c r="AM71" s="5"/>
      <c r="AN71" s="1">
        <v>41540.019999999997</v>
      </c>
      <c r="AO71" s="1">
        <v>41540.019999999997</v>
      </c>
      <c r="AP71" s="6">
        <v>42942</v>
      </c>
      <c r="AQ71" s="1">
        <v>140000</v>
      </c>
      <c r="AR71" s="3" t="s">
        <v>151</v>
      </c>
      <c r="AS71" s="1">
        <v>100875</v>
      </c>
      <c r="AT71" s="6">
        <v>40771</v>
      </c>
      <c r="AU71" s="1">
        <v>50000</v>
      </c>
      <c r="AV71" s="6">
        <v>40864</v>
      </c>
      <c r="AW71" s="3" t="s">
        <v>89</v>
      </c>
      <c r="AX71" s="6">
        <v>42942</v>
      </c>
      <c r="AY71" s="3" t="s">
        <v>18</v>
      </c>
      <c r="AZ71" s="3">
        <v>42071</v>
      </c>
      <c r="BA71" s="3" t="s">
        <v>295</v>
      </c>
      <c r="BB71" s="1">
        <v>54369.91</v>
      </c>
      <c r="BD71" s="1">
        <v>41919.57</v>
      </c>
      <c r="BE71" s="1">
        <v>140000</v>
      </c>
      <c r="BF71" s="3" t="s">
        <v>97</v>
      </c>
      <c r="BG71" s="6">
        <v>42942</v>
      </c>
      <c r="BH71" s="1">
        <v>527.21</v>
      </c>
      <c r="BI71" s="1">
        <v>6326.52</v>
      </c>
      <c r="BJ71" s="3">
        <v>1</v>
      </c>
      <c r="BK71" s="3">
        <v>1</v>
      </c>
      <c r="BL71" s="3">
        <v>1</v>
      </c>
      <c r="BM71" s="1">
        <v>527.21</v>
      </c>
      <c r="BN71" s="1">
        <v>0</v>
      </c>
      <c r="BO71" s="1">
        <v>12125.83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3">
        <v>0</v>
      </c>
      <c r="CA71" s="3">
        <v>0</v>
      </c>
      <c r="CB71" s="3" t="s">
        <v>20</v>
      </c>
      <c r="CC71" s="3" t="s">
        <v>21</v>
      </c>
    </row>
    <row r="73" spans="1:81" x14ac:dyDescent="0.15">
      <c r="AN73" s="16">
        <f>SUM(AN2:AN72)</f>
        <v>3559453.0200000014</v>
      </c>
    </row>
    <row r="75" spans="1:81" x14ac:dyDescent="0.15">
      <c r="I75" s="20"/>
      <c r="AO75" s="15">
        <v>0.35</v>
      </c>
      <c r="AP75" s="17">
        <f>(AN73*AO75)</f>
        <v>1245808.5570000005</v>
      </c>
    </row>
  </sheetData>
  <autoFilter ref="A1:O71">
    <filterColumn colId="5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conditionalFormatting sqref="R2:R15">
    <cfRule type="duplicateValues" dxfId="4" priority="5"/>
  </conditionalFormatting>
  <conditionalFormatting sqref="R1">
    <cfRule type="duplicateValues" dxfId="3" priority="4"/>
  </conditionalFormatting>
  <conditionalFormatting sqref="R16:R31">
    <cfRule type="duplicateValues" dxfId="2" priority="3"/>
  </conditionalFormatting>
  <conditionalFormatting sqref="R33:R71">
    <cfRule type="duplicateValues" dxfId="1" priority="2"/>
  </conditionalFormatting>
  <conditionalFormatting sqref="R3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Mallik</cp:lastModifiedBy>
  <dcterms:created xsi:type="dcterms:W3CDTF">2017-09-26T16:04:35Z</dcterms:created>
  <dcterms:modified xsi:type="dcterms:W3CDTF">2017-09-26T17:37:14Z</dcterms:modified>
</cp:coreProperties>
</file>